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actus/Library/Containers/com.microsoft.Excel/Data/Desktop/"/>
    </mc:Choice>
  </mc:AlternateContent>
  <xr:revisionPtr revIDLastSave="0" documentId="13_ncr:1_{253229D8-5A88-D94F-B47A-0CFA2BA61339}" xr6:coauthVersionLast="45" xr6:coauthVersionMax="45" xr10:uidLastSave="{00000000-0000-0000-0000-000000000000}"/>
  <bookViews>
    <workbookView xWindow="0" yWindow="460" windowWidth="28800" windowHeight="16560" xr2:uid="{00000000-000D-0000-FFFF-FFFF00000000}"/>
  </bookViews>
  <sheets>
    <sheet name="Sheet1" sheetId="1" r:id="rId1"/>
    <sheet name="Sheet2" sheetId="4" r:id="rId2"/>
    <sheet name="Sheet3" sheetId="5" r:id="rId3"/>
    <sheet name="Sheet6" sheetId="12" r:id="rId4"/>
    <sheet name="Sheet4" sheetId="6" r:id="rId5"/>
    <sheet name="Sheet5" sheetId="7" r:id="rId6"/>
  </sheets>
  <definedNames>
    <definedName name="_xlnm._FilterDatabase" localSheetId="0" hidden="1">Sheet1!$A$1:$T$4115</definedName>
    <definedName name="backers_count">Sheet5!$B:$B</definedName>
    <definedName name="goals">Sheet4!#REF!</definedName>
    <definedName name="outcome">Sheet5!$A:$A</definedName>
    <definedName name="state">Sheet4!#REF!</definedName>
  </definedNames>
  <calcPr calcId="191029"/>
  <pivotCaches>
    <pivotCache cacheId="38" r:id="rId7"/>
    <pivotCache cacheId="4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9" i="7" l="1"/>
  <c r="G18" i="7"/>
  <c r="G17" i="7"/>
  <c r="G16" i="7"/>
  <c r="G15" i="7"/>
  <c r="G14" i="7"/>
  <c r="B2" i="6" l="1"/>
  <c r="D1048576" i="7" l="1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13" i="6"/>
  <c r="B12" i="6"/>
  <c r="B11" i="6"/>
  <c r="B10" i="6"/>
  <c r="B9" i="6"/>
  <c r="B8" i="6"/>
  <c r="B7" i="6"/>
  <c r="B6" i="6"/>
  <c r="B5" i="6"/>
  <c r="B4" i="6"/>
  <c r="B3" i="6"/>
  <c r="E7" i="6" l="1"/>
  <c r="F7" i="6" s="1"/>
  <c r="E11" i="6"/>
  <c r="F11" i="6" s="1"/>
  <c r="E4" i="6"/>
  <c r="F4" i="6" s="1"/>
  <c r="E8" i="6"/>
  <c r="F8" i="6" s="1"/>
  <c r="E12" i="6"/>
  <c r="H12" i="6" s="1"/>
  <c r="G11" i="6"/>
  <c r="E5" i="6"/>
  <c r="G5" i="6" s="1"/>
  <c r="E9" i="6"/>
  <c r="G9" i="6" s="1"/>
  <c r="E13" i="6"/>
  <c r="G13" i="6" s="1"/>
  <c r="H11" i="6"/>
  <c r="G4" i="6"/>
  <c r="E2" i="6"/>
  <c r="E10" i="6"/>
  <c r="H10" i="6" s="1"/>
  <c r="E6" i="6"/>
  <c r="H6" i="6" s="1"/>
  <c r="E3" i="6"/>
  <c r="F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" i="1"/>
  <c r="Q5" i="1"/>
  <c r="Q6" i="1"/>
  <c r="Q3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6" l="1"/>
  <c r="F12" i="6"/>
  <c r="G8" i="6"/>
  <c r="F13" i="6"/>
  <c r="H13" i="6"/>
  <c r="H4" i="6"/>
  <c r="F6" i="6"/>
  <c r="G6" i="6"/>
  <c r="H5" i="6"/>
  <c r="F5" i="6"/>
  <c r="G10" i="6"/>
  <c r="F10" i="6"/>
  <c r="H7" i="6"/>
  <c r="G7" i="6"/>
  <c r="H8" i="6"/>
  <c r="F9" i="6"/>
  <c r="H3" i="6"/>
  <c r="G3" i="6"/>
  <c r="H9" i="6"/>
  <c r="G2" i="6"/>
  <c r="H2" i="6"/>
  <c r="F2" i="6"/>
</calcChain>
</file>

<file path=xl/sharedStrings.xml><?xml version="1.0" encoding="utf-8"?>
<sst xmlns="http://schemas.openxmlformats.org/spreadsheetml/2006/main" count="27020" uniqueCount="8407">
  <si>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</si>
  <si>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</si>
  <si>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</si>
  <si>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</si>
  <si>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</si>
  <si>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</si>
  <si>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</si>
  <si>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</si>
  <si>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</si>
  <si>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</si>
  <si>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</si>
  <si>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</si>
  <si>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</si>
  <si>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</si>
  <si>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</si>
  <si>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</si>
  <si>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</si>
  <si>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</si>
  <si>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</si>
  <si>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</si>
  <si>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</si>
  <si>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</si>
  <si>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</si>
  <si>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</si>
  <si>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</si>
  <si>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</si>
  <si>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</si>
  <si>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</si>
  <si>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</si>
  <si>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</si>
  <si>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</si>
  <si>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</si>
  <si>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</si>
  <si>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</si>
  <si>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</si>
  <si>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</si>
  <si>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</si>
  <si>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</si>
  <si>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</si>
  <si>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</si>
  <si>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</si>
  <si>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</si>
  <si>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</si>
  <si>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</si>
  <si>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</si>
  <si>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</si>
  <si>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</si>
  <si>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</si>
  <si>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</si>
  <si>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</si>
  <si>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</si>
  <si>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</si>
  <si>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</si>
  <si>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</si>
  <si>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</si>
  <si>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</si>
  <si>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</si>
  <si>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</si>
  <si>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</si>
  <si>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</si>
  <si>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</si>
  <si>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</si>
  <si>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</si>
  <si>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</si>
  <si>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</si>
  <si>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</si>
  <si>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</si>
  <si>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</si>
  <si>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</si>
  <si>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</si>
  <si>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</si>
  <si>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</si>
  <si>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</si>
  <si>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</si>
  <si>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</si>
  <si>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</si>
  <si>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</si>
  <si>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</si>
  <si>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</si>
  <si>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</si>
  <si>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</si>
  <si>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</si>
  <si>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</si>
  <si>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</si>
  <si>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</si>
  <si>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</si>
  <si>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</si>
  <si>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</si>
  <si>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</si>
  <si>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</si>
  <si>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</si>
  <si>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</si>
  <si>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</si>
  <si>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</si>
  <si>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</si>
  <si>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</si>
  <si>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</si>
  <si>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</si>
  <si>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</si>
  <si>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</si>
  <si>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</si>
  <si>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</si>
  <si>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</si>
  <si>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</si>
  <si>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</si>
  <si>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</si>
  <si>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</si>
  <si>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</si>
  <si>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</si>
  <si>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</si>
  <si>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</si>
  <si>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</si>
  <si>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</si>
  <si>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</si>
  <si>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</si>
  <si>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</si>
  <si>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</si>
  <si>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</si>
  <si>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</si>
  <si>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</si>
  <si>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</si>
  <si>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</si>
  <si>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</si>
  <si>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</si>
  <si>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</si>
  <si>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</si>
  <si>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</si>
  <si>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</si>
  <si>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</si>
  <si>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</si>
  <si>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</si>
  <si>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</si>
  <si>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</si>
  <si>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</si>
  <si>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</si>
  <si>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</si>
  <si>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</si>
  <si>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</si>
  <si>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</si>
  <si>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</si>
  <si>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</si>
  <si>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</si>
  <si>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</si>
  <si>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</si>
  <si>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</si>
  <si>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</si>
  <si>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</si>
  <si>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</si>
  <si>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</si>
  <si>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</si>
  <si>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</si>
  <si>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</si>
  <si>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</si>
  <si>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</si>
  <si>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</si>
  <si>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</si>
  <si>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</si>
  <si>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</si>
  <si>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</si>
  <si>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</si>
  <si>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</si>
  <si>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</si>
  <si>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</si>
  <si>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</si>
  <si>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</si>
  <si>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</si>
  <si>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</si>
  <si>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</si>
  <si>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</si>
  <si>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</si>
  <si>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</si>
  <si>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</si>
  <si>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</si>
  <si>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</si>
  <si>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</si>
  <si>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</si>
  <si>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</si>
  <si>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</si>
  <si>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</si>
  <si>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</si>
  <si>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</si>
  <si>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</si>
  <si>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</si>
  <si>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</si>
  <si>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</si>
  <si>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</si>
  <si>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</si>
  <si>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</si>
  <si>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</si>
  <si>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</si>
  <si>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</si>
  <si>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</si>
  <si>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</si>
  <si>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</si>
  <si>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</si>
  <si>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</si>
  <si>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</si>
  <si>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</si>
  <si>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</si>
  <si>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</si>
  <si>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</si>
  <si>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</si>
  <si>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</si>
  <si>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</si>
  <si>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</si>
  <si>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</si>
  <si>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</si>
  <si>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</si>
  <si>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</si>
  <si>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</si>
  <si>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</si>
  <si>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</si>
  <si>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</si>
  <si>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</si>
  <si>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</si>
  <si>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</si>
  <si>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</si>
  <si>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</si>
  <si>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</si>
  <si>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</si>
  <si>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</si>
  <si>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</si>
  <si>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</si>
  <si>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</si>
  <si>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</si>
  <si>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</si>
  <si>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</si>
  <si>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</si>
  <si>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</si>
  <si>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</si>
  <si>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</si>
  <si>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</si>
  <si>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</si>
  <si>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</si>
  <si>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</si>
  <si>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</si>
  <si>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</si>
  <si>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</si>
  <si>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</si>
  <si>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</si>
  <si>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</si>
  <si>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</si>
  <si>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</si>
  <si>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</si>
  <si>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</si>
  <si>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</si>
  <si>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</si>
  <si>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</si>
  <si>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</si>
  <si>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</si>
  <si>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</si>
  <si>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</si>
  <si>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</si>
  <si>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</si>
  <si>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</si>
  <si>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</si>
  <si>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</si>
  <si>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</si>
  <si>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</si>
  <si>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</si>
  <si>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</si>
  <si>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</si>
  <si>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</si>
  <si>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</si>
  <si>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</si>
  <si>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</si>
  <si>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</si>
  <si>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</si>
  <si>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</si>
  <si>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</si>
  <si>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</si>
  <si>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</si>
  <si>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</si>
  <si>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</si>
  <si>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</si>
  <si>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</si>
  <si>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</si>
  <si>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</si>
  <si>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</si>
  <si>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</si>
  <si>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</si>
  <si>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</si>
  <si>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</si>
  <si>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</si>
  <si>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</si>
  <si>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</si>
  <si>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</si>
  <si>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</si>
  <si>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</si>
  <si>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</si>
  <si>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</si>
  <si>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</si>
  <si>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</si>
  <si>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</si>
  <si>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</si>
  <si>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</si>
  <si>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</si>
  <si>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</si>
  <si>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</si>
  <si>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</si>
  <si>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</si>
  <si>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</si>
  <si>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</si>
  <si>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</si>
  <si>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</si>
  <si>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</si>
  <si>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</si>
  <si>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</si>
  <si>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</si>
  <si>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</si>
  <si>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</si>
  <si>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</si>
  <si>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</si>
  <si>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</si>
  <si>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</si>
  <si>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</si>
  <si>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</si>
  <si>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</si>
  <si>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</si>
  <si>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</si>
  <si>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</si>
  <si>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</si>
  <si>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</si>
  <si>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</si>
  <si>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</si>
  <si>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</si>
  <si>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</si>
  <si>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</si>
  <si>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</si>
  <si>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</si>
  <si>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</si>
  <si>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</si>
  <si>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</si>
  <si>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</si>
  <si>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</si>
  <si>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</si>
  <si>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</si>
  <si>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</si>
  <si>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</si>
  <si>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</si>
  <si>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</si>
  <si>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</si>
  <si>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</si>
  <si>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</si>
  <si>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</si>
  <si>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</si>
  <si>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</si>
  <si>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</si>
  <si>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</si>
  <si>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</si>
  <si>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</si>
  <si>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</si>
  <si>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</si>
  <si>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</si>
  <si>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</si>
  <si>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</si>
  <si>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</si>
  <si>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</si>
  <si>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</si>
  <si>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</si>
  <si>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</si>
  <si>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</si>
  <si>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</si>
  <si>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</si>
  <si>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</si>
  <si>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</si>
  <si>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</si>
  <si>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</si>
  <si>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</si>
  <si>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</si>
  <si>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</si>
  <si>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</si>
  <si>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</si>
  <si>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</si>
  <si>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</si>
  <si>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</si>
  <si>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</si>
  <si>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</si>
  <si>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</si>
  <si>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</si>
  <si>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</si>
  <si>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</si>
  <si>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</si>
  <si>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</si>
  <si>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</si>
  <si>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</si>
  <si>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</si>
  <si>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</si>
  <si>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</si>
  <si>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</si>
  <si>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</si>
  <si>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</si>
  <si>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</si>
  <si>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</si>
  <si>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</si>
  <si>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</si>
  <si>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</si>
  <si>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</si>
  <si>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</si>
  <si>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</si>
  <si>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</si>
  <si>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</si>
  <si>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</si>
  <si>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</si>
  <si>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</si>
  <si>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</si>
  <si>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</si>
  <si>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</si>
  <si>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</si>
  <si>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</si>
  <si>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</si>
  <si>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</si>
  <si>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</si>
  <si>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</si>
  <si>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</si>
  <si>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</si>
  <si>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</si>
  <si>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</si>
  <si>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</si>
  <si>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</si>
  <si>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</si>
  <si>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</si>
  <si>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</si>
  <si>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</si>
  <si>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</si>
  <si>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</si>
  <si>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</si>
  <si>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</si>
  <si>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</si>
  <si>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</si>
  <si>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</si>
  <si>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</si>
  <si>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</si>
  <si>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</si>
  <si>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</si>
  <si>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</si>
  <si>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</si>
  <si>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</si>
  <si>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</si>
  <si>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</si>
  <si>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</si>
  <si>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</si>
  <si>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</si>
  <si>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</si>
  <si>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</si>
  <si>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</si>
  <si>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</si>
  <si>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</si>
  <si>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</si>
  <si>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</si>
  <si>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</si>
  <si>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</si>
  <si>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</si>
  <si>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</si>
  <si>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</si>
  <si>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</si>
  <si>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</si>
  <si>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</si>
  <si>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</si>
  <si>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</si>
  <si>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</si>
  <si>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</si>
  <si>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</si>
  <si>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</si>
  <si>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</si>
  <si>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</si>
  <si>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</si>
  <si>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</si>
  <si>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</si>
  <si>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</si>
  <si>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</si>
  <si>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</si>
  <si>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</si>
  <si>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</si>
  <si>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</si>
  <si>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</si>
  <si>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</si>
  <si>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</si>
  <si>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</si>
  <si>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</si>
  <si>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</si>
  <si>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</si>
  <si>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</si>
  <si>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</si>
  <si>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</si>
  <si>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</si>
  <si>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</si>
  <si>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</si>
  <si>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</si>
  <si>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</si>
  <si>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</si>
  <si>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</si>
  <si>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</si>
  <si>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</si>
  <si>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</si>
  <si>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</si>
  <si>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</si>
  <si>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</si>
  <si>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</si>
  <si>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</si>
  <si>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</si>
  <si>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</si>
  <si>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</si>
  <si>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</si>
  <si>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</si>
  <si>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</si>
  <si>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</si>
  <si>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</si>
  <si>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</si>
  <si>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</si>
  <si>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</si>
  <si>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</si>
  <si>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</si>
  <si>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</si>
  <si>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</si>
  <si>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</si>
  <si>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</si>
  <si>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</si>
  <si>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</si>
  <si>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</si>
  <si>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</si>
  <si>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</si>
  <si>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</si>
  <si>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</si>
  <si>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</si>
  <si>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</si>
  <si>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</si>
  <si>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</si>
  <si>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</si>
  <si>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</si>
  <si>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</si>
  <si>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</si>
  <si>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</si>
  <si>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</si>
  <si>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</si>
  <si>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</si>
  <si>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</si>
  <si>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</si>
  <si>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</si>
  <si>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</si>
  <si>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</si>
  <si>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</si>
  <si>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</si>
  <si>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</si>
  <si>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</si>
  <si>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</si>
  <si>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</si>
  <si>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</si>
  <si>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</si>
  <si>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</si>
  <si>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</si>
  <si>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</si>
  <si>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</si>
  <si>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</si>
  <si>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</si>
  <si>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</si>
  <si>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</si>
  <si>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</si>
  <si>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</si>
  <si>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</si>
  <si>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</si>
  <si>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</si>
  <si>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</si>
  <si>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</si>
  <si>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</si>
  <si>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</si>
  <si>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</si>
  <si>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</si>
  <si>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</si>
  <si>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</si>
  <si>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</si>
  <si>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</si>
  <si>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</si>
  <si>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</si>
  <si>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</si>
  <si>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</si>
  <si>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</si>
  <si>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</si>
  <si>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</si>
  <si>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</si>
  <si>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</si>
  <si>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</si>
  <si>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</si>
  <si>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</si>
  <si>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</si>
  <si>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</si>
  <si>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</si>
  <si>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</si>
  <si>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</si>
  <si>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</si>
  <si>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</si>
  <si>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</si>
  <si>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</si>
  <si>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</si>
  <si>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</si>
  <si>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</si>
  <si>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</si>
  <si>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</si>
  <si>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</si>
  <si>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</si>
  <si>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</si>
  <si>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</si>
  <si>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</si>
  <si>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</si>
  <si>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</si>
  <si>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</si>
  <si>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</si>
  <si>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</si>
  <si>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</si>
  <si>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</si>
  <si>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</si>
  <si>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</si>
  <si>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</si>
  <si>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</si>
  <si>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</si>
  <si>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</si>
  <si>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</si>
  <si>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</si>
  <si>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</si>
  <si>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</si>
  <si>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</si>
  <si>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</si>
  <si>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</si>
  <si>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</si>
  <si>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</si>
  <si>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</si>
  <si>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</si>
  <si>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</si>
  <si>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</si>
  <si>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</si>
  <si>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</si>
  <si>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</si>
  <si>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</si>
  <si>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</si>
  <si>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</si>
  <si>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</si>
  <si>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</si>
  <si>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</si>
  <si>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</si>
  <si>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</si>
  <si>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</si>
  <si>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</si>
  <si>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</si>
  <si>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</si>
  <si>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</si>
  <si>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</si>
  <si>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</si>
  <si>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</si>
  <si>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</si>
  <si>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</si>
  <si>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</si>
  <si>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</si>
  <si>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</si>
  <si>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</si>
  <si>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</si>
  <si>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</si>
  <si>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</si>
  <si>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</si>
  <si>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</si>
  <si>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</si>
  <si>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</si>
  <si>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</si>
  <si>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</si>
  <si>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</si>
  <si>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</si>
  <si>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</si>
  <si>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</si>
  <si>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</si>
  <si>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</si>
  <si>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</si>
  <si>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</si>
  <si>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</si>
  <si>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</si>
  <si>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</si>
  <si>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</si>
  <si>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</si>
  <si>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</si>
  <si>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</si>
  <si>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</si>
  <si>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</si>
  <si>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</si>
  <si>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</si>
  <si>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</si>
  <si>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</si>
  <si>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</si>
  <si>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</si>
  <si>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</si>
  <si>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</si>
  <si>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</si>
  <si>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</si>
  <si>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</si>
  <si>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</si>
  <si>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</si>
  <si>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</si>
  <si>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</si>
  <si>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</si>
  <si>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</si>
  <si>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</si>
  <si>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</si>
  <si>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</si>
  <si>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</si>
  <si>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</si>
  <si>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</si>
  <si>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</si>
  <si>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</si>
  <si>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</si>
  <si>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</si>
  <si>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</si>
  <si>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</si>
  <si>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</si>
  <si>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</si>
  <si>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</si>
  <si>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</si>
  <si>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</si>
  <si>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</si>
  <si>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</si>
  <si>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</si>
  <si>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</si>
  <si>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</si>
  <si>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</si>
  <si>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</si>
  <si>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</si>
  <si>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</si>
  <si>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</si>
  <si>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</si>
  <si>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</si>
  <si>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</si>
  <si>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</si>
  <si>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</si>
  <si>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</si>
  <si>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</si>
  <si>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</si>
  <si>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</si>
  <si>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</si>
  <si>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</si>
  <si>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</si>
  <si>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</si>
  <si>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</si>
  <si>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</si>
  <si>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</si>
  <si>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</si>
  <si>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</si>
  <si>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</si>
  <si>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</si>
  <si>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</si>
  <si>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</si>
  <si>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</si>
  <si>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</si>
  <si>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</si>
  <si>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</si>
  <si>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</si>
  <si>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</si>
  <si>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</si>
  <si>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</si>
  <si>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</si>
  <si>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</si>
  <si>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</si>
  <si>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</si>
  <si>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</si>
  <si>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</si>
  <si>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</si>
  <si>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</si>
  <si>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</si>
  <si>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</si>
  <si>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</si>
  <si>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</si>
  <si>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</si>
  <si>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</si>
  <si>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</si>
  <si>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</si>
  <si>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</si>
  <si>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</si>
  <si>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</si>
  <si>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</si>
  <si>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</si>
  <si>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</si>
  <si>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</si>
  <si>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</si>
  <si>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</si>
  <si>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</si>
  <si>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</si>
  <si>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</si>
  <si>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</si>
  <si>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</si>
  <si>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</si>
  <si>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</si>
  <si>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</si>
  <si>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</si>
  <si>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</si>
  <si>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</si>
  <si>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</si>
  <si>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</si>
  <si>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</si>
  <si>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</si>
  <si>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</si>
  <si>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</si>
  <si>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</si>
  <si>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</si>
  <si>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</si>
  <si>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</si>
  <si>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</si>
  <si>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</si>
  <si>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</si>
  <si>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</si>
  <si>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</si>
  <si>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</si>
  <si>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</si>
  <si>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</si>
  <si>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</si>
  <si>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</si>
  <si>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</si>
  <si>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</si>
  <si>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</si>
  <si>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</si>
  <si>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</si>
  <si>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</si>
  <si>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</si>
  <si>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</si>
  <si>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</si>
  <si>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</si>
  <si>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</si>
  <si>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</si>
  <si>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</si>
  <si>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</si>
  <si>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</si>
  <si>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</si>
  <si>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</si>
  <si>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</si>
  <si>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</si>
  <si>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</si>
  <si>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</si>
  <si>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</si>
  <si>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</si>
  <si>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</si>
  <si>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</si>
  <si>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</si>
  <si>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</si>
  <si>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</si>
  <si>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</si>
  <si>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</si>
  <si>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</si>
  <si>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</si>
  <si>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</si>
  <si>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</si>
  <si>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</si>
  <si>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</si>
  <si>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</si>
  <si>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</si>
  <si>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</si>
  <si>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</si>
  <si>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</si>
  <si>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</si>
  <si>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</si>
  <si>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</si>
  <si>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</si>
  <si>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</si>
  <si>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</si>
  <si>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</si>
  <si>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</si>
  <si>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</si>
  <si>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</si>
  <si>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</si>
  <si>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</si>
  <si>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</si>
  <si>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</si>
  <si>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</si>
  <si>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</si>
  <si>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</si>
  <si>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</si>
  <si>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</si>
  <si>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</si>
  <si>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</si>
  <si>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</si>
  <si>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</si>
  <si>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</si>
  <si>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</si>
  <si>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</si>
  <si>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</si>
  <si>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</si>
  <si>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</si>
  <si>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</si>
  <si>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</si>
  <si>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</si>
  <si>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</si>
  <si>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</si>
  <si>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</si>
  <si>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</si>
  <si>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</si>
  <si>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</si>
  <si>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</si>
  <si>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</si>
  <si>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</si>
  <si>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</si>
  <si>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</si>
  <si>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</si>
  <si>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</si>
  <si>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</si>
  <si>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</si>
  <si>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</si>
  <si>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</si>
  <si>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</si>
  <si>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</si>
  <si>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</si>
  <si>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</si>
  <si>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</si>
  <si>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</si>
  <si>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</si>
  <si>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</si>
  <si>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</si>
  <si>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</si>
  <si>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</si>
  <si>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</si>
  <si>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</si>
  <si>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</si>
  <si>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</si>
  <si>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</si>
  <si>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</si>
  <si>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</si>
  <si>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</si>
  <si>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</si>
  <si>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</si>
  <si>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</si>
  <si>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</si>
  <si>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</si>
  <si>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</si>
  <si>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</si>
  <si>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</si>
  <si>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</si>
  <si>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</si>
  <si>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</si>
  <si>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</si>
  <si>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</si>
  <si>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</si>
  <si>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</si>
  <si>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</si>
  <si>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</si>
  <si>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</si>
  <si>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</si>
  <si>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</si>
  <si>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</si>
  <si>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</si>
  <si>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</si>
  <si>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</si>
  <si>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</si>
  <si>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</si>
  <si>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</si>
  <si>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</si>
  <si>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</si>
  <si>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</si>
  <si>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</si>
  <si>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</si>
  <si>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</si>
  <si>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</si>
  <si>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</si>
  <si>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</si>
  <si>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</si>
  <si>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</si>
  <si>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</si>
  <si>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</si>
  <si>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</si>
  <si>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</si>
  <si>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</si>
  <si>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</si>
  <si>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</si>
  <si>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</si>
  <si>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</si>
  <si>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</si>
  <si>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</si>
  <si>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</si>
  <si>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</si>
  <si>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</si>
  <si>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</si>
  <si>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</si>
  <si>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</si>
  <si>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</si>
  <si>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</si>
  <si>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</si>
  <si>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</si>
  <si>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</si>
  <si>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</si>
  <si>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</si>
  <si>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</si>
  <si>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</si>
  <si>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</si>
  <si>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</si>
  <si>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</si>
  <si>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</si>
  <si>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</si>
  <si>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</si>
  <si>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</si>
  <si>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</si>
  <si>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</si>
  <si>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</si>
  <si>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</si>
  <si>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</si>
  <si>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</si>
  <si>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</si>
  <si>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</si>
  <si>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</si>
  <si>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</si>
  <si>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</si>
  <si>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</si>
  <si>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</si>
  <si>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</si>
  <si>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</si>
  <si>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</si>
  <si>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</si>
  <si>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</si>
  <si>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</si>
  <si>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</si>
  <si>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</si>
  <si>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</si>
  <si>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</si>
  <si>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</si>
  <si>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</si>
  <si>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</si>
  <si>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</si>
  <si>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</si>
  <si>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</si>
  <si>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</si>
  <si>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</si>
  <si>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</si>
  <si>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</si>
  <si>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</si>
  <si>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</si>
  <si>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</si>
  <si>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</si>
  <si>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</si>
  <si>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</si>
  <si>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</si>
  <si>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</si>
  <si>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</si>
  <si>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</si>
  <si>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</si>
  <si>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</si>
  <si>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</si>
  <si>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</si>
  <si>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</si>
  <si>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</si>
  <si>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</si>
  <si>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</si>
  <si>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</si>
  <si>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</si>
  <si>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</si>
  <si>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</si>
  <si>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</si>
  <si>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</si>
  <si>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</si>
  <si>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</si>
  <si>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</si>
  <si>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</si>
  <si>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</si>
  <si>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</si>
  <si>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</si>
  <si>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</si>
  <si>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</si>
  <si>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</si>
  <si>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</si>
  <si>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</si>
  <si>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</si>
  <si>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</si>
  <si>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</si>
  <si>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</si>
  <si>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</si>
  <si>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</si>
  <si>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</si>
  <si>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</si>
  <si>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</si>
  <si>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</si>
  <si>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</si>
  <si>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</si>
  <si>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</si>
  <si>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</si>
  <si>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</si>
  <si>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</si>
  <si>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</si>
  <si>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</si>
  <si>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</si>
  <si>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</si>
  <si>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</si>
  <si>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</si>
  <si>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</si>
  <si>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</si>
  <si>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</si>
  <si>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</si>
  <si>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</si>
  <si>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</si>
  <si>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</si>
  <si>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</si>
  <si>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</si>
  <si>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</si>
  <si>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</si>
  <si>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</si>
  <si>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</si>
  <si>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</si>
  <si>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</si>
  <si>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</si>
  <si>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</si>
  <si>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</si>
  <si>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</si>
  <si>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</si>
  <si>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</si>
  <si>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</si>
  <si>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</si>
  <si>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</si>
  <si>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</si>
  <si>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</si>
  <si>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</si>
  <si>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</si>
  <si>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</si>
  <si>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</si>
  <si>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</si>
  <si>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</si>
  <si>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</si>
  <si>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</si>
  <si>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</si>
  <si>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</si>
  <si>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</si>
  <si>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</si>
  <si>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</si>
  <si>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</si>
  <si>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</si>
  <si>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</si>
  <si>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</si>
  <si>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</si>
  <si>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</si>
  <si>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</si>
  <si>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</si>
  <si>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</si>
  <si>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</si>
  <si>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</si>
  <si>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</si>
  <si>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</si>
  <si>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</si>
  <si>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</si>
  <si>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</si>
  <si>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</si>
  <si>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</si>
  <si>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</si>
  <si>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</si>
  <si>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</si>
  <si>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</si>
  <si>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</si>
  <si>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</si>
  <si>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</si>
  <si>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</si>
  <si>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</si>
  <si>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</si>
  <si>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</si>
  <si>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</si>
  <si>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</si>
  <si>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</si>
  <si>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</si>
  <si>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</si>
  <si>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</si>
  <si>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</si>
  <si>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</si>
  <si>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</si>
  <si>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</si>
  <si>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</si>
  <si>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</si>
  <si>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</si>
  <si>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</si>
  <si>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</si>
  <si>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</si>
  <si>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</si>
  <si>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</si>
  <si>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</si>
  <si>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</si>
  <si>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</si>
  <si>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</si>
  <si>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</si>
  <si>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</si>
  <si>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</si>
  <si>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</si>
  <si>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</si>
  <si>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</si>
  <si>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</si>
  <si>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</si>
  <si>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</si>
  <si>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</si>
  <si>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</si>
  <si>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</si>
  <si>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</si>
  <si>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</si>
  <si>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</si>
  <si>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</si>
  <si>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</si>
  <si>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</si>
  <si>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</si>
  <si>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</si>
  <si>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</si>
  <si>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</si>
  <si>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</si>
  <si>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</si>
  <si>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</si>
  <si>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</si>
  <si>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</si>
  <si>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</si>
  <si>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</si>
  <si>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</si>
  <si>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</si>
  <si>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</si>
  <si>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</si>
  <si>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</si>
  <si>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</si>
  <si>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</si>
  <si>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</si>
  <si>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</si>
  <si>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</si>
  <si>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</si>
  <si>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</si>
  <si>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</si>
  <si>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</si>
  <si>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</si>
  <si>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</si>
  <si>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</si>
  <si>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</si>
  <si>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</si>
  <si>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</si>
  <si>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</si>
  <si>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</si>
  <si>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</si>
  <si>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</si>
  <si>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</si>
  <si>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</si>
  <si>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</si>
  <si>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</si>
  <si>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</si>
  <si>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</si>
  <si>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</si>
  <si>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</si>
  <si>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</si>
  <si>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</si>
  <si>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</si>
  <si>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</si>
  <si>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</si>
  <si>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</si>
  <si>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</si>
  <si>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</si>
  <si>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</si>
  <si>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</si>
  <si>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</si>
  <si>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</si>
  <si>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</si>
  <si>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</si>
  <si>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</si>
  <si>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</si>
  <si>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</si>
  <si>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</si>
  <si>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</si>
  <si>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</si>
  <si>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</si>
  <si>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</si>
  <si>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</si>
  <si>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</si>
  <si>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</si>
  <si>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</si>
  <si>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</si>
  <si>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</si>
  <si>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</si>
  <si>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</si>
  <si>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</si>
  <si>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</si>
  <si>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</si>
  <si>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</si>
  <si>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</si>
  <si>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</si>
  <si>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</si>
  <si>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</si>
  <si>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</si>
  <si>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</si>
  <si>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</si>
  <si>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</si>
  <si>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</si>
  <si>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</si>
  <si>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</si>
  <si>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</si>
  <si>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</si>
  <si>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</si>
  <si>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</si>
  <si>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</si>
  <si>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</si>
  <si>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</si>
  <si>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</si>
  <si>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</si>
  <si>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</si>
  <si>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</si>
  <si>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</si>
  <si>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</si>
  <si>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</si>
  <si>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</si>
  <si>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</si>
  <si>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</si>
  <si>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</si>
  <si>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</si>
  <si>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</si>
  <si>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</si>
  <si>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</si>
  <si>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</si>
  <si>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</si>
  <si>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</si>
  <si>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</si>
  <si>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</si>
  <si>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</si>
  <si>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</si>
  <si>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</si>
  <si>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</si>
  <si>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</si>
  <si>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</si>
  <si>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</si>
  <si>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</si>
  <si>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</si>
  <si>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</si>
  <si>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</si>
  <si>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</si>
  <si>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</si>
  <si>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</si>
  <si>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</si>
  <si>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</si>
  <si>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</si>
  <si>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</si>
  <si>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</si>
  <si>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</si>
  <si>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</si>
  <si>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</si>
  <si>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</si>
  <si>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</si>
  <si>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</si>
  <si>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</si>
  <si>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</si>
  <si>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</si>
  <si>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</si>
  <si>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</si>
  <si>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</si>
  <si>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</si>
  <si>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</si>
  <si>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</si>
  <si>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</si>
  <si>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</si>
  <si>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</si>
  <si>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</si>
  <si>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</si>
  <si>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</si>
  <si>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</si>
  <si>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</si>
  <si>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</si>
  <si>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</si>
  <si>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</si>
  <si>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</si>
  <si>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</si>
  <si>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</si>
  <si>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</si>
  <si>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</si>
  <si>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</si>
  <si>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</si>
  <si>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</si>
  <si>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</si>
  <si>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</si>
  <si>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</si>
  <si>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</si>
  <si>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</si>
  <si>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</si>
  <si>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</si>
  <si>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</si>
  <si>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</si>
  <si>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</si>
  <si>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</si>
  <si>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</si>
  <si>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</si>
  <si>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</si>
  <si>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</si>
  <si>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</si>
  <si>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</si>
  <si>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</si>
  <si>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</si>
  <si>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</si>
  <si>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</si>
  <si>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</si>
  <si>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</si>
  <si>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</si>
  <si>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</si>
  <si>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</si>
  <si>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</si>
  <si>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</si>
  <si>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</si>
  <si>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</si>
  <si>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</si>
  <si>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</si>
  <si>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</si>
  <si>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</si>
  <si>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</si>
  <si>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</si>
  <si>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</si>
  <si>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</si>
  <si>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</si>
  <si>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</si>
  <si>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</si>
  <si>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</si>
  <si>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</si>
  <si>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</si>
  <si>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</si>
  <si>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</si>
  <si>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</si>
  <si>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</si>
  <si>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</si>
  <si>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</si>
  <si>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</si>
  <si>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</si>
  <si>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</si>
  <si>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</si>
  <si>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</si>
  <si>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</si>
  <si>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</si>
  <si>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</si>
  <si>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</si>
  <si>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</si>
  <si>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</si>
  <si>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</si>
  <si>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</si>
  <si>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</si>
  <si>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</si>
  <si>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</si>
  <si>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</si>
  <si>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</si>
  <si>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</si>
  <si>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</si>
  <si>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</si>
  <si>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</si>
  <si>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</si>
  <si>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</si>
  <si>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</si>
  <si>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</si>
  <si>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</si>
  <si>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</si>
  <si>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</si>
  <si>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</si>
  <si>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</si>
  <si>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</si>
  <si>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</si>
  <si>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</si>
  <si>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</si>
  <si>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</si>
  <si>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</si>
  <si>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</si>
  <si>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</si>
  <si>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</si>
  <si>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</si>
  <si>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</si>
  <si>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</si>
  <si>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</si>
  <si>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</si>
  <si>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</si>
  <si>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</si>
  <si>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</si>
  <si>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</si>
  <si>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</si>
  <si>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</si>
  <si>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</si>
  <si>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</si>
  <si>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</si>
  <si>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</si>
  <si>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</si>
  <si>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</si>
  <si>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</si>
  <si>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</si>
  <si>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</si>
  <si>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</si>
  <si>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</si>
  <si>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</si>
  <si>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</si>
  <si>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</si>
  <si>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</si>
  <si>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</si>
  <si>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</si>
  <si>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</si>
  <si>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</si>
  <si>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</si>
  <si>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</si>
  <si>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</si>
  <si>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</si>
  <si>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</si>
  <si>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</si>
  <si>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</si>
  <si>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</si>
  <si>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</si>
  <si>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</si>
  <si>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</si>
  <si>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</si>
  <si>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</si>
  <si>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</si>
  <si>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</si>
  <si>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</si>
  <si>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</si>
  <si>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</si>
  <si>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</si>
  <si>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</si>
  <si>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</si>
  <si>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</si>
  <si>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</si>
  <si>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</si>
  <si>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</si>
  <si>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</si>
  <si>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</si>
  <si>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</si>
  <si>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</si>
  <si>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</si>
  <si>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</si>
  <si>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</si>
  <si>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</si>
  <si>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</si>
  <si>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</si>
  <si>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</si>
  <si>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</si>
  <si>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</si>
  <si>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</si>
  <si>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</si>
  <si>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</si>
  <si>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</si>
  <si>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</si>
  <si>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</si>
  <si>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</si>
  <si>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</si>
  <si>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</si>
  <si>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</si>
  <si>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</si>
  <si>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</si>
  <si>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</si>
  <si>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</si>
  <si>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</si>
  <si>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</si>
  <si>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</si>
  <si>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</si>
  <si>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</si>
  <si>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</si>
  <si>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</si>
  <si>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</si>
  <si>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</si>
  <si>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</si>
  <si>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</si>
  <si>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</si>
  <si>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</si>
  <si>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</si>
  <si>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</si>
  <si>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</si>
  <si>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</si>
  <si>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</si>
  <si>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</si>
  <si>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</si>
  <si>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</si>
  <si>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</si>
  <si>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</si>
  <si>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</si>
  <si>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</si>
  <si>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</si>
  <si>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</si>
  <si>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</si>
  <si>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</si>
  <si>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</si>
  <si>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</si>
  <si>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</si>
  <si>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</si>
  <si>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</si>
  <si>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</si>
  <si>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</si>
  <si>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</si>
  <si>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</si>
  <si>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</si>
  <si>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</si>
  <si>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</si>
  <si>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</si>
  <si>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</si>
  <si>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</si>
  <si>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</si>
  <si>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</si>
  <si>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</si>
  <si>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</si>
  <si>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</si>
  <si>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</si>
  <si>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</si>
  <si>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</si>
  <si>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</si>
  <si>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</si>
  <si>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</si>
  <si>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</si>
  <si>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</si>
  <si>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</si>
  <si>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</si>
  <si>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</si>
  <si>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</si>
  <si>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</si>
  <si>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</si>
  <si>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</si>
  <si>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</si>
  <si>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</si>
  <si>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</si>
  <si>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</si>
  <si>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</si>
  <si>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</si>
  <si>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</si>
  <si>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</si>
  <si>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</si>
  <si>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</si>
  <si>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</si>
  <si>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</si>
  <si>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</si>
  <si>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</si>
  <si>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</si>
  <si>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</si>
  <si>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</si>
  <si>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</si>
  <si>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</si>
  <si>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</si>
  <si>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</si>
  <si>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</si>
  <si>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</si>
  <si>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</si>
  <si>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</si>
  <si>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</si>
  <si>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</si>
  <si>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</si>
  <si>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</si>
  <si>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</si>
  <si>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</si>
  <si>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</si>
  <si>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</si>
  <si>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</si>
  <si>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</si>
  <si>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</si>
  <si>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</si>
  <si>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</si>
  <si>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</si>
  <si>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</si>
  <si>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</si>
  <si>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</si>
  <si>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</si>
  <si>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</si>
  <si>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</si>
  <si>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</si>
  <si>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</si>
  <si>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</si>
  <si>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</si>
  <si>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</si>
  <si>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</si>
  <si>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</si>
  <si>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</si>
  <si>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</si>
  <si>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</si>
  <si>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</si>
  <si>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</si>
  <si>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</si>
  <si>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</si>
  <si>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</si>
  <si>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</si>
  <si>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</si>
  <si>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</si>
  <si>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</si>
  <si>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</si>
  <si>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</si>
  <si>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</si>
  <si>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</si>
  <si>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</si>
  <si>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</si>
  <si>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</si>
  <si>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</si>
  <si>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</si>
  <si>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</si>
  <si>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</si>
  <si>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</si>
  <si>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</si>
  <si>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</si>
  <si>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</si>
  <si>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</si>
  <si>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</si>
  <si>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</si>
  <si>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</si>
  <si>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</si>
  <si>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</si>
  <si>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</si>
  <si>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</si>
  <si>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</si>
  <si>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</si>
  <si>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</si>
  <si>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</si>
  <si>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</si>
  <si>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</si>
  <si>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</si>
  <si>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</si>
  <si>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</si>
  <si>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</si>
  <si>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</si>
  <si>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</si>
  <si>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</si>
  <si>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</si>
  <si>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</si>
  <si>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</si>
  <si>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</si>
  <si>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</si>
  <si>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</si>
  <si>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</si>
  <si>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</si>
  <si>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</si>
  <si>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</si>
  <si>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</si>
  <si>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</si>
  <si>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</si>
  <si>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</si>
  <si>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</si>
  <si>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</si>
  <si>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</si>
  <si>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</si>
  <si>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</si>
  <si>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</si>
  <si>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</si>
  <si>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</si>
  <si>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</si>
  <si>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</si>
  <si>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</si>
  <si>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</si>
  <si>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</si>
  <si>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</si>
  <si>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</si>
  <si>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</si>
  <si>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</si>
  <si>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</si>
  <si>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</si>
  <si>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</si>
  <si>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</si>
  <si>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</si>
  <si>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</si>
  <si>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</si>
  <si>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</si>
  <si>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</si>
  <si>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</si>
  <si>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</si>
  <si>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</si>
  <si>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</si>
  <si>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</si>
  <si>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</si>
  <si>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</si>
  <si>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</si>
  <si>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</si>
  <si>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</si>
  <si>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</si>
  <si>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</si>
  <si>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</si>
  <si>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</si>
  <si>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</si>
  <si>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</si>
  <si>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</si>
  <si>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</si>
  <si>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</si>
  <si>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</si>
  <si>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</si>
  <si>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</si>
  <si>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</si>
  <si>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</si>
  <si>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</si>
  <si>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</si>
  <si>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</si>
  <si>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</si>
  <si>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</si>
  <si>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</si>
  <si>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</si>
  <si>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</si>
  <si>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</si>
  <si>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</si>
  <si>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</si>
  <si>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</si>
  <si>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</si>
  <si>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</si>
  <si>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</si>
  <si>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</si>
  <si>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</si>
  <si>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</si>
  <si>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</si>
  <si>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</si>
  <si>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</si>
  <si>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</si>
  <si>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</si>
  <si>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</si>
  <si>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</si>
  <si>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</si>
  <si>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</si>
  <si>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</si>
  <si>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</si>
  <si>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</si>
  <si>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</si>
  <si>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</si>
  <si>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</si>
  <si>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</si>
  <si>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</si>
  <si>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</si>
  <si>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</si>
  <si>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</si>
  <si>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</si>
  <si>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</si>
  <si>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</si>
  <si>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</si>
  <si>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</si>
  <si>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</si>
  <si>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</si>
  <si>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</si>
  <si>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</si>
  <si>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</si>
  <si>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</si>
  <si>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</si>
  <si>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</si>
  <si>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</si>
  <si>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</si>
  <si>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</si>
  <si>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</si>
  <si>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</si>
  <si>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</si>
  <si>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</si>
  <si>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</si>
  <si>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</si>
  <si>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</si>
  <si>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</si>
  <si>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</si>
  <si>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</si>
  <si>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</si>
  <si>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</si>
  <si>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</si>
  <si>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</si>
  <si>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</si>
  <si>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</si>
  <si>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</si>
  <si>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</si>
  <si>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</si>
  <si>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</si>
  <si>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</si>
  <si>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</si>
  <si>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</si>
  <si>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</si>
  <si>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</si>
  <si>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</si>
  <si>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</si>
  <si>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</si>
  <si>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</si>
  <si>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</si>
  <si>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</si>
  <si>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</si>
  <si>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</si>
  <si>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</si>
  <si>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</si>
  <si>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</si>
  <si>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</si>
  <si>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</si>
  <si>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</si>
  <si>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</si>
  <si>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</si>
  <si>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</si>
  <si>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</si>
  <si>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</si>
  <si>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</si>
  <si>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</si>
  <si>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</si>
  <si>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</si>
  <si>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</si>
  <si>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</si>
  <si>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</si>
  <si>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</si>
  <si>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</si>
  <si>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</si>
  <si>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</si>
  <si>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</si>
  <si>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</si>
  <si>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</si>
  <si>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</si>
  <si>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</si>
  <si>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</si>
  <si>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</si>
  <si>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</si>
  <si>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</si>
  <si>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</si>
  <si>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</si>
  <si>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</si>
  <si>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</si>
  <si>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</si>
  <si>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</si>
  <si>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</si>
  <si>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</si>
  <si>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</si>
  <si>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</si>
  <si>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</si>
  <si>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</si>
  <si>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</si>
  <si>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</si>
  <si>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</si>
  <si>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</si>
  <si>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</si>
  <si>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</si>
  <si>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</si>
  <si>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</si>
  <si>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</si>
  <si>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</si>
  <si>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</si>
  <si>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</si>
  <si>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</si>
  <si>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</si>
  <si>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</si>
  <si>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</si>
  <si>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</si>
  <si>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</si>
  <si>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</si>
  <si>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</si>
  <si>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</si>
  <si>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</si>
  <si>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</si>
  <si>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</si>
  <si>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</si>
  <si>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</si>
  <si>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</si>
  <si>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</si>
  <si>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</si>
  <si>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</si>
  <si>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</si>
  <si>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</si>
  <si>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</si>
  <si>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</si>
  <si>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</si>
  <si>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</si>
  <si>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</si>
  <si>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</si>
  <si>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</si>
  <si>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</si>
  <si>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</si>
  <si>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</si>
  <si>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</si>
  <si>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</si>
  <si>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</si>
  <si>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</si>
  <si>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</si>
  <si>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</si>
  <si>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</si>
  <si>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</si>
  <si>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</si>
  <si>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</si>
  <si>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</si>
  <si>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</si>
  <si>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</si>
  <si>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</si>
  <si>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</si>
  <si>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</si>
  <si>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</si>
  <si>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</si>
  <si>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</si>
  <si>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</si>
  <si>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</si>
  <si>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</si>
  <si>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</si>
  <si>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</si>
  <si>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</si>
  <si>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</si>
  <si>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</si>
  <si>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</si>
  <si>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</si>
  <si>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</si>
  <si>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</si>
  <si>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</si>
  <si>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</si>
  <si>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</si>
  <si>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</si>
  <si>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</si>
  <si>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</si>
  <si>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</si>
  <si>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</si>
  <si>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</si>
  <si>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</si>
  <si>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</si>
  <si>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</si>
  <si>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</si>
  <si>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</si>
  <si>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</si>
  <si>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</si>
  <si>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</si>
  <si>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</si>
  <si>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</si>
  <si>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</si>
  <si>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</si>
  <si>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</si>
  <si>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</si>
  <si>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</si>
  <si>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</si>
  <si>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</si>
  <si>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</si>
  <si>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</si>
  <si>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</si>
  <si>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</si>
  <si>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</si>
  <si>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</si>
  <si>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</si>
  <si>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</si>
  <si>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</si>
  <si>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</si>
  <si>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</si>
  <si>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</si>
  <si>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</si>
  <si>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</si>
  <si>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</si>
  <si>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</si>
  <si>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</si>
  <si>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</si>
  <si>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</si>
  <si>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</si>
  <si>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</si>
  <si>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</si>
  <si>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</si>
  <si>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</si>
  <si>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</si>
  <si>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</si>
  <si>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</si>
  <si>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</si>
  <si>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</si>
  <si>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</si>
  <si>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</si>
  <si>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</si>
  <si>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</si>
  <si>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</si>
  <si>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</si>
  <si>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</si>
  <si>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</si>
  <si>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</si>
  <si>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</si>
  <si>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</si>
  <si>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</si>
  <si>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</si>
  <si>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</si>
  <si>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</si>
  <si>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</si>
  <si>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</si>
  <si>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</si>
  <si>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</si>
  <si>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</si>
  <si>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</si>
  <si>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</si>
  <si>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</si>
  <si>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</si>
  <si>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</si>
  <si>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</si>
  <si>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</si>
  <si>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</si>
  <si>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</si>
  <si>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</si>
  <si>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</si>
  <si>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</si>
  <si>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</si>
  <si>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</si>
  <si>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</si>
  <si>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</si>
  <si>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</si>
  <si>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</si>
  <si>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</si>
  <si>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</si>
  <si>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</si>
  <si>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</si>
  <si>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</si>
  <si>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</si>
  <si>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</si>
  <si>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</si>
  <si>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</si>
  <si>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</si>
  <si>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</si>
  <si>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</si>
  <si>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</si>
  <si>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</si>
  <si>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</si>
  <si>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</si>
  <si>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</si>
  <si>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</si>
  <si>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</si>
  <si>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</si>
  <si>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</si>
  <si>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</si>
  <si>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</si>
  <si>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</si>
  <si>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</si>
  <si>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</si>
  <si>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</si>
  <si>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</si>
  <si>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</si>
  <si>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</si>
  <si>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</si>
  <si>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</si>
  <si>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</si>
  <si>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</si>
  <si>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</si>
  <si>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</si>
  <si>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</si>
  <si>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</si>
  <si>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</si>
  <si>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</si>
  <si>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</si>
  <si>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</si>
  <si>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</si>
  <si>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</si>
  <si>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</si>
  <si>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</si>
  <si>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</si>
  <si>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</si>
  <si>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</si>
  <si>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</si>
  <si>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</si>
  <si>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</si>
  <si>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</si>
  <si>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</si>
  <si>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</si>
  <si>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</si>
  <si>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</si>
  <si>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</si>
  <si>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</si>
  <si>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</si>
  <si>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</si>
  <si>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</si>
  <si>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</si>
  <si>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</si>
  <si>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</si>
  <si>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</si>
  <si>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</si>
  <si>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</si>
  <si>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</si>
  <si>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</si>
  <si>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</si>
  <si>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</si>
  <si>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</si>
  <si>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</si>
  <si>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</si>
  <si>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</si>
  <si>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</si>
  <si>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</si>
  <si>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</si>
  <si>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</si>
  <si>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</si>
  <si>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</si>
  <si>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</si>
  <si>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</si>
  <si>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</si>
  <si>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</si>
  <si>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</si>
  <si>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</si>
  <si>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</si>
  <si>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</si>
  <si>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</si>
  <si>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</si>
  <si>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</si>
  <si>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</si>
  <si>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</si>
  <si>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</si>
  <si>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</si>
  <si>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</si>
  <si>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</si>
  <si>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</si>
  <si>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</si>
  <si>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</si>
  <si>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</si>
  <si>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</si>
  <si>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</si>
  <si>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</si>
  <si>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</si>
  <si>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</si>
  <si>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</si>
  <si>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</si>
  <si>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</si>
  <si>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</si>
  <si>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</si>
  <si>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</si>
  <si>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</si>
  <si>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</si>
  <si>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</si>
  <si>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</si>
  <si>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</si>
  <si>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</si>
  <si>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</si>
  <si>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</si>
  <si>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</si>
  <si>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</si>
  <si>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</si>
  <si>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</si>
  <si>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</si>
  <si>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</si>
  <si>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</si>
  <si>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</si>
  <si>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</si>
  <si>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</si>
  <si>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</si>
  <si>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</si>
  <si>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</si>
  <si>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</si>
  <si>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</si>
  <si>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</si>
  <si>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</si>
  <si>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</si>
  <si>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</si>
  <si>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</si>
  <si>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</si>
  <si>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</si>
  <si>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</si>
  <si>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</si>
  <si>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</si>
  <si>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</si>
  <si>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</si>
  <si>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</si>
  <si>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</si>
  <si>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</si>
  <si>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</si>
  <si>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</si>
  <si>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</si>
  <si>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</si>
  <si>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</si>
  <si>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</si>
  <si>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</si>
  <si>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</si>
  <si>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</si>
  <si>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</si>
  <si>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</si>
  <si>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</si>
  <si>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</si>
  <si>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</si>
  <si>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</si>
  <si>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</si>
  <si>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</si>
  <si>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</si>
  <si>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</si>
  <si>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</si>
  <si>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</si>
  <si>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</si>
  <si>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</si>
  <si>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</si>
  <si>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</si>
  <si>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</si>
  <si>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</si>
  <si>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</si>
  <si>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</si>
  <si>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</si>
  <si>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</si>
  <si>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</si>
  <si>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</si>
  <si>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</si>
  <si>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</si>
  <si>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</si>
  <si>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</si>
  <si>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</si>
  <si>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</si>
  <si>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</si>
  <si>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</si>
  <si>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</si>
  <si>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</si>
  <si>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</si>
  <si>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</si>
  <si>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</si>
  <si>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</si>
  <si>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</si>
  <si>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</si>
  <si>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</si>
  <si>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</si>
  <si>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</si>
  <si>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</si>
  <si>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</si>
  <si>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</si>
  <si>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</si>
  <si>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</si>
  <si>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</si>
  <si>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</si>
  <si>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</si>
  <si>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</si>
  <si>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</si>
  <si>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</si>
  <si>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</si>
  <si>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</si>
  <si>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</si>
  <si>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</si>
  <si>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</si>
  <si>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</si>
  <si>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</si>
  <si>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</si>
  <si>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</si>
  <si>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</si>
  <si>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</si>
  <si>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</si>
  <si>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</si>
  <si>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</si>
  <si>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</si>
  <si>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</si>
  <si>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</si>
  <si>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</si>
  <si>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</si>
  <si>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</si>
  <si>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</si>
  <si>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</si>
  <si>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</si>
  <si>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</si>
  <si>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</si>
  <si>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</si>
  <si>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</si>
  <si>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</si>
  <si>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</si>
  <si>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</si>
  <si>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</si>
  <si>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</si>
  <si>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</si>
  <si>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</si>
  <si>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</si>
  <si>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</si>
  <si>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</si>
  <si>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</si>
  <si>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</si>
  <si>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</si>
  <si>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</si>
  <si>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</si>
  <si>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</si>
  <si>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</si>
  <si>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</si>
  <si>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</si>
  <si>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</si>
  <si>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</si>
  <si>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</si>
  <si>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</si>
  <si>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</si>
  <si>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</si>
  <si>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</si>
  <si>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</si>
  <si>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</si>
  <si>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</si>
  <si>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</si>
  <si>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</si>
  <si>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</si>
  <si>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</si>
  <si>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</si>
  <si>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</si>
  <si>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</si>
  <si>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</si>
  <si>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</si>
  <si>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</si>
  <si>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</si>
  <si>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</si>
  <si>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</si>
  <si>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</si>
  <si>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</si>
  <si>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</si>
  <si>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</si>
  <si>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</si>
  <si>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</si>
  <si>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</si>
  <si>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</si>
  <si>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</si>
  <si>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</si>
  <si>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</si>
  <si>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</si>
  <si>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</si>
  <si>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</si>
  <si>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</si>
  <si>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</si>
  <si>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</si>
  <si>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</si>
  <si>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</si>
  <si>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</si>
  <si>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</si>
  <si>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</si>
  <si>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</si>
  <si>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</si>
  <si>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</si>
  <si>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</si>
  <si>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</si>
  <si>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</si>
  <si>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</si>
  <si>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</si>
  <si>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</si>
  <si>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</si>
  <si>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</si>
  <si>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</si>
  <si>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</si>
  <si>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</si>
  <si>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</si>
  <si>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</si>
  <si>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</si>
  <si>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</si>
  <si>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</si>
  <si>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</si>
  <si>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</si>
  <si>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</si>
  <si>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</si>
  <si>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</si>
  <si>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</si>
  <si>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</si>
  <si>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</si>
  <si>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</si>
  <si>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</si>
  <si>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</si>
  <si>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</si>
  <si>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</si>
  <si>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</si>
  <si>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</si>
  <si>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</si>
  <si>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</si>
  <si>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</si>
  <si>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</si>
  <si>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</si>
  <si>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</si>
  <si>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</si>
  <si>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</si>
  <si>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</si>
  <si>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</si>
  <si>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</si>
  <si>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</si>
  <si>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</si>
  <si>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</si>
  <si>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</si>
  <si>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</si>
  <si>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</si>
  <si>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</si>
  <si>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</si>
  <si>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</si>
  <si>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</si>
  <si>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</si>
  <si>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</si>
  <si>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</si>
  <si>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</si>
  <si>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</si>
  <si>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</si>
  <si>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</si>
  <si>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</si>
  <si>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</si>
  <si>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</si>
  <si>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</si>
  <si>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</si>
  <si>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</si>
  <si>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</si>
  <si>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</si>
  <si>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</si>
  <si>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</si>
  <si>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</si>
  <si>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</si>
  <si>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</si>
  <si>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</si>
  <si>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</si>
  <si>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</si>
  <si>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</si>
  <si>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</si>
  <si>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</si>
  <si>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</si>
  <si>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</si>
  <si>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</si>
  <si>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</si>
  <si>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</si>
  <si>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</si>
  <si>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</si>
  <si>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</si>
  <si>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</si>
  <si>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</si>
  <si>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</si>
  <si>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</si>
  <si>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</si>
  <si>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</si>
  <si>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</si>
  <si>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</si>
  <si>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</si>
  <si>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</si>
  <si>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</si>
  <si>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</si>
  <si>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</si>
  <si>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</si>
  <si>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</si>
  <si>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</si>
  <si>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</si>
  <si>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</si>
  <si>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</si>
  <si>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</si>
  <si>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</si>
  <si>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</si>
  <si>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</si>
  <si>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</si>
  <si>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</si>
  <si>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</si>
  <si>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</si>
  <si>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</si>
  <si>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</si>
  <si>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</si>
  <si>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</si>
  <si>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</si>
  <si>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</si>
  <si>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</si>
  <si>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</si>
  <si>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</si>
  <si>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</si>
  <si>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</si>
  <si>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</si>
  <si>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</si>
  <si>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</si>
  <si>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</si>
  <si>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</si>
  <si>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</si>
  <si>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</si>
  <si>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</si>
  <si>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</si>
  <si>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</si>
  <si>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</si>
  <si>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</si>
  <si>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</si>
  <si>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</si>
  <si>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</si>
  <si>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</si>
  <si>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</si>
  <si>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</si>
  <si>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</si>
  <si>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</si>
  <si>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</si>
  <si>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</si>
  <si>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</si>
  <si>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</si>
  <si>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</si>
  <si>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</si>
  <si>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</si>
  <si>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</si>
  <si>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</si>
  <si>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</si>
  <si>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</si>
  <si>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</si>
  <si>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</si>
  <si>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</si>
  <si>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</si>
  <si>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</si>
  <si>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</si>
  <si>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</si>
  <si>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</si>
  <si>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</si>
  <si>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</si>
  <si>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</si>
  <si>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</si>
  <si>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</si>
  <si>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</si>
  <si>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</si>
  <si>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</si>
  <si>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</si>
  <si>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</si>
  <si>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</si>
  <si>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</si>
  <si>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</si>
  <si>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</si>
  <si>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</si>
  <si>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</si>
  <si>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</si>
  <si>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</si>
  <si>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</si>
  <si>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</si>
  <si>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</si>
  <si>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</si>
  <si>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</si>
  <si>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</si>
  <si>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</si>
  <si>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</si>
  <si>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</si>
  <si>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</si>
  <si>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</si>
  <si>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</si>
  <si>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</si>
  <si>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</si>
  <si>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</si>
  <si>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</si>
  <si>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</si>
  <si>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</si>
  <si>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</si>
  <si>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</si>
  <si>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</si>
  <si>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</si>
  <si>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</si>
  <si>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</si>
  <si>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</si>
  <si>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</si>
  <si>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</si>
  <si>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</si>
  <si>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</si>
  <si>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</si>
  <si>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</si>
  <si>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</si>
  <si>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</si>
  <si>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</si>
  <si>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</si>
  <si>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</si>
  <si>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</si>
  <si>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</si>
  <si>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</si>
  <si>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</si>
  <si>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</si>
  <si>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</si>
  <si>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</si>
  <si>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</si>
  <si>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</si>
  <si>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</si>
  <si>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</si>
  <si>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</si>
  <si>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</si>
  <si>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</si>
  <si>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</si>
  <si>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</si>
  <si>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</si>
  <si>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</si>
  <si>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</si>
  <si>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</si>
  <si>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</si>
  <si>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</si>
  <si>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</si>
  <si>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</si>
  <si>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</si>
  <si>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</si>
  <si>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</si>
  <si>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</si>
  <si>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</si>
  <si>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</si>
  <si>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</si>
  <si>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</si>
  <si>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</si>
  <si>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</si>
  <si>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</si>
  <si>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</si>
  <si>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</si>
  <si>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</si>
  <si>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</si>
  <si>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</si>
  <si>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</si>
  <si>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</si>
  <si>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</si>
  <si>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</si>
  <si>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</si>
  <si>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</si>
  <si>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</si>
  <si>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</si>
  <si>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</si>
  <si>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</si>
  <si>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</si>
  <si>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</si>
  <si>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</si>
  <si>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</si>
  <si>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</si>
  <si>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</si>
  <si>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</si>
  <si>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</si>
  <si>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</si>
  <si>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</si>
  <si>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</si>
  <si>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</si>
  <si>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</si>
  <si>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</si>
  <si>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</si>
  <si>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</si>
  <si>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</si>
  <si>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</si>
  <si>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</si>
  <si>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</si>
  <si>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</si>
  <si>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</si>
  <si>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</si>
  <si>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</si>
  <si>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</si>
  <si>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</si>
  <si>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</si>
  <si>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</si>
  <si>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</si>
  <si>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</si>
  <si>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</si>
  <si>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</si>
  <si>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</si>
  <si>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</si>
  <si>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</si>
  <si>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</si>
  <si>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</si>
  <si>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</si>
  <si>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</si>
  <si>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</si>
  <si>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</si>
  <si>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</si>
  <si>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</si>
  <si>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</si>
  <si>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</si>
  <si>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</si>
  <si>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</si>
  <si>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</si>
  <si>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</si>
  <si>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</si>
  <si>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</si>
  <si>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</si>
  <si>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</si>
  <si>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</si>
  <si>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</si>
  <si>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</si>
  <si>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</si>
  <si>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</si>
  <si>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</si>
  <si>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</si>
  <si>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</si>
  <si>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</si>
  <si>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</si>
  <si>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</si>
  <si>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</si>
  <si>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</si>
  <si>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</si>
  <si>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</si>
  <si>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</si>
  <si>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</si>
  <si>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</si>
  <si>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</si>
  <si>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</si>
  <si>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</si>
  <si>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</si>
  <si>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</si>
  <si>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</si>
  <si>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</si>
  <si>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</si>
  <si>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</si>
  <si>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</si>
  <si>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</si>
  <si>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</si>
  <si>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</si>
  <si>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</si>
  <si>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</si>
  <si>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</si>
  <si>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</si>
  <si>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</si>
  <si>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</si>
  <si>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</si>
  <si>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</si>
  <si>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</si>
  <si>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</si>
  <si>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</si>
  <si>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</si>
  <si>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</si>
  <si>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</si>
  <si>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</si>
  <si>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</si>
  <si>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</si>
  <si>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</si>
  <si>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</si>
  <si>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</si>
  <si>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</si>
  <si>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</si>
  <si>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</si>
  <si>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</si>
  <si>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</si>
  <si>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</si>
  <si>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</si>
  <si>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</si>
  <si>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</si>
  <si>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</si>
  <si>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</si>
  <si>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</si>
  <si>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</si>
  <si>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</si>
  <si>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</si>
  <si>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</si>
  <si>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</si>
  <si>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</si>
  <si>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</si>
  <si>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</si>
  <si>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</si>
  <si>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</si>
  <si>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</si>
  <si>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</si>
  <si>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</si>
  <si>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</si>
  <si>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</si>
  <si>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</si>
  <si>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</si>
  <si>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</si>
  <si>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</si>
  <si>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</si>
  <si>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</si>
  <si>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</si>
  <si>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</si>
  <si>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</si>
  <si>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</si>
  <si>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</si>
  <si>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</si>
  <si>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</si>
  <si>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</si>
  <si>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</si>
  <si>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</si>
  <si>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</si>
  <si>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</si>
  <si>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</si>
  <si>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</si>
  <si>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</si>
  <si>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</si>
  <si>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</si>
  <si>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</si>
  <si>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</si>
  <si>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</si>
  <si>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</si>
  <si>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</si>
  <si>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</si>
  <si>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</si>
  <si>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</si>
  <si>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</si>
  <si>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</si>
  <si>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</si>
  <si>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</si>
  <si>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</si>
  <si>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</si>
  <si>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</si>
  <si>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</si>
  <si>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</si>
  <si>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</si>
  <si>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</si>
  <si>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</si>
  <si>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</si>
  <si>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</si>
  <si>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</si>
  <si>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</si>
  <si>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</si>
  <si>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</si>
  <si>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</si>
  <si>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</si>
  <si>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</si>
  <si>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</si>
  <si>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</si>
  <si>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</si>
  <si>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</si>
  <si>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</si>
  <si>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</si>
  <si>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</si>
  <si>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</si>
  <si>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</si>
  <si>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</si>
  <si>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</si>
  <si>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</si>
  <si>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</si>
  <si>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</si>
  <si>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</si>
  <si>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</si>
  <si>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</si>
  <si>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</si>
  <si>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</si>
  <si>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</si>
  <si>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</si>
  <si>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</si>
  <si>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</si>
  <si>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</si>
  <si>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</si>
  <si>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</si>
  <si>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</si>
  <si>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</si>
  <si>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</si>
  <si>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</si>
  <si>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</si>
  <si>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</si>
  <si>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</si>
  <si>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</si>
  <si>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</si>
  <si>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</si>
  <si>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</si>
  <si>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</si>
  <si>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</si>
  <si>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</si>
  <si>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</si>
  <si>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</si>
  <si>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</si>
  <si>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</si>
  <si>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</si>
  <si>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</si>
  <si>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</si>
  <si>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</si>
  <si>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</si>
  <si>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</si>
  <si>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</si>
  <si>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</si>
  <si>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</si>
  <si>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</si>
  <si>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</si>
  <si>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</si>
  <si>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</si>
  <si>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</si>
  <si>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</si>
  <si>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</si>
  <si>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</si>
  <si>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</si>
  <si>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</si>
  <si>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</si>
  <si>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</si>
  <si>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</si>
  <si>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</si>
  <si>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</si>
  <si>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</si>
  <si>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</si>
  <si>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</si>
  <si>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</si>
  <si>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</si>
  <si>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</si>
  <si>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</si>
  <si>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</si>
  <si>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</si>
  <si>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</si>
  <si>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</si>
  <si>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</si>
  <si>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</si>
  <si>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</si>
  <si>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</si>
  <si>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</si>
  <si>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</si>
  <si>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</si>
  <si>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</si>
  <si>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</si>
  <si>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</si>
  <si>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</si>
  <si>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</si>
  <si>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</si>
  <si>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</si>
  <si>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</si>
  <si>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</si>
  <si>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</si>
  <si>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</si>
  <si>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</si>
  <si>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</si>
  <si>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</si>
  <si>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</si>
  <si>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</si>
  <si>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</si>
  <si>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</si>
  <si>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</si>
  <si>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</si>
  <si>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</si>
  <si>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</si>
  <si>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</si>
  <si>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</si>
  <si>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</si>
  <si>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</si>
  <si>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</si>
  <si>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</si>
  <si>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</si>
  <si>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</si>
  <si>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</si>
  <si>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</si>
  <si>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</si>
  <si>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</si>
  <si>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</si>
  <si>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</si>
  <si>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</si>
  <si>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</si>
  <si>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</si>
  <si>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</si>
  <si>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</si>
  <si>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</si>
  <si>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</si>
  <si>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</si>
  <si>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</si>
  <si>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</si>
  <si>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</si>
  <si>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</si>
  <si>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</si>
  <si>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</si>
  <si>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</si>
  <si>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</si>
  <si>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</si>
  <si>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</si>
  <si>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</si>
  <si>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</si>
  <si>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</si>
  <si>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</si>
  <si>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</si>
  <si>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</si>
  <si>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</si>
  <si>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</si>
  <si>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</si>
  <si>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</si>
  <si>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</si>
  <si>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</si>
  <si>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</si>
  <si>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</si>
  <si>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</si>
  <si>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</si>
  <si>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</si>
  <si>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</si>
  <si>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</si>
  <si>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</si>
  <si>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</si>
  <si>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</si>
  <si>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</si>
  <si>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</si>
  <si>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</si>
  <si>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</si>
  <si>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</si>
  <si>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</si>
  <si>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</si>
  <si>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</si>
  <si>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</si>
  <si>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</si>
  <si>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</si>
  <si>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</si>
  <si>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</si>
  <si>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</si>
  <si>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</si>
  <si>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</si>
  <si>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</si>
  <si>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</si>
  <si>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</si>
  <si>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</si>
  <si>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</si>
  <si>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</si>
  <si>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</si>
  <si>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</si>
  <si>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</si>
  <si>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</si>
  <si>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</si>
  <si>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</si>
  <si>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</si>
  <si>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</si>
  <si>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</si>
  <si>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</si>
  <si>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</si>
  <si>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</si>
  <si>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</si>
  <si>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</si>
  <si>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</si>
  <si>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</si>
  <si>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</si>
  <si>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</si>
  <si>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</si>
  <si>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</si>
  <si>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</si>
  <si>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</si>
  <si>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</si>
  <si>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</si>
  <si>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</si>
  <si>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</si>
  <si>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</si>
  <si>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</si>
  <si>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</si>
  <si>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</si>
  <si>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</si>
  <si>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</si>
  <si>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</si>
  <si>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</si>
  <si>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</si>
  <si>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</si>
  <si>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</si>
  <si>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</si>
  <si>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</si>
  <si>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</si>
  <si>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</si>
  <si>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</si>
  <si>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</si>
  <si>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</si>
  <si>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</si>
  <si>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</si>
  <si>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</si>
  <si>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</si>
  <si>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</si>
  <si>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</si>
  <si>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</si>
  <si>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</si>
  <si>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</si>
  <si>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</si>
  <si>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</si>
  <si>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</si>
  <si>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</si>
  <si>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</si>
  <si>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</si>
  <si>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</si>
  <si>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</si>
  <si>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</si>
  <si>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</si>
  <si>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</si>
  <si>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</si>
  <si>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</si>
  <si>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</si>
  <si>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</si>
  <si>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</si>
  <si>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</si>
  <si>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</si>
  <si>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</si>
  <si>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</si>
  <si>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</si>
  <si>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</si>
  <si>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</si>
  <si>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</si>
  <si>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</si>
  <si>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</si>
  <si>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</si>
  <si>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</si>
  <si>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</si>
  <si>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</si>
  <si>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</si>
  <si>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</si>
  <si>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</si>
  <si>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</si>
  <si>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</si>
  <si>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</si>
  <si>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</si>
  <si>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</si>
  <si>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</si>
  <si>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</si>
  <si>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</si>
  <si>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</si>
  <si>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</si>
  <si>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</si>
  <si>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</si>
  <si>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</si>
  <si>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</si>
  <si>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</si>
  <si>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</si>
  <si>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</si>
  <si>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</si>
  <si>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</si>
  <si>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</si>
  <si>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</si>
  <si>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</si>
  <si>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</si>
  <si>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</si>
  <si>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</si>
  <si>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</si>
  <si>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</si>
  <si>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</si>
  <si>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</si>
  <si>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</si>
  <si>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</si>
  <si>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</si>
  <si>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</si>
  <si>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</si>
  <si>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</si>
  <si>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</si>
  <si>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</si>
  <si>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</si>
  <si>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</si>
  <si>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</si>
  <si>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</si>
  <si>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</si>
  <si>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</si>
  <si>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</si>
  <si>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</si>
  <si>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</si>
  <si>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</si>
  <si>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</si>
  <si>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</si>
  <si>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</si>
  <si>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</si>
  <si>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</si>
  <si>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</si>
  <si>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</si>
  <si>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</si>
  <si>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</si>
  <si>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</si>
  <si>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</si>
  <si>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</si>
  <si>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</si>
  <si>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</si>
  <si>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</si>
  <si>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</si>
  <si>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</si>
  <si>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</si>
  <si>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</si>
  <si>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</si>
  <si>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</si>
  <si>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</si>
  <si>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</si>
  <si>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</si>
  <si>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</si>
  <si>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</si>
  <si>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</si>
  <si>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</si>
  <si>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</si>
  <si>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</si>
  <si>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</si>
  <si>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</si>
  <si>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</si>
  <si>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</si>
  <si>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</si>
  <si>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</si>
  <si>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</si>
  <si>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</si>
  <si>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</si>
  <si>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</si>
  <si>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</si>
  <si>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</si>
  <si>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</si>
  <si>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</si>
  <si>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</si>
  <si>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</si>
  <si>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</si>
  <si>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</si>
  <si>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</si>
  <si>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</si>
  <si>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</si>
  <si>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</si>
  <si>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</si>
  <si>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</si>
  <si>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</si>
  <si>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</si>
  <si>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</si>
  <si>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</si>
  <si>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</si>
  <si>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</si>
  <si>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</si>
  <si>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</si>
  <si>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</si>
  <si>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</si>
  <si>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</si>
  <si>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</si>
  <si>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</si>
  <si>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</si>
  <si>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</si>
  <si>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</si>
  <si>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</si>
  <si>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</si>
  <si>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</si>
  <si>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</si>
  <si>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</si>
  <si>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</si>
  <si>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</si>
  <si>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</si>
  <si>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</si>
  <si>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</si>
  <si>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</si>
  <si>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</si>
  <si>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</si>
  <si>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</si>
  <si>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</si>
  <si>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</si>
  <si>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</si>
  <si>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</si>
  <si>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</si>
  <si>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</si>
  <si>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</si>
  <si>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</si>
  <si>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</si>
  <si>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</si>
  <si>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</si>
  <si>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</si>
  <si>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</si>
  <si>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</si>
  <si>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</si>
  <si>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</si>
  <si>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</si>
  <si>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</si>
  <si>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</si>
  <si>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</si>
  <si>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</si>
  <si>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</si>
  <si>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</si>
  <si>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</si>
  <si>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</si>
  <si>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</si>
  <si>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</si>
  <si>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</si>
  <si>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</si>
  <si>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</si>
  <si>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</si>
  <si>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</si>
  <si>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</si>
  <si>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</si>
  <si>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</si>
  <si>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</si>
  <si>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</si>
  <si>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</si>
  <si>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</si>
  <si>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</si>
  <si>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</si>
  <si>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</si>
  <si>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</si>
  <si>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</si>
  <si>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</si>
  <si>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</si>
  <si>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</si>
  <si>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</si>
  <si>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</si>
  <si>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</si>
  <si>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</si>
  <si>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</si>
  <si>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</si>
  <si>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</si>
  <si>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</si>
  <si>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</si>
  <si>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</si>
  <si>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</si>
  <si>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</si>
  <si>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</si>
  <si>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</si>
  <si>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</si>
  <si>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</si>
  <si>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</si>
  <si>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</si>
  <si>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</si>
  <si>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</si>
  <si>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</si>
  <si>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</si>
  <si>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</si>
  <si>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</si>
  <si>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</si>
  <si>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</si>
  <si>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</si>
  <si>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</si>
  <si>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</si>
  <si>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</si>
  <si>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</si>
  <si>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</si>
  <si>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</si>
  <si>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</si>
  <si>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</si>
  <si>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</si>
  <si>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</si>
  <si>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</si>
  <si>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</si>
  <si>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</si>
  <si>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</si>
  <si>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</si>
  <si>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</si>
  <si>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</si>
  <si>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</si>
  <si>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</si>
  <si>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</si>
  <si>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</si>
  <si>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</si>
  <si>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</si>
  <si>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</si>
  <si>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</si>
  <si>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</si>
  <si>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</si>
  <si>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</si>
  <si>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</si>
  <si>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</si>
  <si>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</si>
  <si>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</si>
  <si>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</si>
  <si>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</si>
  <si>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</si>
  <si>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</si>
  <si>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</si>
  <si>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</si>
  <si>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</si>
  <si>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</si>
  <si>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</si>
  <si>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</si>
  <si>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</si>
  <si>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</si>
  <si>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</si>
  <si>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</si>
  <si>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</si>
  <si>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</si>
  <si>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</si>
  <si>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</si>
  <si>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</si>
  <si>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</si>
  <si>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</si>
  <si>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</si>
  <si>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</si>
  <si>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</si>
  <si>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</si>
  <si>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</si>
  <si>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</si>
  <si>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</si>
  <si>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</si>
  <si>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</si>
  <si>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</si>
  <si>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</si>
  <si>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</si>
  <si>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</si>
  <si>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</si>
  <si>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</si>
  <si>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</si>
  <si>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</si>
  <si>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</si>
  <si>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</si>
  <si>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</si>
  <si>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</si>
  <si>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</si>
  <si>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</si>
  <si>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</si>
  <si>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</si>
  <si>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</si>
  <si>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</si>
  <si>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</si>
  <si>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</si>
  <si>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</si>
  <si>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</si>
  <si>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</si>
  <si>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</si>
  <si>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</si>
  <si>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</si>
  <si>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</si>
  <si>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</si>
  <si>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</si>
  <si>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</si>
  <si>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</si>
  <si>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</si>
  <si>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</si>
  <si>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</si>
  <si>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</si>
  <si>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</si>
  <si>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</si>
  <si>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</si>
  <si>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</si>
  <si>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</si>
  <si>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</si>
  <si>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</si>
  <si>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</si>
  <si>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</si>
  <si>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</si>
  <si>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</si>
  <si>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</si>
  <si>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</si>
  <si>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</si>
  <si>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</si>
  <si>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</si>
  <si>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</si>
  <si>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</si>
  <si>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</si>
  <si>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</si>
  <si>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</si>
  <si>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</si>
  <si>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</si>
  <si>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</si>
  <si>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</si>
  <si>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</si>
  <si>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</si>
  <si>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</si>
  <si>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</si>
  <si>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</si>
  <si>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</si>
  <si>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</si>
  <si>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</si>
  <si>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</si>
  <si>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</si>
  <si>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</si>
  <si>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</si>
  <si>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</si>
  <si>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</si>
  <si>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</si>
  <si>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</si>
  <si>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</si>
  <si>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</si>
  <si>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</si>
  <si>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</si>
  <si>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</si>
  <si>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</si>
  <si>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</si>
  <si>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</si>
  <si>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</si>
  <si>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</si>
  <si>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</si>
  <si>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</si>
  <si>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</si>
  <si>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</si>
  <si>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</si>
  <si>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</si>
  <si>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</si>
  <si>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</si>
  <si>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</si>
  <si>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</si>
  <si>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</si>
  <si>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</si>
  <si>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</si>
  <si>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</si>
  <si>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</si>
  <si>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</si>
  <si>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</si>
  <si>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</si>
  <si>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</si>
  <si>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</si>
  <si>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</si>
  <si>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</si>
  <si>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</si>
  <si>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</si>
  <si>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</si>
  <si>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</si>
  <si>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</si>
  <si>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</si>
  <si>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</si>
  <si>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</si>
  <si>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</si>
  <si>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</si>
  <si>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</si>
  <si>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</si>
  <si>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</si>
  <si>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</si>
  <si>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</si>
  <si>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</si>
  <si>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</si>
  <si>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</si>
  <si>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</si>
  <si>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</si>
  <si>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</si>
  <si>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</si>
  <si>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</si>
  <si>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</si>
  <si>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</si>
  <si>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</si>
  <si>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</si>
  <si>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</si>
  <si>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</si>
  <si>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</si>
  <si>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</si>
  <si>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</si>
  <si>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</si>
  <si>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</si>
  <si>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</si>
  <si>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</si>
  <si>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</si>
  <si>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</si>
  <si>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</si>
  <si>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</si>
  <si>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</si>
  <si>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</si>
  <si>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</si>
  <si>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</si>
  <si>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</si>
  <si>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</si>
  <si>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</si>
  <si>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</si>
  <si>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</si>
  <si>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</si>
  <si>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</si>
  <si>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</si>
  <si>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</si>
  <si>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</si>
  <si>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</si>
  <si>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</si>
  <si>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</si>
  <si>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</si>
  <si>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</si>
  <si>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</si>
  <si>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</si>
  <si>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</si>
  <si>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</si>
  <si>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</si>
  <si>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</si>
  <si>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</si>
  <si>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</si>
  <si>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</si>
  <si>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</si>
  <si>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</si>
  <si>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</si>
  <si>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</si>
  <si>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</si>
  <si>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</si>
  <si>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</si>
  <si>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</si>
  <si>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</si>
  <si>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</si>
  <si>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</si>
  <si>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</si>
  <si>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</si>
  <si>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</si>
  <si>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</si>
  <si>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</si>
  <si>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</si>
  <si>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</si>
  <si>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</si>
  <si>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</si>
  <si>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</si>
  <si>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</si>
  <si>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</si>
  <si>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</si>
  <si>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</si>
  <si>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</si>
  <si>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</si>
  <si>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</si>
  <si>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</si>
  <si>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</si>
  <si>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</si>
  <si>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</si>
  <si>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</si>
  <si>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</si>
  <si>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</si>
  <si>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</si>
  <si>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</si>
  <si>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</si>
  <si>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</si>
  <si>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</si>
  <si>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</si>
  <si>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</si>
  <si>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</si>
  <si>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</si>
  <si>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</si>
  <si>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</si>
  <si>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</si>
  <si>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</si>
  <si>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</si>
  <si>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</si>
  <si>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</si>
  <si>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</si>
  <si>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</si>
  <si>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</si>
  <si>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</si>
  <si>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</si>
  <si>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</si>
  <si>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</si>
  <si>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</si>
  <si>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</si>
  <si>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</si>
  <si>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</si>
  <si>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</si>
  <si>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</si>
  <si>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</si>
  <si>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</si>
  <si>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</si>
  <si>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</si>
  <si>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</si>
  <si>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</si>
  <si>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</si>
  <si>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</si>
  <si>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</si>
  <si>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</si>
  <si>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</si>
  <si>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</si>
  <si>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</si>
  <si>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</si>
  <si>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</si>
  <si>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</si>
  <si>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</si>
  <si>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</si>
  <si>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</si>
  <si>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</si>
  <si>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</si>
  <si>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</si>
  <si>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</si>
  <si>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</si>
  <si>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</si>
  <si>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</si>
  <si>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</si>
  <si>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</si>
  <si>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</si>
  <si>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</si>
  <si>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</si>
  <si>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</si>
  <si>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</si>
  <si>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</si>
  <si>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</si>
  <si>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</si>
  <si>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</si>
  <si>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</si>
  <si>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</si>
  <si>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</si>
  <si>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</si>
  <si>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</si>
  <si>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</si>
  <si>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</si>
  <si>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</si>
  <si>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</si>
  <si>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</si>
  <si>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</si>
  <si>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</si>
  <si>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</si>
  <si>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</si>
  <si>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</si>
  <si>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</si>
  <si>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</si>
  <si>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</si>
  <si>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</si>
  <si>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</si>
  <si>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</si>
  <si>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</si>
  <si>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</si>
  <si>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</si>
  <si>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</si>
  <si>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</si>
  <si>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</si>
  <si>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</si>
  <si>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</si>
  <si>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</si>
  <si>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</si>
  <si>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</si>
  <si>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</si>
  <si>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</si>
  <si>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</si>
  <si>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</si>
  <si>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</si>
  <si>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</si>
  <si>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</si>
  <si>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</si>
  <si>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</si>
  <si>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</si>
  <si>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</si>
  <si>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</si>
  <si>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</si>
  <si>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</si>
  <si>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</si>
  <si>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</si>
  <si>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</si>
  <si>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</si>
  <si>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</si>
  <si>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</si>
  <si>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</si>
  <si>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</si>
  <si>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</si>
  <si>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</si>
  <si>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</si>
  <si>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</si>
  <si>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</si>
  <si>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</si>
  <si>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</si>
  <si>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</si>
  <si>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</si>
  <si>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</si>
  <si>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</si>
  <si>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</si>
  <si>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</si>
  <si>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</si>
  <si>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</si>
  <si>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</si>
  <si>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</si>
  <si>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</si>
  <si>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</si>
  <si>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</si>
  <si>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</si>
  <si>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</si>
  <si>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</si>
  <si>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</si>
  <si>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</si>
  <si>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</si>
  <si>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</si>
  <si>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</si>
  <si>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</si>
  <si>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</si>
  <si>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</si>
  <si>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</si>
  <si>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</si>
  <si>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</si>
  <si>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</si>
  <si>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</si>
  <si>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</si>
  <si>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</si>
  <si>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</si>
  <si>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</si>
  <si>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</si>
  <si>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</si>
  <si>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</si>
  <si>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</si>
  <si>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</si>
  <si>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</si>
  <si>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</si>
  <si>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</si>
  <si>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</si>
  <si>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</si>
  <si>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</si>
  <si>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</si>
  <si>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</si>
  <si>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</si>
  <si>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</si>
  <si>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</si>
  <si>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</si>
  <si>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</si>
  <si>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</si>
  <si>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</si>
  <si>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</si>
  <si>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</si>
  <si>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</si>
  <si>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</si>
  <si>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</si>
  <si>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</si>
  <si>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</si>
  <si>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</si>
  <si>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</si>
  <si>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</si>
  <si>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</si>
  <si>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</si>
  <si>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</si>
  <si>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</si>
  <si>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</si>
  <si>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</si>
  <si>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</si>
  <si>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</si>
  <si>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</si>
  <si>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</si>
  <si>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</si>
  <si>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</si>
  <si>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</si>
  <si>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</si>
  <si>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</si>
  <si>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</si>
  <si>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</si>
  <si>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</si>
  <si>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</si>
  <si>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</si>
  <si>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</si>
  <si>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</si>
  <si>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</si>
  <si>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</si>
  <si>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</si>
  <si>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</si>
  <si>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</si>
  <si>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</si>
  <si>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</si>
  <si>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</si>
  <si>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</si>
  <si>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</si>
  <si>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</si>
  <si>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</si>
  <si>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</si>
  <si>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</si>
  <si>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</si>
  <si>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</si>
  <si>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</si>
  <si>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</si>
  <si>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</si>
  <si>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</si>
  <si>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</si>
  <si>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</si>
  <si>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</si>
  <si>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</si>
  <si>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</si>
  <si>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</si>
  <si>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</si>
  <si>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</si>
  <si>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</si>
  <si>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</si>
  <si>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</si>
  <si>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</si>
  <si>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</si>
  <si>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</si>
  <si>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</si>
  <si>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</si>
  <si>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</si>
  <si>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</si>
  <si>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</si>
  <si>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</si>
  <si>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</si>
  <si>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</si>
  <si>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</si>
  <si>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</si>
  <si>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</si>
  <si>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</si>
  <si>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</si>
  <si>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</si>
  <si>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</si>
  <si>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</si>
  <si>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</si>
  <si>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</si>
  <si>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</si>
  <si>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</si>
  <si>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</si>
  <si>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</si>
  <si>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</si>
  <si>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</si>
  <si>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</si>
  <si>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</si>
  <si>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</si>
  <si>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</si>
  <si>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</si>
  <si>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</si>
  <si>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</si>
  <si>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</si>
  <si>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</si>
  <si>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</si>
  <si>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</si>
  <si>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</si>
  <si>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</si>
  <si>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</si>
  <si>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</si>
  <si>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</si>
  <si>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</si>
  <si>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</si>
  <si>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</si>
  <si>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</si>
  <si>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</si>
  <si>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</si>
  <si>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</si>
  <si>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</si>
  <si>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</si>
  <si>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</si>
  <si>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</si>
  <si>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</si>
  <si>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</si>
  <si>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</si>
  <si>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</si>
  <si>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</si>
  <si>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</si>
  <si>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</si>
  <si>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</si>
  <si>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</si>
  <si>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</si>
  <si>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</si>
  <si>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</si>
  <si>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</si>
  <si>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</si>
  <si>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</si>
  <si>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</si>
  <si>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</si>
  <si>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</si>
  <si>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</si>
  <si>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</si>
  <si>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</si>
  <si>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</si>
  <si>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</si>
  <si>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</si>
  <si>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</si>
  <si>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</si>
  <si>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</si>
  <si>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</si>
  <si>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</si>
  <si>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</si>
  <si>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</si>
  <si>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</si>
  <si>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</si>
  <si>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</si>
  <si>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</si>
  <si>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</si>
  <si>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</si>
  <si>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</si>
  <si>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</si>
  <si>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</si>
  <si>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</si>
  <si>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</si>
  <si>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</si>
  <si>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</si>
  <si>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</si>
  <si>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</si>
  <si>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</si>
  <si>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</si>
  <si>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</si>
  <si>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</si>
  <si>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</si>
  <si>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</si>
  <si>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</si>
  <si>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</si>
  <si>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</si>
  <si>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</si>
  <si>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</si>
  <si>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</si>
  <si>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</si>
  <si>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</si>
  <si>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</si>
  <si>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</si>
  <si>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</si>
  <si>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</si>
  <si>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</si>
  <si>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</si>
  <si>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</si>
  <si>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</si>
  <si>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</si>
  <si>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</si>
  <si>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</si>
  <si>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</si>
  <si>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</si>
  <si>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</si>
  <si>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</si>
  <si>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</si>
  <si>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</si>
  <si>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</si>
  <si>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</si>
  <si>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</si>
  <si>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</si>
  <si>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</si>
  <si>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</si>
  <si>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</si>
  <si>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</si>
  <si>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</si>
  <si>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</si>
  <si>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</si>
  <si>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</si>
  <si>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</si>
  <si>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</si>
  <si>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</si>
  <si>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</si>
  <si>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</si>
  <si>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</si>
  <si>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</si>
  <si>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</si>
  <si>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</si>
  <si>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</si>
  <si>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</si>
  <si>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</si>
  <si>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</si>
  <si>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</si>
  <si>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</si>
  <si>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</si>
  <si>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</si>
  <si>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</si>
  <si>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</si>
  <si>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</si>
  <si>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</si>
  <si>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</si>
  <si>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</si>
  <si>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</si>
  <si>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</si>
  <si>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</si>
  <si>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</si>
  <si>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</si>
  <si>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</si>
  <si>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</si>
  <si>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</si>
  <si>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</si>
  <si>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</si>
  <si>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</si>
  <si>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</si>
  <si>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</si>
  <si>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</si>
  <si>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</si>
  <si>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</si>
  <si>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</si>
  <si>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</si>
  <si>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</si>
  <si>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</si>
  <si>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</si>
  <si>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</si>
  <si>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</si>
  <si>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</si>
  <si>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</si>
  <si>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</si>
  <si>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</si>
  <si>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</si>
  <si>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</si>
  <si>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</si>
  <si>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</si>
  <si>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</si>
  <si>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</si>
  <si>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</si>
  <si>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</si>
  <si>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</si>
  <si>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</si>
  <si>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</si>
  <si>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</si>
  <si>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</si>
  <si>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</si>
  <si>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</si>
  <si>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</si>
  <si>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</si>
  <si>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</si>
  <si>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</si>
  <si>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</si>
  <si>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</si>
  <si>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</si>
  <si>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</si>
  <si>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</si>
  <si>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</si>
  <si>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</si>
  <si>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</si>
  <si>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</si>
  <si>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</si>
  <si>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</si>
  <si>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</si>
  <si>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</si>
  <si>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</si>
  <si>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</si>
  <si>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</si>
  <si>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</si>
  <si>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</si>
  <si>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</si>
  <si>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</si>
  <si>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</si>
  <si>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</si>
  <si>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</si>
  <si>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</si>
  <si>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</si>
  <si>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</si>
  <si>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</si>
  <si>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</si>
  <si>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</si>
  <si>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</si>
  <si>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</si>
  <si>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</si>
  <si>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</si>
  <si>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</si>
  <si>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</si>
  <si>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</si>
  <si>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</si>
  <si>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</si>
  <si>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</si>
  <si>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</si>
  <si>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</si>
  <si>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</si>
  <si>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</si>
  <si>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</si>
  <si>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</si>
  <si>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</si>
  <si>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</si>
  <si>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</si>
  <si>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</si>
  <si>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</si>
  <si>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</si>
  <si>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</si>
  <si>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</si>
  <si>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</si>
  <si>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</si>
  <si>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</si>
  <si>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</si>
  <si>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</si>
  <si>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</si>
  <si>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</si>
  <si>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</si>
  <si>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</si>
  <si>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</si>
  <si>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</si>
  <si>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</si>
  <si>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</si>
  <si>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</si>
  <si>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</si>
  <si>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</si>
  <si>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</si>
  <si>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</si>
  <si>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</si>
  <si>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</si>
  <si>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</si>
  <si>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</si>
  <si>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</si>
  <si>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</si>
  <si>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</si>
  <si>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</si>
  <si>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</si>
  <si>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</si>
  <si>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</si>
  <si>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</si>
  <si>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</si>
  <si>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</si>
  <si>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</si>
  <si>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</si>
  <si>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</si>
  <si>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</si>
  <si>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</si>
  <si>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</si>
  <si>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</si>
  <si>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</si>
  <si>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</si>
  <si>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</si>
  <si>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</si>
  <si>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</si>
  <si>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</si>
  <si>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</si>
  <si>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</si>
  <si>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</si>
  <si>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</si>
  <si>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</si>
  <si>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</si>
  <si>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</si>
  <si>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</si>
  <si>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</si>
  <si>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</si>
  <si>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</si>
  <si>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</si>
  <si>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</si>
  <si>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</si>
  <si>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</si>
  <si>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</si>
  <si>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</si>
  <si>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</si>
  <si>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</si>
  <si>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</si>
  <si>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</si>
  <si>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</si>
  <si>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</si>
  <si>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</si>
  <si>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</si>
  <si>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</si>
  <si>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</si>
  <si>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</si>
  <si>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</si>
  <si>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</si>
  <si>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</si>
  <si>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</si>
  <si>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</si>
  <si>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</si>
  <si>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</si>
  <si>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</si>
  <si>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</si>
  <si>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</si>
  <si>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</si>
  <si>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</si>
  <si>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</si>
  <si>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</si>
  <si>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</si>
  <si>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</si>
  <si>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</si>
  <si>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</si>
  <si>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</si>
  <si>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</si>
  <si>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</si>
  <si>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</si>
  <si>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</si>
  <si>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</si>
  <si>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</si>
  <si>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</si>
  <si>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</si>
  <si>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</si>
  <si>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</si>
  <si>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</si>
  <si>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</si>
  <si>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</si>
  <si>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</si>
  <si>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</si>
  <si>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</si>
  <si>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</si>
  <si>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</si>
  <si>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</si>
  <si>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</si>
  <si>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</si>
  <si>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</si>
  <si>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</si>
  <si>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</si>
  <si>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</si>
  <si>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</si>
  <si>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</si>
  <si>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</si>
  <si>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</si>
  <si>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</si>
  <si>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</si>
  <si>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</si>
  <si>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</si>
  <si>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</si>
  <si>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</si>
  <si>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</si>
  <si>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</si>
  <si>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</si>
  <si>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</si>
  <si>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</si>
  <si>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</si>
  <si>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</si>
  <si>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</si>
  <si>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</si>
  <si>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</si>
  <si>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</si>
  <si>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</si>
  <si>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</si>
  <si>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</si>
  <si>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</si>
  <si>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</si>
  <si>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</si>
  <si>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</si>
  <si>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</si>
  <si>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</si>
  <si>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</si>
  <si>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</si>
  <si>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</si>
  <si>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</si>
  <si>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</si>
  <si>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</si>
  <si>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</si>
  <si>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</si>
  <si>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</si>
  <si>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</si>
  <si>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</si>
  <si>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</si>
  <si>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</si>
  <si>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</si>
  <si>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</si>
  <si>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</si>
  <si>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</si>
  <si>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</si>
  <si>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</si>
  <si>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</si>
  <si>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</si>
  <si>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</si>
  <si>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</si>
  <si>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</si>
  <si>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</si>
  <si>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</si>
  <si>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</si>
  <si>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</si>
  <si>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</si>
  <si>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</si>
  <si>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</si>
  <si>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</si>
  <si>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</si>
  <si>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</si>
  <si>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</si>
  <si>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</si>
  <si>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</si>
  <si>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</si>
  <si>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</si>
  <si>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</si>
  <si>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</si>
  <si>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</si>
  <si>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</si>
  <si>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</si>
  <si>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</si>
  <si>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</si>
  <si>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</si>
  <si>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</si>
  <si>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</si>
  <si>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</si>
  <si>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</si>
  <si>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</si>
  <si>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</si>
  <si>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</si>
  <si>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</si>
  <si>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</si>
  <si>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</si>
  <si>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</si>
  <si>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</si>
  <si>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</si>
  <si>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</si>
  <si>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</si>
  <si>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</si>
  <si>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</si>
  <si>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</si>
  <si>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</si>
  <si>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</si>
  <si>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</si>
  <si>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</si>
  <si>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</si>
  <si>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</si>
  <si>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</si>
  <si>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</si>
  <si>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</si>
  <si>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</si>
  <si>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</si>
  <si>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</si>
  <si>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</si>
  <si>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</si>
  <si>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</si>
  <si>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</si>
  <si>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</si>
  <si>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</si>
  <si>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</si>
  <si>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</si>
  <si>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</si>
  <si>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</si>
  <si>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</si>
  <si>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</si>
  <si>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</si>
  <si>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</si>
  <si>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</si>
  <si>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</si>
  <si>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</si>
  <si>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</si>
  <si>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</si>
  <si>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</si>
  <si>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</si>
  <si>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</si>
  <si>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</si>
  <si>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</si>
  <si>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</si>
  <si>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</si>
  <si>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</si>
  <si>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</si>
  <si>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</si>
  <si>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</si>
  <si>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</si>
  <si>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</si>
  <si>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</si>
  <si>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</si>
  <si>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</si>
  <si>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</si>
  <si>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</si>
  <si>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</si>
  <si>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</si>
  <si>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</si>
  <si>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</si>
  <si>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</si>
  <si>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</si>
  <si>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</si>
  <si>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</si>
  <si>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</si>
  <si>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</si>
  <si>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</si>
  <si>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</si>
  <si>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</si>
  <si>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</si>
  <si>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</si>
  <si>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</si>
  <si>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</si>
  <si>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</si>
  <si>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</si>
  <si>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</si>
  <si>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</si>
  <si>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</si>
  <si>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</si>
  <si>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</si>
  <si>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</si>
  <si>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</si>
  <si>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</si>
  <si>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</si>
  <si>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</si>
  <si>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</si>
  <si>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</si>
  <si>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</si>
  <si>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</si>
  <si>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</si>
  <si>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</si>
  <si>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</si>
  <si>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</si>
  <si>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</si>
  <si>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</si>
  <si>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</si>
  <si>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</si>
  <si>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</si>
  <si>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</si>
  <si>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</si>
  <si>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</si>
  <si>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</si>
  <si>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</si>
  <si>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</si>
  <si>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</si>
  <si>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</si>
  <si>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</si>
  <si>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</si>
  <si>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</si>
  <si>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</si>
  <si>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</si>
  <si>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</si>
  <si>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</si>
  <si>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</si>
  <si>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</si>
  <si>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</si>
  <si>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</si>
  <si>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</si>
  <si>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</si>
  <si>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</si>
  <si>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</si>
  <si>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</si>
  <si>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</si>
  <si>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</si>
  <si>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</si>
  <si>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</si>
  <si>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</si>
  <si>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</si>
  <si>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</si>
  <si>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</si>
  <si>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</si>
  <si>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</si>
  <si>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</si>
  <si>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</si>
  <si>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</si>
  <si>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</si>
  <si>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</si>
  <si>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</si>
  <si>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</si>
  <si>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</si>
  <si>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</si>
  <si>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</si>
  <si>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</si>
  <si>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</si>
  <si>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</si>
  <si>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</si>
  <si>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</si>
  <si>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</si>
  <si>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</si>
  <si>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</si>
  <si>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</si>
  <si>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</si>
  <si>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</si>
  <si>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</si>
  <si>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</si>
  <si>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</si>
  <si>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</si>
  <si>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</si>
  <si>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</si>
  <si>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</si>
  <si>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</si>
  <si>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</si>
  <si>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</si>
  <si>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</si>
  <si>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</si>
  <si>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</si>
  <si>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</si>
  <si>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</si>
  <si>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</si>
  <si>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</si>
  <si>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</si>
  <si>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</si>
  <si>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</si>
  <si>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</si>
  <si>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</si>
  <si>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</si>
  <si>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</si>
  <si>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</si>
  <si>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</si>
  <si>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</si>
  <si>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</si>
  <si>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</si>
  <si>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</si>
  <si>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</si>
  <si>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</si>
  <si>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</si>
  <si>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</si>
  <si>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</si>
  <si>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</si>
  <si>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</si>
  <si>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</si>
  <si>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</si>
  <si>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</si>
  <si>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</si>
  <si>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</si>
  <si>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</si>
  <si>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</si>
  <si>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</si>
  <si>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</si>
  <si>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</si>
  <si>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</si>
  <si>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</si>
  <si>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</si>
  <si>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</si>
  <si>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</si>
  <si>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</si>
  <si>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</si>
  <si>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</si>
  <si>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</si>
  <si>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</si>
  <si>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</si>
  <si>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</si>
  <si>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</si>
  <si>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</si>
  <si>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</si>
  <si>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</si>
  <si>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</si>
  <si>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</si>
  <si>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</si>
  <si>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</si>
  <si>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</si>
  <si>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</si>
  <si>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</si>
  <si>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</si>
  <si>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</si>
  <si>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</si>
  <si>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</si>
  <si>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</si>
  <si>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</si>
  <si>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</si>
  <si>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</si>
  <si>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</si>
  <si>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</si>
  <si>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</si>
  <si>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</si>
  <si>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</si>
  <si>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</si>
  <si>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</si>
  <si>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</si>
  <si>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</si>
  <si>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</si>
  <si>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</si>
  <si>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</si>
  <si>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</si>
  <si>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</si>
  <si>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</si>
  <si>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</si>
  <si>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</si>
  <si>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</si>
  <si>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</si>
  <si>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</si>
  <si>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</si>
  <si>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</si>
  <si>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</si>
  <si>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</si>
  <si>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</si>
  <si>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</si>
  <si>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</si>
  <si>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</si>
  <si>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</si>
  <si>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</si>
  <si>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</si>
  <si>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</si>
  <si>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</si>
  <si>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</si>
  <si>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</si>
  <si>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</si>
  <si>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</si>
  <si>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</si>
  <si>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</si>
  <si>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</si>
  <si>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</si>
  <si>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</si>
  <si>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</si>
  <si>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</si>
  <si>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</si>
  <si>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</si>
  <si>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</si>
  <si>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</si>
  <si>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</si>
  <si>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</si>
  <si>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</si>
  <si>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</si>
  <si>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</si>
  <si>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</si>
  <si>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</si>
  <si>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</si>
  <si>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</si>
  <si>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</si>
  <si>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</si>
  <si>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</si>
  <si>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</si>
  <si>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</si>
  <si>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</si>
  <si>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</si>
  <si>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</si>
  <si>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</si>
  <si>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</si>
  <si>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</si>
  <si>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</si>
  <si>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</si>
  <si>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</si>
  <si>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</si>
  <si>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</si>
  <si>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</si>
  <si>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</si>
  <si>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</si>
  <si>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</si>
  <si>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</si>
  <si>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</si>
  <si>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</si>
  <si>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</si>
  <si>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</si>
  <si>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</si>
  <si>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</si>
  <si>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</si>
  <si>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</si>
  <si>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</si>
  <si>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</si>
  <si>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</si>
  <si>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</si>
  <si>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</si>
  <si>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</si>
  <si>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</si>
  <si>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</si>
  <si>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</si>
  <si>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</si>
  <si>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</si>
  <si>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</si>
  <si>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</si>
  <si>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</si>
  <si>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</si>
  <si>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</si>
  <si>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</si>
  <si>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</si>
  <si>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</si>
  <si>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</si>
  <si>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</si>
  <si>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</si>
  <si>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</si>
  <si>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</si>
  <si>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</si>
  <si>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</si>
  <si>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</si>
  <si>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</si>
  <si>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</si>
  <si>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</si>
  <si>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</si>
  <si>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</si>
  <si>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</si>
  <si>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</si>
  <si>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</si>
  <si>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</si>
  <si>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</si>
  <si>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</si>
  <si>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</si>
  <si>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</si>
  <si>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</si>
  <si>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</si>
  <si>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</si>
  <si>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</si>
  <si>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</si>
  <si>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</si>
  <si>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</si>
  <si>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</si>
  <si>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</si>
  <si>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</si>
  <si>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</si>
  <si>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</si>
  <si>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</si>
  <si>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</si>
  <si>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</si>
  <si>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</si>
  <si>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</si>
  <si>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</si>
  <si>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</si>
  <si>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</si>
  <si>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</si>
  <si>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</si>
  <si>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</si>
  <si>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</si>
  <si>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</si>
  <si>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</si>
  <si>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</si>
  <si>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</si>
  <si>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</si>
  <si>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</si>
  <si>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</si>
  <si>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</si>
  <si>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</si>
  <si>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</si>
  <si>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</si>
  <si>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</si>
  <si>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</si>
  <si>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</si>
  <si>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</si>
  <si>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</si>
  <si>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</si>
  <si>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</si>
  <si>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</si>
  <si>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</si>
  <si>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</si>
  <si>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</si>
  <si>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</si>
  <si>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</si>
  <si>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</si>
  <si>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</si>
  <si>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</si>
  <si>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</si>
  <si>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</si>
  <si>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</si>
  <si>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</si>
  <si>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</si>
  <si>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</si>
  <si>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</si>
  <si>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</si>
  <si>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</si>
  <si>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</si>
  <si>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</si>
  <si>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</si>
  <si>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</si>
  <si>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</si>
  <si>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</si>
  <si>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</si>
  <si>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</si>
  <si>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</si>
  <si>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</si>
  <si>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</si>
  <si>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</si>
  <si>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</si>
  <si>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</si>
  <si>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</si>
  <si>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</si>
  <si>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</si>
  <si>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</si>
  <si>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</si>
  <si>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</si>
  <si>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</si>
  <si>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</si>
  <si>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</si>
  <si>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</si>
  <si>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</si>
  <si>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</si>
  <si>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</si>
  <si>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</si>
  <si>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</si>
  <si>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</si>
  <si>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</si>
  <si>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</si>
  <si>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</si>
  <si>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</si>
  <si>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</si>
  <si>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</si>
  <si>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</si>
  <si>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</si>
  <si>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</si>
  <si>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</si>
  <si>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</si>
  <si>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</si>
  <si>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</si>
  <si>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</si>
  <si>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</si>
  <si>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</si>
  <si>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</si>
  <si>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</si>
  <si>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</si>
  <si>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</si>
  <si>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</si>
  <si>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</si>
  <si>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</si>
  <si>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</si>
  <si>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</si>
  <si>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</si>
  <si>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</si>
  <si>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</si>
  <si>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</si>
  <si>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</si>
  <si>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</si>
  <si>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</si>
  <si>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</si>
  <si>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</si>
  <si>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</si>
  <si>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</si>
  <si>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</si>
  <si>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</si>
  <si>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</si>
  <si>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</si>
  <si>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</si>
  <si>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</si>
  <si>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</si>
  <si>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</si>
  <si>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</si>
  <si>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</si>
  <si>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</si>
  <si>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</si>
  <si>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</si>
  <si>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</si>
  <si>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</si>
  <si>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</si>
  <si>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</si>
  <si>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</si>
  <si>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</si>
  <si>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</si>
  <si>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</si>
  <si>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</si>
  <si>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</si>
  <si>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</si>
  <si>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</si>
  <si>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</si>
  <si>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</si>
  <si>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</si>
  <si>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</si>
  <si>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</si>
  <si>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</si>
  <si>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</si>
  <si>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</si>
  <si>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</si>
  <si>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</si>
  <si>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</si>
  <si>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</si>
  <si>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</si>
  <si>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</si>
  <si>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</si>
  <si>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</si>
  <si>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</si>
  <si>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</si>
  <si>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</si>
  <si>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</si>
  <si>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</si>
  <si>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</si>
  <si>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</si>
  <si>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</si>
  <si>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</si>
  <si>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</si>
  <si>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</si>
  <si>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</si>
  <si>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</si>
  <si>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</si>
  <si>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</si>
  <si>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</si>
  <si>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</si>
  <si>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</si>
  <si>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</si>
  <si>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</si>
  <si>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</si>
  <si>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</si>
  <si>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</si>
  <si>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</si>
  <si>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</si>
  <si>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</si>
  <si>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</si>
  <si>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</si>
  <si>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</si>
  <si>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</si>
  <si>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</si>
  <si>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</si>
  <si>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</si>
  <si>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</si>
  <si>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</si>
  <si>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</si>
  <si>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</si>
  <si>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</si>
  <si>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</si>
  <si>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</si>
  <si>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</si>
  <si>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</si>
  <si>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</si>
  <si>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</si>
  <si>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</si>
  <si>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</si>
  <si>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</si>
  <si>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</si>
  <si>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</si>
  <si>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</si>
  <si>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</si>
  <si>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</si>
  <si>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</si>
  <si>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</si>
  <si>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</si>
  <si>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</si>
  <si>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</si>
  <si>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</si>
  <si>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</si>
  <si>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</si>
  <si>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</si>
  <si>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</si>
  <si>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</si>
  <si>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</si>
  <si>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</si>
  <si>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</si>
  <si>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</si>
  <si>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</si>
  <si>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</si>
  <si>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</si>
  <si>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</si>
  <si>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</si>
  <si>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</si>
  <si>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</si>
  <si>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</si>
  <si>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</si>
  <si>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</si>
  <si>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</si>
  <si>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</si>
  <si>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</si>
  <si>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</si>
  <si>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</si>
  <si>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</si>
  <si>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</si>
  <si>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</si>
  <si>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</si>
  <si>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</si>
  <si>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</si>
  <si>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</si>
  <si>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</si>
  <si>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</si>
  <si>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</si>
  <si>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</si>
  <si>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</si>
  <si>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</si>
  <si>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</si>
  <si>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</si>
  <si>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</si>
  <si>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</si>
  <si>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</si>
  <si>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</si>
  <si>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</si>
  <si>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</si>
  <si>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</si>
  <si>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</si>
  <si>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</si>
  <si>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</si>
  <si>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</si>
  <si>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</si>
  <si>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</si>
  <si>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</si>
  <si>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</si>
  <si>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</si>
  <si>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</si>
  <si>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</si>
  <si>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</si>
  <si>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</si>
  <si>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</si>
  <si>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</si>
  <si>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</si>
  <si>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</si>
  <si>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</si>
  <si>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</si>
  <si>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</si>
  <si>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</si>
  <si>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</si>
  <si>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</si>
  <si>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</si>
  <si>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</si>
  <si>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</si>
  <si>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</si>
  <si>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</si>
  <si>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</si>
  <si>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</si>
  <si>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</si>
  <si>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</si>
  <si>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</si>
  <si>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</si>
  <si>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</si>
  <si>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</si>
  <si>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</si>
  <si>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</si>
  <si>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</si>
  <si>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</si>
  <si>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</si>
  <si>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</si>
  <si>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</si>
  <si>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</si>
  <si>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</si>
  <si>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</si>
  <si>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</si>
  <si>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</si>
  <si>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</si>
  <si>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</si>
  <si>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</si>
  <si>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</si>
  <si>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</si>
  <si>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</si>
  <si>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</si>
  <si>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</si>
  <si>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</si>
  <si>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</si>
  <si>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</si>
  <si>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</si>
  <si>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</si>
  <si>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</si>
  <si>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</si>
  <si>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</si>
  <si>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</si>
  <si>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</si>
  <si>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</si>
  <si>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</si>
  <si>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</si>
  <si>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</si>
  <si>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</si>
  <si>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</si>
  <si>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</si>
  <si>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</si>
  <si>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</si>
  <si>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</si>
  <si>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</si>
  <si>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</si>
  <si>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</si>
  <si>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</si>
  <si>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</si>
  <si>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</si>
  <si>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</si>
  <si>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</si>
  <si>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</si>
  <si>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</si>
  <si>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</si>
  <si>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</si>
  <si>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</si>
  <si>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</si>
  <si>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</si>
  <si>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</si>
  <si>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</si>
  <si>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</si>
  <si>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</si>
  <si>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</si>
  <si>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</si>
  <si>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</si>
  <si>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</si>
  <si>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</si>
  <si>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</si>
  <si>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</si>
  <si>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</si>
  <si>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</si>
  <si>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</si>
  <si>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</si>
  <si>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</si>
  <si>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</si>
  <si>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</si>
  <si>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</si>
  <si>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</si>
  <si>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</si>
  <si>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</si>
  <si>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</si>
  <si>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</si>
  <si>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</si>
  <si>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</si>
  <si>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</si>
  <si>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</si>
  <si>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</si>
  <si>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</si>
  <si>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</si>
  <si>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</si>
  <si>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</si>
  <si>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</si>
  <si>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</si>
  <si>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</si>
  <si>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</si>
  <si>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</si>
  <si>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</si>
  <si>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</si>
  <si>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</si>
  <si>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</si>
  <si>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</si>
  <si>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</si>
  <si>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</si>
  <si>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</si>
  <si>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</si>
  <si>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</si>
  <si>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</si>
  <si>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</si>
  <si>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</si>
  <si>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</si>
  <si>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</si>
  <si>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</si>
  <si>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</si>
  <si>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</si>
  <si>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</si>
  <si>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</si>
  <si>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</si>
  <si>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</si>
  <si>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</si>
  <si>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</si>
  <si>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</si>
  <si>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</si>
  <si>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</si>
  <si>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</si>
  <si>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</si>
  <si>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</si>
  <si>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</si>
  <si>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</si>
  <si>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</si>
  <si>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</si>
  <si>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</si>
  <si>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</si>
  <si>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</si>
  <si>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</si>
  <si>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</si>
  <si>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</si>
  <si>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</si>
  <si>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</si>
  <si>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</si>
  <si>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</si>
  <si>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</si>
  <si>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</si>
  <si>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</si>
  <si>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</si>
  <si>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</si>
  <si>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</si>
  <si>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</si>
  <si>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</si>
  <si>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</si>
  <si>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</si>
  <si>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</si>
  <si>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</si>
  <si>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</si>
  <si>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</si>
  <si>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</si>
  <si>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</si>
  <si>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</si>
  <si>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</si>
  <si>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</si>
  <si>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</si>
  <si>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</si>
  <si>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</si>
  <si>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</si>
  <si>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</si>
  <si>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</si>
  <si>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</si>
  <si>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</si>
  <si>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</si>
  <si>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</si>
  <si>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</si>
  <si>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</si>
  <si>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</si>
  <si>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</si>
  <si>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</si>
  <si>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</si>
  <si>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</si>
  <si>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</si>
  <si>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</si>
  <si>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</si>
  <si>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</si>
  <si>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</si>
  <si>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</si>
  <si>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</si>
  <si>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</si>
  <si>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</si>
  <si>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</si>
  <si>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</si>
  <si>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</si>
  <si>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</si>
  <si>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</si>
  <si>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</si>
  <si>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</si>
  <si>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</si>
  <si>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</si>
  <si>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</si>
  <si>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</si>
  <si>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</si>
  <si>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</si>
  <si>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</si>
  <si>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</si>
  <si>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</si>
  <si>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</si>
  <si>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</si>
  <si>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</si>
  <si>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</si>
  <si>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</si>
  <si>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</si>
  <si>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</si>
  <si>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</si>
  <si>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</si>
  <si>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</si>
  <si>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</si>
  <si>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</si>
  <si>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</si>
  <si>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</si>
  <si>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</si>
  <si>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</si>
  <si>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</si>
  <si>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</si>
  <si>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</si>
  <si>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</si>
  <si>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</si>
  <si>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</si>
  <si>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</si>
  <si>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</si>
  <si>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</si>
  <si>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</si>
  <si>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</si>
  <si>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</si>
  <si>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</si>
  <si>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</si>
  <si>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</si>
  <si>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</si>
  <si>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</si>
  <si>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</si>
  <si>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</si>
  <si>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</si>
  <si>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</si>
  <si>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</si>
  <si>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</si>
  <si>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</si>
  <si>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</si>
  <si>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</si>
  <si>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</si>
  <si>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</si>
  <si>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</si>
  <si>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</si>
  <si>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</si>
  <si>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</si>
  <si>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</si>
  <si>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</si>
  <si>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</si>
  <si>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</si>
  <si>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</si>
  <si>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</si>
  <si>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</si>
  <si>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</si>
  <si>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</si>
  <si>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</si>
  <si>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</si>
  <si>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</si>
  <si>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</si>
  <si>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</si>
  <si>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</si>
  <si>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</si>
  <si>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</si>
  <si>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</si>
  <si>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</si>
  <si>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</si>
  <si>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</si>
  <si>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</si>
  <si>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</si>
  <si>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</si>
  <si>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</si>
  <si>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</si>
  <si>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</si>
  <si>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</si>
  <si>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</si>
  <si>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</si>
  <si>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</si>
  <si>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</si>
  <si>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</si>
  <si>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</si>
  <si>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</si>
  <si>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</si>
  <si>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</si>
  <si>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</si>
  <si>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</si>
  <si>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</si>
  <si>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</si>
  <si>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</si>
  <si>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</si>
  <si>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</si>
  <si>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</si>
  <si>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</si>
  <si>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</si>
  <si>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</si>
  <si>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</si>
  <si>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</si>
  <si>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</si>
  <si>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</si>
  <si>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</si>
  <si>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</si>
  <si>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</si>
  <si>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</si>
  <si>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</si>
  <si>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</si>
  <si>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</si>
  <si>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</si>
  <si>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</si>
  <si>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</si>
  <si>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</si>
  <si>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</si>
  <si>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</si>
  <si>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</si>
  <si>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</si>
  <si>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</si>
  <si>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</si>
  <si>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</si>
  <si>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</si>
  <si>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</si>
  <si>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</si>
  <si>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</si>
  <si>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</si>
  <si>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</si>
  <si>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</si>
  <si>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</si>
  <si>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</si>
  <si>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</si>
  <si>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</si>
  <si>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</si>
  <si>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</si>
  <si>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</si>
  <si>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</si>
  <si>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</si>
  <si>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</si>
  <si>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</si>
  <si>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</si>
  <si>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</si>
  <si>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</si>
  <si>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</si>
  <si>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</si>
  <si>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</si>
  <si>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</si>
  <si>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</si>
  <si>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</si>
  <si>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</si>
  <si>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</si>
  <si>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</si>
  <si>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</si>
  <si>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</si>
  <si>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</si>
  <si>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</si>
  <si>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</si>
  <si>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</si>
  <si>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</si>
  <si>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</si>
  <si>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</si>
  <si>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</si>
  <si>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</si>
  <si>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</si>
  <si>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</si>
  <si>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</si>
  <si>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</si>
  <si>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</si>
  <si>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</si>
  <si>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</si>
  <si>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</si>
  <si>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</si>
  <si>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</si>
  <si>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</si>
  <si>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</si>
  <si>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</si>
  <si>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</si>
  <si>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</si>
  <si>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</si>
  <si>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</si>
  <si>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</si>
  <si>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</si>
  <si>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</si>
  <si>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</si>
  <si>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</si>
  <si>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</si>
  <si>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</si>
  <si>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</si>
  <si>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</si>
  <si>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</si>
  <si>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</si>
  <si>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</si>
  <si>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</si>
  <si>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</si>
  <si>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</si>
  <si>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</si>
  <si>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</si>
  <si>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</si>
  <si>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</si>
  <si>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</si>
  <si>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</si>
  <si>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</si>
  <si>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</si>
  <si>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</si>
  <si>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</si>
  <si>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</si>
  <si>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</si>
  <si>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</si>
  <si>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</si>
  <si>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</si>
  <si>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</si>
  <si>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</si>
  <si>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</si>
  <si>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</si>
  <si>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</si>
  <si>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</si>
  <si>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</si>
  <si>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</si>
  <si>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</si>
  <si>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</si>
  <si>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</si>
  <si>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</si>
  <si>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</si>
  <si>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</si>
  <si>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</si>
  <si>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</si>
  <si>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</si>
  <si>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</si>
  <si>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</si>
  <si>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</si>
  <si>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</si>
  <si>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</si>
  <si>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</si>
  <si>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</si>
  <si>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</si>
  <si>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</si>
  <si>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</si>
  <si>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</si>
  <si>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</si>
  <si>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</si>
  <si>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</si>
  <si>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</si>
  <si>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</si>
  <si>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</si>
  <si>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</si>
  <si>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</si>
  <si>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</si>
  <si>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</si>
  <si>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</si>
  <si>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</si>
  <si>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</si>
  <si>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</si>
  <si>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</si>
  <si>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</si>
  <si>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</si>
  <si>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</si>
  <si>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</si>
  <si>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</si>
  <si>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</si>
  <si>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</si>
  <si>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</si>
  <si>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</si>
  <si>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</si>
  <si>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</si>
  <si>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</si>
  <si>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</si>
  <si>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</si>
  <si>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</si>
  <si>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</si>
  <si>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</si>
  <si>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</si>
  <si>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</si>
  <si>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</si>
  <si>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</si>
  <si>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</si>
  <si>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</si>
  <si>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</si>
  <si>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</si>
  <si>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</si>
  <si>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</si>
  <si>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</si>
  <si>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</si>
  <si>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</si>
  <si>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</si>
  <si>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</si>
  <si>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</si>
  <si>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</si>
  <si>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</si>
  <si>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</si>
  <si>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</si>
  <si>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</si>
  <si>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</si>
  <si>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</si>
  <si>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</si>
  <si>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</si>
  <si>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</si>
  <si>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</si>
  <si>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</si>
  <si>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</si>
  <si>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</si>
  <si>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</si>
  <si>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</si>
  <si>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</si>
  <si>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</si>
  <si>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</si>
  <si>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</si>
  <si>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</si>
  <si>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</si>
  <si>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</si>
  <si>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</si>
  <si>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</si>
  <si>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</si>
  <si>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</si>
  <si>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</si>
  <si>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</si>
  <si>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</si>
  <si>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</si>
  <si>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</si>
  <si>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</si>
  <si>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</si>
  <si>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</si>
  <si>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</si>
  <si>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</si>
  <si>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</si>
  <si>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</si>
  <si>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</si>
  <si>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</si>
  <si>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</si>
  <si>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</si>
  <si>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</si>
  <si>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</si>
  <si>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</si>
  <si>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</si>
  <si>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</si>
  <si>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</si>
  <si>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</si>
  <si>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</si>
  <si>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</si>
  <si>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</si>
  <si>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</si>
  <si>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</si>
  <si>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</si>
  <si>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</si>
  <si>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</si>
  <si>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</si>
  <si>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</si>
  <si>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</si>
  <si>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</si>
  <si>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</si>
  <si>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</si>
  <si>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</si>
  <si>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</si>
  <si>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</si>
  <si>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</si>
  <si>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</si>
  <si>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</si>
  <si>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</si>
  <si>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</si>
  <si>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</si>
  <si>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</si>
  <si>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</si>
  <si>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</si>
  <si>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</si>
  <si>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</si>
  <si>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</si>
  <si>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</si>
  <si>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</si>
  <si>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</si>
  <si>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</si>
  <si>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</si>
  <si>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</si>
  <si>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</si>
  <si>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</si>
  <si>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</si>
  <si>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</si>
  <si>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</si>
  <si>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</si>
  <si>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</si>
  <si>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</si>
  <si>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</si>
  <si>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</si>
  <si>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</si>
  <si>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</si>
  <si>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</si>
  <si>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</si>
  <si>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</si>
  <si>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</si>
  <si>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</si>
  <si>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</si>
  <si>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</si>
  <si>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</si>
  <si>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</si>
  <si>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</si>
  <si>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</si>
  <si>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</si>
  <si>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</si>
  <si>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</si>
  <si>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</si>
  <si>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</si>
  <si>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</si>
  <si>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</si>
  <si>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</si>
  <si>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</si>
  <si>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</si>
  <si>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</si>
  <si>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</si>
  <si>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</si>
  <si>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</si>
  <si>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</si>
  <si>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</si>
  <si>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</si>
  <si>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</si>
  <si>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</si>
  <si>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</si>
  <si>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</si>
  <si>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</si>
  <si>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</si>
  <si>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</si>
  <si>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</si>
  <si>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</si>
  <si>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</si>
  <si>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</si>
  <si>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</si>
  <si>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</si>
  <si>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</si>
  <si>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</si>
  <si>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</si>
  <si>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</si>
  <si>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</si>
  <si>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</si>
  <si>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</si>
  <si>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</si>
  <si>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</si>
  <si>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</si>
  <si>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</si>
  <si>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</si>
  <si>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</si>
  <si>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</si>
  <si>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</si>
  <si>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</si>
  <si>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</si>
  <si>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</si>
  <si>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</si>
  <si>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</si>
  <si>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</si>
  <si>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</si>
  <si>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</si>
  <si>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</si>
  <si>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</si>
  <si>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</si>
  <si>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</si>
  <si>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</si>
  <si>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</si>
  <si>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</si>
  <si>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</si>
  <si>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</si>
  <si>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</si>
  <si>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</si>
  <si>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</si>
  <si>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</si>
  <si>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</si>
  <si>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</si>
  <si>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</si>
  <si>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</si>
  <si>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</si>
  <si>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</si>
  <si>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</si>
  <si>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</si>
  <si>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</si>
  <si>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</si>
  <si>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</si>
  <si>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</si>
  <si>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</si>
  <si>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</si>
  <si>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</si>
  <si>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</si>
  <si>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</si>
  <si>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</si>
  <si>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</si>
  <si>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</si>
  <si>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</si>
  <si>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</si>
  <si>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</si>
  <si>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</si>
  <si>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</si>
  <si>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</si>
  <si>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</si>
  <si>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</si>
  <si>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</si>
  <si>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</si>
  <si>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</si>
  <si>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</si>
  <si>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</si>
  <si>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</si>
  <si>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</si>
  <si>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</si>
  <si>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</si>
  <si>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</si>
  <si>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</si>
  <si>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</si>
  <si>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</si>
  <si>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</si>
  <si>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</si>
  <si>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</si>
  <si>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</si>
  <si>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</si>
  <si>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</si>
  <si>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</si>
  <si>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</si>
  <si>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</si>
  <si>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</si>
  <si>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</si>
  <si>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</si>
  <si>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</si>
  <si>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</si>
  <si>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</si>
  <si>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</si>
  <si>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</si>
  <si>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</si>
  <si>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</si>
  <si>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</si>
  <si>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</si>
  <si>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</si>
  <si>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</si>
  <si>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</si>
  <si>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</si>
  <si>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</si>
  <si>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</si>
  <si>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</si>
  <si>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</si>
  <si>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</si>
  <si>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</si>
  <si>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</si>
  <si>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</si>
  <si>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</si>
  <si>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</si>
  <si>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</si>
  <si>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</si>
  <si>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</si>
  <si>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</si>
  <si>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</si>
  <si>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</si>
  <si>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</si>
  <si>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</si>
  <si>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</si>
  <si>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</si>
  <si>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</si>
  <si>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</si>
  <si>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</si>
  <si>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</si>
  <si>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</si>
  <si>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</si>
  <si>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</si>
  <si>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</si>
  <si>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</si>
  <si>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</si>
  <si>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</si>
  <si>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</si>
  <si>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</si>
  <si>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</si>
  <si>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</si>
  <si>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</si>
  <si>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</si>
  <si>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</si>
  <si>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</si>
  <si>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</si>
  <si>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</si>
  <si>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</si>
  <si>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</si>
  <si>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</si>
  <si>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</si>
  <si>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</si>
  <si>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</si>
  <si>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</si>
  <si>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</si>
  <si>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</si>
  <si>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</si>
  <si>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</si>
  <si>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</si>
  <si>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</si>
  <si>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</si>
  <si>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</si>
  <si>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</si>
  <si>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</si>
  <si>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</si>
  <si>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</si>
  <si>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</si>
  <si>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</si>
  <si>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</si>
  <si>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</si>
  <si>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</si>
  <si>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</si>
  <si>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</si>
  <si>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</si>
  <si>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</si>
  <si>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</si>
  <si>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</si>
  <si>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</si>
  <si>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</si>
  <si>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</si>
  <si>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</si>
  <si>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</si>
  <si>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</si>
  <si>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</si>
  <si>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</si>
  <si>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</si>
  <si>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</si>
  <si>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</si>
  <si>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</si>
  <si>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</si>
  <si>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</si>
  <si>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</si>
  <si>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</si>
  <si>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</si>
  <si>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</si>
  <si>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</si>
  <si>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</si>
  <si>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</si>
  <si>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</si>
  <si>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</si>
  <si>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</si>
  <si>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</si>
  <si>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</si>
  <si>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</si>
  <si>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</si>
  <si>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</si>
  <si>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</si>
  <si>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</si>
  <si>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</si>
  <si>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</si>
  <si>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</si>
  <si>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</si>
  <si>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</si>
  <si>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</si>
  <si>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</si>
  <si>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</si>
  <si>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</si>
  <si>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</si>
  <si>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</si>
  <si>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</si>
  <si>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</si>
  <si>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</si>
  <si>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</si>
  <si>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</si>
  <si>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</si>
  <si>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</si>
  <si>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</si>
  <si>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</si>
  <si>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</si>
  <si>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</si>
  <si>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</si>
  <si>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</si>
  <si>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</si>
  <si>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</si>
  <si>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</si>
  <si>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</si>
  <si>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</si>
  <si>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</si>
  <si>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</si>
  <si>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</si>
  <si>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</si>
  <si>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</si>
  <si>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</si>
  <si>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</si>
  <si>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</si>
  <si>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</si>
  <si>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</si>
  <si>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</si>
  <si>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</si>
  <si>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</si>
  <si>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</si>
  <si>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</si>
  <si>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</si>
  <si>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</si>
  <si>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</si>
  <si>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</si>
  <si>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</si>
  <si>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</si>
  <si>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</si>
  <si>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</si>
  <si>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</si>
  <si>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</si>
  <si>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</si>
  <si>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</si>
  <si>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</si>
  <si>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</si>
  <si>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</si>
  <si>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</si>
  <si>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</si>
  <si>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</si>
  <si>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</si>
  <si>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</si>
  <si>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</si>
  <si>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</si>
  <si>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</si>
  <si>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</si>
  <si>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</si>
  <si>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</si>
  <si>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</si>
  <si>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</si>
  <si>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</si>
  <si>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</si>
  <si>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</si>
  <si>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</si>
  <si>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</si>
  <si>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</si>
  <si>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</si>
  <si>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</si>
  <si>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</si>
  <si>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</si>
  <si>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</si>
  <si>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</si>
  <si>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</si>
  <si>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</si>
  <si>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</si>
  <si>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</si>
  <si>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</si>
  <si>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</si>
  <si>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</si>
  <si>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</si>
  <si>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</si>
  <si>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</si>
  <si>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</si>
  <si>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</si>
  <si>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</si>
  <si>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</si>
  <si>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</si>
  <si>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</si>
  <si>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</si>
  <si>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</si>
  <si>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</si>
  <si>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</si>
  <si>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</si>
  <si>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</si>
  <si>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</si>
  <si>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</si>
  <si>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</si>
  <si>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</si>
  <si>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</si>
  <si>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</si>
  <si>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</si>
  <si>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</si>
  <si>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</si>
  <si>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</si>
  <si>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</si>
  <si>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</si>
  <si>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</si>
  <si>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</si>
  <si>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</si>
  <si>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</si>
  <si>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</si>
  <si>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</si>
  <si>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</si>
  <si>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</si>
  <si>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</si>
  <si>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</si>
  <si>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</si>
  <si>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</si>
  <si>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</si>
  <si>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</si>
  <si>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</si>
  <si>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</si>
  <si>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</si>
  <si>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</si>
  <si>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</si>
  <si>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</si>
  <si>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</si>
  <si>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</si>
  <si>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</si>
  <si>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</si>
  <si>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</si>
  <si>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</si>
  <si>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</si>
  <si>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</si>
  <si>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</si>
  <si>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</si>
  <si>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</si>
  <si>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</si>
  <si>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</si>
  <si>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</si>
  <si>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</si>
  <si>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</si>
  <si>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</si>
  <si>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</si>
  <si>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</si>
  <si>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</si>
  <si>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</si>
  <si>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</si>
  <si>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</si>
  <si>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</si>
  <si>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</si>
  <si>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</si>
  <si>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</si>
  <si>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</si>
  <si>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</si>
  <si>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</si>
  <si>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</si>
  <si>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</si>
  <si>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</si>
  <si>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</si>
  <si>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</si>
  <si>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</si>
  <si>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</si>
  <si>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</si>
  <si>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</si>
  <si>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</si>
  <si>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</si>
  <si>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</si>
  <si>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</si>
  <si>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</si>
  <si>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</si>
  <si>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</si>
  <si>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</si>
  <si>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</si>
  <si>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</si>
  <si>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</si>
  <si>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</si>
  <si>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</si>
  <si>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</si>
  <si>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</si>
  <si>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</si>
  <si>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</si>
  <si>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</si>
  <si>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</si>
  <si>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</si>
  <si>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</si>
  <si>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</si>
  <si>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</si>
  <si>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</si>
  <si>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</si>
  <si>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</si>
  <si>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</si>
  <si>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</si>
  <si>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</si>
  <si>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</si>
  <si>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</si>
  <si>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</si>
  <si>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</si>
  <si>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</si>
  <si>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</si>
  <si>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</si>
  <si>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</si>
  <si>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</si>
  <si>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</si>
  <si>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</si>
  <si>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</si>
  <si>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</si>
  <si>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</si>
  <si>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</si>
  <si>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</si>
  <si>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</si>
  <si>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</si>
  <si>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</si>
  <si>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</si>
  <si>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</si>
  <si>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</si>
  <si>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</si>
  <si>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</si>
  <si>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</si>
  <si>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</si>
  <si>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</si>
  <si>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</si>
  <si>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</si>
  <si>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</si>
  <si>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</si>
  <si>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</si>
  <si>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</si>
  <si>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</si>
  <si>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</si>
  <si>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</si>
  <si>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</si>
  <si>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</si>
  <si>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</si>
  <si>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</si>
  <si>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</si>
  <si>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</si>
  <si>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</si>
  <si>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</si>
  <si>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</si>
  <si>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</si>
  <si>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</si>
  <si>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</si>
  <si>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</si>
  <si>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</si>
  <si>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</si>
  <si>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</si>
  <si>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</si>
  <si>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</si>
  <si>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</si>
  <si>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</si>
  <si>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</si>
  <si>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</si>
  <si>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</si>
  <si>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</si>
  <si>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</si>
  <si>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</si>
  <si>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</si>
  <si>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</si>
  <si>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</si>
  <si>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</si>
  <si>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</si>
  <si>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</si>
  <si>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</si>
  <si>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</si>
  <si>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</si>
  <si>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</si>
  <si>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</si>
  <si>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</si>
  <si>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</si>
  <si>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</si>
  <si>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</si>
  <si>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</si>
  <si>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</si>
  <si>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</si>
  <si>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</si>
  <si>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</si>
  <si>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</si>
  <si>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</si>
  <si>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</si>
  <si>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</si>
  <si>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</si>
  <si>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</si>
  <si>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</si>
  <si>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</si>
  <si>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</si>
  <si>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</si>
  <si>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</si>
  <si>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</si>
  <si>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</si>
  <si>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</si>
  <si>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</si>
  <si>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</si>
  <si>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</si>
  <si>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</si>
  <si>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</si>
  <si>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</si>
  <si>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</si>
  <si>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</si>
  <si>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</si>
  <si>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</si>
  <si>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</si>
  <si>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</si>
  <si>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</si>
  <si>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</si>
  <si>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</si>
  <si>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</si>
  <si>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</si>
  <si>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</si>
  <si>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</si>
  <si>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</si>
  <si>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</si>
  <si>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</si>
  <si>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</si>
  <si>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</si>
  <si>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</si>
  <si>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</si>
  <si>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</si>
  <si>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</si>
  <si>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</si>
  <si>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</si>
  <si>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</si>
  <si>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</si>
  <si>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</si>
  <si>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</si>
  <si>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</si>
  <si>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</si>
  <si>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</si>
  <si>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</si>
  <si>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</si>
  <si>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</si>
  <si>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</si>
  <si>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</si>
  <si>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</si>
  <si>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</si>
  <si>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</si>
  <si>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</si>
  <si>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</si>
  <si>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</si>
  <si>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</si>
  <si>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</si>
  <si>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</si>
  <si>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</si>
  <si>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</si>
  <si>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</si>
  <si>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</si>
  <si>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</si>
  <si>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</si>
  <si>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</si>
  <si>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</si>
  <si>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</si>
  <si>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</si>
  <si>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</si>
  <si>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</si>
  <si>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</si>
  <si>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</si>
  <si>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</si>
  <si>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</si>
  <si>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</si>
  <si>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</si>
  <si>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</si>
  <si>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</si>
  <si>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</si>
  <si>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</si>
  <si>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</si>
  <si>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</si>
  <si>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</si>
  <si>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</si>
  <si>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</si>
  <si>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</si>
  <si>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</si>
  <si>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</si>
  <si>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</si>
  <si>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</si>
  <si>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</si>
  <si>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</si>
  <si>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</si>
  <si>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</si>
  <si>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</si>
  <si>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</si>
  <si>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</si>
  <si>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</si>
  <si>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</si>
  <si>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</si>
  <si>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</si>
  <si>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</si>
  <si>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</si>
  <si>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</si>
  <si>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</si>
  <si>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</si>
  <si>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</si>
  <si>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</si>
  <si>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</si>
  <si>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</si>
  <si>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</si>
  <si>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</si>
  <si>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</si>
  <si>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</si>
  <si>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</si>
  <si>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</si>
  <si>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</si>
  <si>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</si>
  <si>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</si>
  <si>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</si>
  <si>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</si>
  <si>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</si>
  <si>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</si>
  <si>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</si>
  <si>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</si>
  <si>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</si>
  <si>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</si>
  <si>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</si>
  <si>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</si>
  <si>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</si>
  <si>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</si>
  <si>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</si>
  <si>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</si>
  <si>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</si>
  <si>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</si>
  <si>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</si>
  <si>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</si>
  <si>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</si>
  <si>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</si>
  <si>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</si>
  <si>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</si>
  <si>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</si>
  <si>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</si>
  <si>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</si>
  <si>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</si>
  <si>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</si>
  <si>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</si>
  <si>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</si>
  <si>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</si>
  <si>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</si>
  <si>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</si>
  <si>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</si>
  <si>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</si>
  <si>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</si>
  <si>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</si>
  <si>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</si>
  <si>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</si>
  <si>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</si>
  <si>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</si>
  <si>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</si>
  <si>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</si>
  <si>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</si>
  <si>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</si>
  <si>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</si>
  <si>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</si>
  <si>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</si>
  <si>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</si>
  <si>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</si>
  <si>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</si>
  <si>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</si>
  <si>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</si>
  <si>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</si>
  <si>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</si>
  <si>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</si>
  <si>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</si>
  <si>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</si>
  <si>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</si>
  <si>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</si>
  <si>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</si>
  <si>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</si>
  <si>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</si>
  <si>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</si>
  <si>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</si>
  <si>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</si>
  <si>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</si>
  <si>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</si>
  <si>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</si>
  <si>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</si>
  <si>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</si>
  <si>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</si>
  <si>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</si>
  <si>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</si>
  <si>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</si>
  <si>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</si>
  <si>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</si>
  <si>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</si>
  <si>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</si>
  <si>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</si>
  <si>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</si>
  <si>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</si>
  <si>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</si>
  <si>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</si>
  <si>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</si>
  <si>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</si>
  <si>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</si>
  <si>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</si>
  <si>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</si>
  <si>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</si>
  <si>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</si>
  <si>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</si>
  <si>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</si>
  <si>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</si>
  <si>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</si>
  <si>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</si>
  <si>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</si>
  <si>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</si>
  <si>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</si>
  <si>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</si>
  <si>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</si>
  <si>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</si>
  <si>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</si>
  <si>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</si>
  <si>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</si>
  <si>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</si>
  <si>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</si>
  <si>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</si>
  <si>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</si>
  <si>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</si>
  <si>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</si>
  <si>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</si>
  <si>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</si>
  <si>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</si>
  <si>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</si>
  <si>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</si>
  <si>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</si>
  <si>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</si>
  <si>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</si>
  <si>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</si>
  <si>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</si>
  <si>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</si>
  <si>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</si>
  <si>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</si>
  <si>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</si>
  <si>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</si>
  <si>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</si>
  <si>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</si>
  <si>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</si>
  <si>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</si>
  <si>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</si>
  <si>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</si>
  <si>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</si>
  <si>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</si>
  <si>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</si>
  <si>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</si>
  <si>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</si>
  <si>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</si>
  <si>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</si>
  <si>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</si>
  <si>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</si>
  <si>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</si>
  <si>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</si>
  <si>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</si>
  <si>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</si>
  <si>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</si>
  <si>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</si>
  <si>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</si>
  <si>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</si>
  <si>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</si>
  <si>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</si>
  <si>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</si>
  <si>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</si>
  <si>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</si>
  <si>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</si>
  <si>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</si>
  <si>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</si>
  <si>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</si>
  <si>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</si>
  <si>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</si>
  <si>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</si>
  <si>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</si>
  <si>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</si>
  <si>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</si>
  <si>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</si>
  <si>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</si>
  <si>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</si>
  <si>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</si>
  <si>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</si>
  <si>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</si>
  <si>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</si>
  <si>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</si>
  <si>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</si>
  <si>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</si>
  <si>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</si>
  <si>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</si>
  <si>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</si>
  <si>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</si>
  <si>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</si>
  <si>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</si>
  <si>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</si>
  <si>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</si>
  <si>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</si>
  <si>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</si>
  <si>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</si>
  <si>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</si>
  <si>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</si>
  <si>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</si>
  <si>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</si>
  <si>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</si>
  <si>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</si>
  <si>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</si>
  <si>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</si>
  <si>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</si>
  <si>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</si>
  <si>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</si>
  <si>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</si>
  <si>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</si>
  <si>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</si>
  <si>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</si>
  <si>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</si>
  <si>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</si>
  <si>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</si>
  <si>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</si>
  <si>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</si>
  <si>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</si>
  <si>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</si>
  <si>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</si>
  <si>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</si>
  <si>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</si>
  <si>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</si>
  <si>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</si>
  <si>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</si>
  <si>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</si>
  <si>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</si>
  <si>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</si>
  <si>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</si>
  <si>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</si>
  <si>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</si>
  <si>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</si>
  <si>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</si>
  <si>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</si>
  <si>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</si>
  <si>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</si>
  <si>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</si>
  <si>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</si>
  <si>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</si>
  <si>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</si>
  <si>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</si>
  <si>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</si>
  <si>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</si>
  <si>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</si>
  <si>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</si>
  <si>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</si>
  <si>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</si>
  <si>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</si>
  <si>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</si>
  <si>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</si>
  <si>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</si>
  <si>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</si>
  <si>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</si>
  <si>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</si>
  <si>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</si>
  <si>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</si>
  <si>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</si>
  <si>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</si>
  <si>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</si>
  <si>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</si>
  <si>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</si>
  <si>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</si>
  <si>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</si>
  <si>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</si>
  <si>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</si>
  <si>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</si>
  <si>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</si>
  <si>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</si>
  <si>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</si>
  <si>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</si>
  <si>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</si>
  <si>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</si>
  <si>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</si>
  <si>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</si>
  <si>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</si>
  <si>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</si>
  <si>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</si>
  <si>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</si>
  <si>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</si>
  <si>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</si>
  <si>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</si>
  <si>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</si>
  <si>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</si>
  <si>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</si>
  <si>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</si>
  <si>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</si>
  <si>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</si>
  <si>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</si>
  <si>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</si>
  <si>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</si>
  <si>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</si>
  <si>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</si>
  <si>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</si>
  <si>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</si>
  <si>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</si>
  <si>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</si>
  <si>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</si>
  <si>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</si>
  <si>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</si>
  <si>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</si>
  <si>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</si>
  <si>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</si>
  <si>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</si>
  <si>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</si>
  <si>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</si>
  <si>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</si>
  <si>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</si>
  <si>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</si>
  <si>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</si>
  <si>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</si>
  <si>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</si>
  <si>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</si>
  <si>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</si>
  <si>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</si>
  <si>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</si>
  <si>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</si>
  <si>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</si>
  <si>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</si>
  <si>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</si>
  <si>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</si>
  <si>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</si>
  <si>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</si>
  <si>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</si>
  <si>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</si>
  <si>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</si>
  <si>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</si>
  <si>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</si>
  <si>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</si>
  <si>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</si>
  <si>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</si>
  <si>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</si>
  <si>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</si>
  <si>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</si>
  <si>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</si>
  <si>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</si>
  <si>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</si>
  <si>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</si>
  <si>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</si>
  <si>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</si>
  <si>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</si>
  <si>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</si>
  <si>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</si>
  <si>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</si>
  <si>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</si>
  <si>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</si>
  <si>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</si>
  <si>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</si>
  <si>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</si>
  <si>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</si>
  <si>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</si>
  <si>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</si>
  <si>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</si>
  <si>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</si>
  <si>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</si>
  <si>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</si>
  <si>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</si>
  <si>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</si>
  <si>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</si>
  <si>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</si>
  <si>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</si>
  <si>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</si>
  <si>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</si>
  <si>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</si>
  <si>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</si>
  <si>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</si>
  <si>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</si>
  <si>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</si>
  <si>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</si>
  <si>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</si>
  <si>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</si>
  <si>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</si>
  <si>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</si>
  <si>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</si>
  <si>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</si>
  <si>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</si>
  <si>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</si>
  <si>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</si>
  <si>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</si>
  <si>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</si>
  <si>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</si>
  <si>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</si>
  <si>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</si>
  <si>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</si>
  <si>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</si>
  <si>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</si>
  <si>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</si>
  <si>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</si>
  <si>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</si>
  <si>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</si>
  <si>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</si>
  <si>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</si>
  <si>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</si>
  <si>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</si>
  <si>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</si>
  <si>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</si>
  <si>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</si>
  <si>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</si>
  <si>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</si>
  <si>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</si>
  <si>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</si>
  <si>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</si>
  <si>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</si>
  <si>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</si>
  <si>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</si>
  <si>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</si>
  <si>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</si>
  <si>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</si>
  <si>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</si>
  <si>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</si>
  <si>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</si>
  <si>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</si>
  <si>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</si>
  <si>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</si>
  <si>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</si>
  <si>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</si>
  <si>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</si>
  <si>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</si>
  <si>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</si>
  <si>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</si>
  <si>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</si>
  <si>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</si>
  <si>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</si>
  <si>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</si>
  <si>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</si>
  <si>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</si>
  <si>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</si>
  <si>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</si>
  <si>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</si>
  <si>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</si>
  <si>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</si>
  <si>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</si>
  <si>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</si>
  <si>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</si>
  <si>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</si>
  <si>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</si>
  <si>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</si>
  <si>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</si>
  <si>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</si>
  <si>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</si>
  <si>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</si>
  <si>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</si>
  <si>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</si>
  <si>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</si>
  <si>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</si>
  <si>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</si>
  <si>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</si>
  <si>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</si>
  <si>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</si>
  <si>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</si>
  <si>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</si>
  <si>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</si>
  <si>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</si>
  <si>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</si>
  <si>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</si>
  <si>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</si>
  <si>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</si>
  <si>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</si>
  <si>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</si>
  <si>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</si>
  <si>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</si>
  <si>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</si>
  <si>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</si>
  <si>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</si>
  <si>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</si>
  <si>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</si>
  <si>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</si>
  <si>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</si>
  <si>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</si>
  <si>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</si>
  <si>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</si>
  <si>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</si>
  <si>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</si>
  <si>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</si>
  <si>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</si>
  <si>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</si>
  <si>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</si>
  <si>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</si>
  <si>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</si>
  <si>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</si>
  <si>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</si>
  <si>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</si>
  <si>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</si>
  <si>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</si>
  <si>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</si>
  <si>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</si>
  <si>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</si>
  <si>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</si>
  <si>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</si>
  <si>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</si>
  <si>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</si>
  <si>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</si>
  <si>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</si>
  <si>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</si>
  <si>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</si>
  <si>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</si>
  <si>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</si>
  <si>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</si>
  <si>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</si>
  <si>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</si>
  <si>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</si>
  <si>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</si>
  <si>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</si>
  <si>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</si>
  <si>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</si>
  <si>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</si>
  <si>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</si>
  <si>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</si>
  <si>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</si>
  <si>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</si>
  <si>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</si>
  <si>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</si>
  <si>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</si>
  <si>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</si>
  <si>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</si>
  <si>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</si>
  <si>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</si>
  <si>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</si>
  <si>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</si>
  <si>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</si>
  <si>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</si>
  <si>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</si>
  <si>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</si>
  <si>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</si>
  <si>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</si>
  <si>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</si>
  <si>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</si>
  <si>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</si>
  <si>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</si>
  <si>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</si>
  <si>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</si>
  <si>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</si>
  <si>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</si>
  <si>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</si>
  <si>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</si>
  <si>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</si>
  <si>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</si>
  <si>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</si>
  <si>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</si>
  <si>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</si>
  <si>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</si>
  <si>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</si>
  <si>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</si>
  <si>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</si>
  <si>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</si>
  <si>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</si>
  <si>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</si>
  <si>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</si>
  <si>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</si>
  <si>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</si>
  <si>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</si>
  <si>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</si>
  <si>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</si>
  <si>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</si>
  <si>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</si>
  <si>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</si>
  <si>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</si>
  <si>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</si>
  <si>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</si>
  <si>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</si>
  <si>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</si>
  <si>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</si>
  <si>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</si>
  <si>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</si>
  <si>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</si>
  <si>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</si>
  <si>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</si>
  <si>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</si>
  <si>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</si>
  <si>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</si>
  <si>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</si>
  <si>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</si>
  <si>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</si>
  <si>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</si>
  <si>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</si>
  <si>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</si>
  <si>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</si>
  <si>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</si>
  <si>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</si>
  <si>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</si>
  <si>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</si>
  <si>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</si>
  <si>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</si>
  <si>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</si>
  <si>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</si>
  <si>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</si>
  <si>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</si>
  <si>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</si>
  <si>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</si>
  <si>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</si>
  <si>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</si>
  <si>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</si>
  <si>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</si>
  <si>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</si>
  <si>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</si>
  <si>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</si>
  <si>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</si>
  <si>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</si>
  <si>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</si>
  <si>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</si>
  <si>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</si>
  <si>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</si>
  <si>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</si>
  <si>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</si>
  <si>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</si>
  <si>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</si>
  <si>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</si>
  <si>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</si>
  <si>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</si>
  <si>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</si>
  <si>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</si>
  <si>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</si>
  <si>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</si>
  <si>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</si>
  <si>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</si>
  <si>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</si>
  <si>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</si>
  <si>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</si>
  <si>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</si>
  <si>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</si>
  <si>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</si>
  <si>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</si>
  <si>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</si>
  <si>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</si>
  <si>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</si>
  <si>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</si>
  <si>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</si>
  <si>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</si>
  <si>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</si>
  <si>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</si>
  <si>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</si>
  <si>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</si>
  <si>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</si>
  <si>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</si>
  <si>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</si>
  <si>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</si>
  <si>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</si>
  <si>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</si>
  <si>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</si>
  <si>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</si>
  <si>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</si>
  <si>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</si>
  <si>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</si>
  <si>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</si>
  <si>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</si>
  <si>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</si>
  <si>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</si>
  <si>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</si>
  <si>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</si>
  <si>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</si>
  <si>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</si>
  <si>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</si>
  <si>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</si>
  <si>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</si>
  <si>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</si>
  <si>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</si>
  <si>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</si>
  <si>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</si>
  <si>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</si>
  <si>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</si>
  <si>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</si>
  <si>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</si>
  <si>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</si>
  <si>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</si>
  <si>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</si>
  <si>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</si>
  <si>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</si>
  <si>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</si>
  <si>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</si>
  <si>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</si>
  <si>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</si>
  <si>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</si>
  <si>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</si>
  <si>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</si>
  <si>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</si>
  <si>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</si>
  <si>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</si>
  <si>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</si>
  <si>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</si>
  <si>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</si>
  <si>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</si>
  <si>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</si>
  <si>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</si>
  <si>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</si>
  <si>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</si>
  <si>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</si>
  <si>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</si>
  <si>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</si>
  <si>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</si>
  <si>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</si>
  <si>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</si>
  <si>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</si>
  <si>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</si>
  <si>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</si>
  <si>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</si>
  <si>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</si>
  <si>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</si>
  <si>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</si>
  <si>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</si>
  <si>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</si>
  <si>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</si>
  <si>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</si>
  <si>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</si>
  <si>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</si>
  <si>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</si>
  <si>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</si>
  <si>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</si>
  <si>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</si>
  <si>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</si>
  <si>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</si>
  <si>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</si>
  <si>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</si>
  <si>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</si>
  <si>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</si>
  <si>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</si>
  <si>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</si>
  <si>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</si>
  <si>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</si>
  <si>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</si>
  <si>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</si>
  <si>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</si>
  <si>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</si>
  <si>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</si>
  <si>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</si>
  <si>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</si>
  <si>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</si>
  <si>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</si>
  <si>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</si>
  <si>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</si>
  <si>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</si>
  <si>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</si>
  <si>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</si>
  <si>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</si>
  <si>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</si>
  <si>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</si>
  <si>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</si>
  <si>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</si>
  <si>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</si>
  <si>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</si>
  <si>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</si>
  <si>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</si>
  <si>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</si>
  <si>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</si>
  <si>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</si>
  <si>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</si>
  <si>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</si>
  <si>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</si>
  <si>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</si>
  <si>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</si>
  <si>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</si>
  <si>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</si>
  <si>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</si>
  <si>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</si>
  <si>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</si>
  <si>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</si>
  <si>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</si>
  <si>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</si>
  <si>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</si>
  <si>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</si>
  <si>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</si>
  <si>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</si>
  <si>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</si>
  <si>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</si>
  <si>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</si>
  <si>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</si>
  <si>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</si>
  <si>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</si>
  <si>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</si>
  <si>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</si>
  <si>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</si>
  <si>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</si>
  <si>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</si>
  <si>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</si>
  <si>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</si>
  <si>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</si>
  <si>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</si>
  <si>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</si>
  <si>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</si>
  <si>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</si>
  <si>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</si>
  <si>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</si>
  <si>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</si>
  <si>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</si>
  <si>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</si>
  <si>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</si>
  <si>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</si>
  <si>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</si>
  <si>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</si>
  <si>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</si>
  <si>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</si>
  <si>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</si>
  <si>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</si>
  <si>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</si>
  <si>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</si>
  <si>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</si>
  <si>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</si>
  <si>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</si>
  <si>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</si>
  <si>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</si>
  <si>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</si>
  <si>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</si>
  <si>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</si>
  <si>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</si>
  <si>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</si>
  <si>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</si>
  <si>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</si>
  <si>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</si>
  <si>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</si>
  <si>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</si>
  <si>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</si>
  <si>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</si>
  <si>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</si>
  <si>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</si>
  <si>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</si>
  <si>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</si>
  <si>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</si>
  <si>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</si>
  <si>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</si>
  <si>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</si>
  <si>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</si>
  <si>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</si>
  <si>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</si>
  <si>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</si>
  <si>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</si>
  <si>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</si>
  <si>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</si>
  <si>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</si>
  <si>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</si>
  <si>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</si>
  <si>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</si>
  <si>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</si>
  <si>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</si>
  <si>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</si>
  <si>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</si>
  <si>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</si>
  <si>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</si>
  <si>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</si>
  <si>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</si>
  <si>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</si>
  <si>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</si>
  <si>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</si>
  <si>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</si>
  <si>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</si>
  <si>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</si>
  <si>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</si>
  <si>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</si>
  <si>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</si>
  <si>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</si>
  <si>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</si>
  <si>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</si>
  <si>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</si>
  <si>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</si>
  <si>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</si>
  <si>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</si>
  <si>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</si>
  <si>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</si>
  <si>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</si>
  <si>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</si>
  <si>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</si>
  <si>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</si>
  <si>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</si>
  <si>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</si>
  <si>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</si>
  <si>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</si>
  <si>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</si>
  <si>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</si>
  <si>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</si>
  <si>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</si>
  <si>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</si>
  <si>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</si>
  <si>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</si>
  <si>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</si>
  <si>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</si>
  <si>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</si>
  <si>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</si>
  <si>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</si>
  <si>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</si>
  <si>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</si>
  <si>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</si>
  <si>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</si>
  <si>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</si>
  <si>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</si>
  <si>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</si>
  <si>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</si>
  <si>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</si>
  <si>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</si>
  <si>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</si>
  <si>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</si>
  <si>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</si>
  <si>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</si>
  <si>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</si>
  <si>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</si>
  <si>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</si>
  <si>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</si>
  <si>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</si>
  <si>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</si>
  <si>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</si>
  <si>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</si>
  <si>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</si>
  <si>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</si>
  <si>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</si>
  <si>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</si>
  <si>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</si>
  <si>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</si>
  <si>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</si>
  <si>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</si>
  <si>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</si>
  <si>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</si>
  <si>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</si>
  <si>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</si>
  <si>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</si>
  <si>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</si>
  <si>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</si>
  <si>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</si>
  <si>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</si>
  <si>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</si>
  <si>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</si>
  <si>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</si>
  <si>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</si>
  <si>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</si>
  <si>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</si>
  <si>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</si>
  <si>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</si>
  <si>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</si>
  <si>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</si>
  <si>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</si>
  <si>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</si>
  <si>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</si>
  <si>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</si>
  <si>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</si>
  <si>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</si>
  <si>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</si>
  <si>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</si>
  <si>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</si>
  <si>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</si>
  <si>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</si>
  <si>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</si>
  <si>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</si>
  <si>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</si>
  <si>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</si>
  <si>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</si>
  <si>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</si>
  <si>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</si>
  <si>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</si>
  <si>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</si>
  <si>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</si>
  <si>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</si>
  <si>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</si>
  <si>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</si>
  <si>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</si>
  <si>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</si>
  <si>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</si>
  <si>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</si>
  <si>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</si>
  <si>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</si>
  <si>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</si>
  <si>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</si>
  <si>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</si>
  <si>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</si>
  <si>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</si>
  <si>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</si>
  <si>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</si>
  <si>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</si>
  <si>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</si>
  <si>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</si>
  <si>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</si>
  <si>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</si>
  <si>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</si>
  <si>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</si>
  <si>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</si>
  <si>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</si>
  <si>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</si>
  <si>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</si>
  <si>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</si>
  <si>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</si>
  <si>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</si>
  <si>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</si>
  <si>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</si>
  <si>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</si>
  <si>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</si>
  <si>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</si>
  <si>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</si>
  <si>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</si>
  <si>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</si>
  <si>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</si>
  <si>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</si>
  <si>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</si>
  <si>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</si>
  <si>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</si>
  <si>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</si>
  <si>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</si>
  <si>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</si>
  <si>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</si>
  <si>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</si>
  <si>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</si>
  <si>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</si>
  <si>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</si>
  <si>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</si>
  <si>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</si>
  <si>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</si>
  <si>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</si>
  <si>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</si>
  <si>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</si>
  <si>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</si>
  <si>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</si>
  <si>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</si>
  <si>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</si>
  <si>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</si>
  <si>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</si>
  <si>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</si>
  <si>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</si>
  <si>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</si>
  <si>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</si>
  <si>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</si>
  <si>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</si>
  <si>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</si>
  <si>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</si>
  <si>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</si>
  <si>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</si>
  <si>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</si>
  <si>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</si>
  <si>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</si>
  <si>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</si>
  <si>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</si>
  <si>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</si>
  <si>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</si>
  <si>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</si>
  <si>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</si>
  <si>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</si>
  <si>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</si>
  <si>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</si>
  <si>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</si>
  <si>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</si>
  <si>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</si>
  <si>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</si>
  <si>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</si>
  <si>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</si>
  <si>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</si>
  <si>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</si>
  <si>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</si>
  <si>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</si>
  <si>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</si>
  <si>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</si>
  <si>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</si>
  <si>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</si>
  <si>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</si>
  <si>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</si>
  <si>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</si>
  <si>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</si>
  <si>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</si>
  <si>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</si>
  <si>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</si>
  <si>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</si>
  <si>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</si>
  <si>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</si>
  <si>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</si>
  <si>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</si>
  <si>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</si>
  <si>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</si>
  <si>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</si>
  <si>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</si>
  <si>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</si>
  <si>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</si>
  <si>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</si>
  <si>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</si>
  <si>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</si>
  <si>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</si>
  <si>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</si>
  <si>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</si>
  <si>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</si>
  <si>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</si>
  <si>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</si>
  <si>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</si>
  <si>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</si>
  <si>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</si>
  <si>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</si>
  <si>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</si>
  <si>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</si>
  <si>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</si>
  <si>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</si>
  <si>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</si>
  <si>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</si>
  <si>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</si>
  <si>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</si>
  <si>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</si>
  <si>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</si>
  <si>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</si>
  <si>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</si>
  <si>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</si>
  <si>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</si>
  <si>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</si>
  <si>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</si>
  <si>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</si>
  <si>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</si>
  <si>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</si>
  <si>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</si>
  <si>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</si>
  <si>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</si>
  <si>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</si>
  <si>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</si>
  <si>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</si>
  <si>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</si>
  <si>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</si>
  <si>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</si>
  <si>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</si>
  <si>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</si>
  <si>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</si>
  <si>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</si>
  <si>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</si>
  <si>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</si>
  <si>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</si>
  <si>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</si>
  <si>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</si>
  <si>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</si>
  <si>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</si>
  <si>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</si>
  <si>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</si>
  <si>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</si>
  <si>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</si>
  <si>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</si>
  <si>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</si>
  <si>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</si>
  <si>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</si>
  <si>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</si>
  <si>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</si>
  <si>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</si>
  <si>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</si>
  <si>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</si>
  <si>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</si>
  <si>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</si>
  <si>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</si>
  <si>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</si>
  <si>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</si>
  <si>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</si>
  <si>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</si>
  <si>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</si>
  <si>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</si>
  <si>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</si>
  <si>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</si>
  <si>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</si>
  <si>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</si>
  <si>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</si>
  <si>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</si>
  <si>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</si>
  <si>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</si>
  <si>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</si>
  <si>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</si>
  <si>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</si>
  <si>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</si>
  <si>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</si>
  <si>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</si>
  <si>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</si>
  <si>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</si>
  <si>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</si>
  <si>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</si>
  <si>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</si>
  <si>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</si>
  <si>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</si>
  <si>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</si>
  <si>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</si>
  <si>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</si>
  <si>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</si>
  <si>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</si>
  <si>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</si>
  <si>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</si>
  <si>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</si>
  <si>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</si>
  <si>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</si>
  <si>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</si>
  <si>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</si>
  <si>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</si>
  <si>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</si>
  <si>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</si>
  <si>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</si>
  <si>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</si>
  <si>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</si>
  <si>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</si>
  <si>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</si>
  <si>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</si>
  <si>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</si>
  <si>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</si>
  <si>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</si>
  <si>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</si>
  <si>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</si>
  <si>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</si>
  <si>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</si>
  <si>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</si>
  <si>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</si>
  <si>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</si>
  <si>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</si>
  <si>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</si>
  <si>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</si>
  <si>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</si>
  <si>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</si>
  <si>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</si>
  <si>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</si>
  <si>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</si>
  <si>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</si>
  <si>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</si>
  <si>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</si>
  <si>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</si>
  <si>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</si>
  <si>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</si>
  <si>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</si>
  <si>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</si>
  <si>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</si>
  <si>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</si>
  <si>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</si>
  <si>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</si>
  <si>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</si>
  <si>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</si>
  <si>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</si>
  <si>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</si>
  <si>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</si>
  <si>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</si>
  <si>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</si>
  <si>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</si>
  <si>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</si>
  <si>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</si>
  <si>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</si>
  <si>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</si>
  <si>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</si>
  <si>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</si>
  <si>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</si>
  <si>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</si>
  <si>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</si>
  <si>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</si>
  <si>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</si>
  <si>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</si>
  <si>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</si>
  <si>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</si>
  <si>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</si>
  <si>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</si>
  <si>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</si>
  <si>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</si>
  <si>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</si>
  <si>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</si>
  <si>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</si>
  <si>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</si>
  <si>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</si>
  <si>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</si>
  <si>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</si>
  <si>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</si>
  <si>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</si>
  <si>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</si>
  <si>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</si>
  <si>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</si>
  <si>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</si>
  <si>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</si>
  <si>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</si>
  <si>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</si>
  <si>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</si>
  <si>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</si>
  <si>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</si>
  <si>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</si>
  <si>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</si>
  <si>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</si>
  <si>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</si>
  <si>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</si>
  <si>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</si>
  <si>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</si>
  <si>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</si>
  <si>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</si>
  <si>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</si>
  <si>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</si>
  <si>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</si>
  <si>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</si>
  <si>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</si>
  <si>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</si>
  <si>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</si>
  <si>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</si>
  <si>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</si>
  <si>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</si>
  <si>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</si>
  <si>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</si>
  <si>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</si>
  <si>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</si>
  <si>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</si>
  <si>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</si>
  <si>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</si>
  <si>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</si>
  <si>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</si>
  <si>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</si>
  <si>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</si>
  <si>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</si>
  <si>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</si>
  <si>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</si>
  <si>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</si>
  <si>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</si>
  <si>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</si>
  <si>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</si>
  <si>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</si>
  <si>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</si>
  <si>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</si>
  <si>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</si>
  <si>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</si>
  <si>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</si>
  <si>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</si>
  <si>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</si>
  <si>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</si>
  <si>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</si>
  <si>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</si>
  <si>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</si>
  <si>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</si>
  <si>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</si>
  <si>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</si>
  <si>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</si>
  <si>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</si>
  <si>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</si>
  <si>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</si>
  <si>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</si>
  <si>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</si>
  <si>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</si>
  <si>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</si>
  <si>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</si>
  <si>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</si>
  <si>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</si>
  <si>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</si>
  <si>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</si>
  <si>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</si>
  <si>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</si>
  <si>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</si>
  <si>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</si>
  <si>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</si>
  <si>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</si>
  <si>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</si>
  <si>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</si>
  <si>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</si>
  <si>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</si>
  <si>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</si>
  <si>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</si>
  <si>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</si>
  <si>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</si>
  <si>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</si>
  <si>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</si>
  <si>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</si>
  <si>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</si>
  <si>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</si>
  <si>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</si>
  <si>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</si>
  <si>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</si>
  <si>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</si>
  <si>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</si>
  <si>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</si>
  <si>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</si>
  <si>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</si>
  <si>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</si>
  <si>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</si>
  <si>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</si>
  <si>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</si>
  <si>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</si>
  <si>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</si>
  <si>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</si>
  <si>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</si>
  <si>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</si>
  <si>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</si>
  <si>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</si>
  <si>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</si>
  <si>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</si>
  <si>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</si>
  <si>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</si>
  <si>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</si>
  <si>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</si>
  <si>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</si>
  <si>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</si>
  <si>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</si>
  <si>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</si>
  <si>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</si>
  <si>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</si>
  <si>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</si>
  <si>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</si>
  <si>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</si>
  <si>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</si>
  <si>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</si>
  <si>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</si>
  <si>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</si>
  <si>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</si>
  <si>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</si>
  <si>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</si>
  <si>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</si>
  <si>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</si>
  <si>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</si>
  <si>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</si>
  <si>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</si>
  <si>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</si>
  <si>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</si>
  <si>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</si>
  <si>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</si>
  <si>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</si>
  <si>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</si>
  <si>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</si>
  <si>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</si>
  <si>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</si>
  <si>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</si>
  <si>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</si>
  <si>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</si>
  <si>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</si>
  <si>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</si>
  <si>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</si>
  <si>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</si>
  <si>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</si>
  <si>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</si>
  <si>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</si>
  <si>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</si>
  <si>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</si>
  <si>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</si>
  <si>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</si>
  <si>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</si>
  <si>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</si>
  <si>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</si>
  <si>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</si>
  <si>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</si>
  <si>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</si>
  <si>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</si>
  <si>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</si>
  <si>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</si>
  <si>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</si>
  <si>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</si>
  <si>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</si>
  <si>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</si>
  <si>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</si>
  <si>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</si>
  <si>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</si>
  <si>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</si>
  <si>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</si>
  <si>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</si>
  <si>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</si>
  <si>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</si>
  <si>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</si>
  <si>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</si>
  <si>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</si>
  <si>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</si>
  <si>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</si>
  <si>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</si>
  <si>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</si>
  <si>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</si>
  <si>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</si>
  <si>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</si>
  <si>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</si>
  <si>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</si>
  <si>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</si>
  <si>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</si>
  <si>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</si>
  <si>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</si>
  <si>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</si>
  <si>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</si>
  <si>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</si>
  <si>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</si>
  <si>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</si>
  <si>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</si>
  <si>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</si>
  <si>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</si>
  <si>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</si>
  <si>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</si>
  <si>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</si>
  <si>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</si>
  <si>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</si>
  <si>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</si>
  <si>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</si>
  <si>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</si>
  <si>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</si>
  <si>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</si>
  <si>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</si>
  <si>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</si>
  <si>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</si>
  <si>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</si>
  <si>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</si>
  <si>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</si>
  <si>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</si>
  <si>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</si>
  <si>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</si>
  <si>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</si>
  <si>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</si>
  <si>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</si>
  <si>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</si>
  <si>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</si>
  <si>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</si>
  <si>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</si>
  <si>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</si>
  <si>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</si>
  <si>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</si>
  <si>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</si>
  <si>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</si>
  <si>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</si>
  <si>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</si>
  <si>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</si>
  <si>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</si>
  <si>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</si>
  <si>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</si>
  <si>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</si>
  <si>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</si>
  <si>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</si>
  <si>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</si>
  <si>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</si>
  <si>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</si>
  <si>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</si>
  <si>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</si>
  <si>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</si>
  <si>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</si>
  <si>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</si>
  <si>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</si>
  <si>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</si>
  <si>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</si>
  <si>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</si>
  <si>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</si>
  <si>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</si>
  <si>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</si>
  <si>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</si>
  <si>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</si>
  <si>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</si>
  <si>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</si>
  <si>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</si>
  <si>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</si>
  <si>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</si>
  <si>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</si>
  <si>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</si>
  <si>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</si>
  <si>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</si>
  <si>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</si>
  <si>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</si>
  <si>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</si>
  <si>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</si>
  <si>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</si>
  <si>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</si>
  <si>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</si>
  <si>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</si>
  <si>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</si>
  <si>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</si>
  <si>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</si>
  <si>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</si>
  <si>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</si>
  <si>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</si>
  <si>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</si>
  <si>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</si>
  <si>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</si>
  <si>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</si>
  <si>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</si>
  <si>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</si>
  <si>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</si>
  <si>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</si>
  <si>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</si>
  <si>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</si>
  <si>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</si>
  <si>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</si>
  <si>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</si>
  <si>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</si>
  <si>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</si>
  <si>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</si>
  <si>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</si>
  <si>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</si>
  <si>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</si>
  <si>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</si>
  <si>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</si>
  <si>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</si>
  <si>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</si>
  <si>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</si>
  <si>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</si>
  <si>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</si>
  <si>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</si>
  <si>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</si>
  <si>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</si>
  <si>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</si>
  <si>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</si>
  <si>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</si>
  <si>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</si>
  <si>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</si>
  <si>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</si>
  <si>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</si>
  <si>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</si>
  <si>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</si>
  <si>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</si>
  <si>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</si>
  <si>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</si>
  <si>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</si>
  <si>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</si>
  <si>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</si>
  <si>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</si>
  <si>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</si>
  <si>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</si>
  <si>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</si>
  <si>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</si>
  <si>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</si>
  <si>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</si>
  <si>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</si>
  <si>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</si>
  <si>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</si>
  <si>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</si>
  <si>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</si>
  <si>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</si>
  <si>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</si>
  <si>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</si>
  <si>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</si>
  <si>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</si>
  <si>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</si>
  <si>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</si>
  <si>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</si>
  <si>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</si>
  <si>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</si>
  <si>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</si>
  <si>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</si>
  <si>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</si>
  <si>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</si>
  <si>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</si>
  <si>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</si>
  <si>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</si>
  <si>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</si>
  <si>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</si>
  <si>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</si>
  <si>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</si>
  <si>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</si>
  <si>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</si>
  <si>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</si>
  <si>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</si>
  <si>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</si>
  <si>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</si>
  <si>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</si>
  <si>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</si>
  <si>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</si>
  <si>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</si>
  <si>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</si>
  <si>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</si>
  <si>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</si>
  <si>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</si>
  <si>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</si>
  <si>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</si>
  <si>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</si>
  <si>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</si>
  <si>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</si>
  <si>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</si>
  <si>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</si>
  <si>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</si>
  <si>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</si>
  <si>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</si>
  <si>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</si>
  <si>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</si>
  <si>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</si>
  <si>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</si>
  <si>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</si>
  <si>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</si>
  <si>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</si>
  <si>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</si>
  <si>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</si>
  <si>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</si>
  <si>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</si>
  <si>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</si>
  <si>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</si>
  <si>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</si>
  <si>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</si>
  <si>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</si>
  <si>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</si>
  <si>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</si>
  <si>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</si>
  <si>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</si>
  <si>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</si>
  <si>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</si>
  <si>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</si>
  <si>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</si>
  <si>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</si>
  <si>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</si>
  <si>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</si>
  <si>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</si>
  <si>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</si>
  <si>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</si>
  <si>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</si>
  <si>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</si>
  <si>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</si>
  <si>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</si>
  <si>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</si>
  <si>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</si>
  <si>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</si>
  <si>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</si>
  <si>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</si>
  <si>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</si>
  <si>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</si>
  <si>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</si>
  <si>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</si>
  <si>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</si>
  <si>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</si>
  <si>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</si>
  <si>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</si>
  <si>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</si>
  <si>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</si>
  <si>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</si>
  <si>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</si>
  <si>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</si>
  <si>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</si>
  <si>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</si>
  <si>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</si>
  <si>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</si>
  <si>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</si>
  <si>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</si>
  <si>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</si>
  <si>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</si>
  <si>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</si>
  <si>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</si>
  <si>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</si>
  <si>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</si>
  <si>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</si>
  <si>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</si>
  <si>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</si>
  <si>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</si>
  <si>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</si>
  <si>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</si>
  <si>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</si>
  <si>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</si>
  <si>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</si>
  <si>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</si>
  <si>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</si>
  <si>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</si>
  <si>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</si>
  <si>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</si>
  <si>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</si>
  <si>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</si>
  <si>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</si>
  <si>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</si>
  <si>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</si>
  <si>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</si>
  <si>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</si>
  <si>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</si>
  <si>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</si>
  <si>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</si>
  <si>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</si>
  <si>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</si>
  <si>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</si>
  <si>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</si>
  <si>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</si>
  <si>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</si>
  <si>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</si>
  <si>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</si>
  <si>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</si>
  <si>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</si>
  <si>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</si>
  <si>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</si>
  <si>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</si>
  <si>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</si>
  <si>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</si>
  <si>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</si>
  <si>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</si>
  <si>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</si>
  <si>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</si>
  <si>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</si>
  <si>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</si>
  <si>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</si>
  <si>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</si>
  <si>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</si>
  <si>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</si>
  <si>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</si>
  <si>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</si>
  <si>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</si>
  <si>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</si>
  <si>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</si>
  <si>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</si>
  <si>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</si>
  <si>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</si>
  <si>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</si>
  <si>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</si>
  <si>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</si>
  <si>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</si>
  <si>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</si>
  <si>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</si>
  <si>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</si>
  <si>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</si>
  <si>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</si>
  <si>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</si>
  <si>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</si>
  <si>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</si>
  <si>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</si>
  <si>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</si>
  <si>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</si>
  <si>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</si>
  <si>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</si>
  <si>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</si>
  <si>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</si>
  <si>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</si>
  <si>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</si>
  <si>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</si>
  <si>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</si>
  <si>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</si>
  <si>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</si>
  <si>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</si>
  <si>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</si>
  <si>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</si>
  <si>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</si>
  <si>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</si>
  <si>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</si>
  <si>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</si>
  <si>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</si>
  <si>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</si>
  <si>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</si>
  <si>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</si>
  <si>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</si>
  <si>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</si>
  <si>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</si>
  <si>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</si>
  <si>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</si>
  <si>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</si>
  <si>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</si>
  <si>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</si>
  <si>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</si>
  <si>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</si>
  <si>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</si>
  <si>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</si>
  <si>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</si>
  <si>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</si>
  <si>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</si>
  <si>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</si>
  <si>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</si>
  <si>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</si>
  <si>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</si>
  <si>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</si>
  <si>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</si>
  <si>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</si>
  <si>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</si>
  <si>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</si>
  <si>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</si>
  <si>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</si>
  <si>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</si>
  <si>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</si>
  <si>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</si>
  <si>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</si>
  <si>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</si>
  <si>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</si>
  <si>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</si>
  <si>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</si>
  <si>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</si>
  <si>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</si>
  <si>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</si>
  <si>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</si>
  <si>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</si>
  <si>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</si>
  <si>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</si>
  <si>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</si>
  <si>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</si>
  <si>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</si>
  <si>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</si>
  <si>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</si>
  <si>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</si>
  <si>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</si>
  <si>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</si>
  <si>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</si>
  <si>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</si>
  <si>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</si>
  <si>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</si>
  <si>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</si>
  <si>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</si>
  <si>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</si>
  <si>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</si>
  <si>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</si>
  <si>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</si>
  <si>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</si>
  <si>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</si>
  <si>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</si>
  <si>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</si>
  <si>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</si>
  <si>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</si>
  <si>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</si>
  <si>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</si>
  <si>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</si>
  <si>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</si>
  <si>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</si>
  <si>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</si>
  <si>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</si>
  <si>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</si>
  <si>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</si>
  <si>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</si>
  <si>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</si>
  <si>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</si>
  <si>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</si>
  <si>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</si>
  <si>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</si>
  <si>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</si>
  <si>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</si>
  <si>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</si>
  <si>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</si>
  <si>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</si>
  <si>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</si>
  <si>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</si>
  <si>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</si>
  <si>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</si>
  <si>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</si>
  <si>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</si>
  <si>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</si>
  <si>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</si>
  <si>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</si>
  <si>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</si>
  <si>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</si>
  <si>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</si>
  <si>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</si>
  <si>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</si>
  <si>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</si>
  <si>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</si>
  <si>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</si>
  <si>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</si>
  <si>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</si>
  <si>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</si>
  <si>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</si>
  <si>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</si>
  <si>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</si>
  <si>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</si>
  <si>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</si>
  <si>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</si>
  <si>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</si>
  <si>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</si>
  <si>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</si>
  <si>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</si>
  <si>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</si>
  <si>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</si>
  <si>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</si>
  <si>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</si>
  <si>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</si>
  <si>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</si>
  <si>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</si>
  <si>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</si>
  <si>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</si>
  <si>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</si>
  <si>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</si>
  <si>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</si>
  <si>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</si>
  <si>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</si>
  <si>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</si>
  <si>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</si>
  <si>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</si>
  <si>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</si>
  <si>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</si>
  <si>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</si>
  <si>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</si>
  <si>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</si>
  <si>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</si>
  <si>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</si>
  <si>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</si>
  <si>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</si>
  <si>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</si>
  <si>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</si>
  <si>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</si>
  <si>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</si>
  <si>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</si>
  <si>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</si>
  <si>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</si>
  <si>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</si>
  <si>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</si>
  <si>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</si>
  <si>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</si>
  <si>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</si>
  <si>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</si>
  <si>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</si>
  <si>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</si>
  <si>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</si>
  <si>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</si>
  <si>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</si>
  <si>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</si>
  <si>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</si>
  <si>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</si>
  <si>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</si>
  <si>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</si>
  <si>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</si>
  <si>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</si>
  <si>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</si>
  <si>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</si>
  <si>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</si>
  <si>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</si>
  <si>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</si>
  <si>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</si>
  <si>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</si>
  <si>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</si>
  <si>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</si>
  <si>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</si>
  <si>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</si>
  <si>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</si>
  <si>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</si>
  <si>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</si>
  <si>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</si>
  <si>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</si>
  <si>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</si>
  <si>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</si>
  <si>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</si>
  <si>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</si>
  <si>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</si>
  <si>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</si>
  <si>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</si>
  <si>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</si>
  <si>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</si>
  <si>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</si>
  <si>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</si>
  <si>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</si>
  <si>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</si>
  <si>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</si>
  <si>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</si>
  <si>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</si>
  <si>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</si>
  <si>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</si>
  <si>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</si>
  <si>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</si>
  <si>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</si>
  <si>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</si>
  <si>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</si>
  <si>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</si>
  <si>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</si>
  <si>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</si>
  <si>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</si>
  <si>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</si>
  <si>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</si>
  <si>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</si>
  <si>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</si>
  <si>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</si>
  <si>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</si>
  <si>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</si>
  <si>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</si>
  <si>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</si>
  <si>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</si>
  <si>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</si>
  <si>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</si>
  <si>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</si>
  <si>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</si>
  <si>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</si>
  <si>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</si>
  <si>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</si>
  <si>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</si>
  <si>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</si>
  <si>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</si>
  <si>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</si>
  <si>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</si>
  <si>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</si>
  <si>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</si>
  <si>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</si>
  <si>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</si>
  <si>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</si>
  <si>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</si>
  <si>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</si>
  <si>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</si>
  <si>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</si>
  <si>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</si>
  <si>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</si>
  <si>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</si>
  <si>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</si>
  <si>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</si>
  <si>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</si>
  <si>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</si>
  <si>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</si>
  <si>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</si>
  <si>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</si>
  <si>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</si>
  <si>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</si>
  <si>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</si>
  <si>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</si>
  <si>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</si>
  <si>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</si>
  <si>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</si>
  <si>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</si>
  <si>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</si>
  <si>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</si>
  <si>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</si>
  <si>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</si>
  <si>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</si>
  <si>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</si>
  <si>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</si>
  <si>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</si>
  <si>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</si>
  <si>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</si>
  <si>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</si>
  <si>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</si>
  <si>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</si>
  <si>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</si>
  <si>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</si>
  <si>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</si>
  <si>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</si>
  <si>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</si>
  <si>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</si>
  <si>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</si>
  <si>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</si>
  <si>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</si>
  <si>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</si>
  <si>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</si>
  <si>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</si>
  <si>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</si>
  <si>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</si>
  <si>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</si>
  <si>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</si>
  <si>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</si>
  <si>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</si>
  <si>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</si>
  <si>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</si>
  <si>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</si>
  <si>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</si>
  <si>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</si>
  <si>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</si>
  <si>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</si>
  <si>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</si>
  <si>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</si>
  <si>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</si>
  <si>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</si>
  <si>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</si>
  <si>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</si>
  <si>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</si>
  <si>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</si>
  <si>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</si>
  <si>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</si>
  <si>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</si>
  <si>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</si>
  <si>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</si>
  <si>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</si>
  <si>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</si>
  <si>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</si>
  <si>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</si>
  <si>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</si>
  <si>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</si>
  <si>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</si>
  <si>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</si>
  <si>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</si>
  <si>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</si>
  <si>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</si>
  <si>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</si>
  <si>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</si>
  <si>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</si>
  <si>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</si>
  <si>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</si>
  <si>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</si>
  <si>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</si>
  <si>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</si>
  <si>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</si>
  <si>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</si>
  <si>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</si>
  <si>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</si>
  <si>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</si>
  <si>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</si>
  <si>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</si>
  <si>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</si>
  <si>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</si>
  <si>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</si>
  <si>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</si>
  <si>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</si>
  <si>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</si>
  <si>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</si>
  <si>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</si>
  <si>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</si>
  <si>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</si>
  <si>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</si>
  <si>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</si>
  <si>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</si>
  <si>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</si>
  <si>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</si>
  <si>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</si>
  <si>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</si>
  <si>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</si>
  <si>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</si>
  <si>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</si>
  <si>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</si>
  <si>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</si>
  <si>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</si>
  <si>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Avarage Donation</t>
  </si>
  <si>
    <t>Sub-Category</t>
  </si>
  <si>
    <t>Category</t>
  </si>
  <si>
    <t>Count of state</t>
  </si>
  <si>
    <t>Row Labels</t>
  </si>
  <si>
    <t>Grand Total</t>
  </si>
  <si>
    <t>Column Labels</t>
  </si>
  <si>
    <t>Data Created Conversion</t>
  </si>
  <si>
    <t>Data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</si>
  <si>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</si>
  <si>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</si>
  <si>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</si>
  <si>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</si>
  <si>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</si>
  <si>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</si>
  <si>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</si>
  <si>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</si>
  <si>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</si>
  <si>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</si>
  <si>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</si>
  <si>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</si>
  <si>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</si>
  <si>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</si>
  <si>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</si>
  <si>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</si>
  <si>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</si>
  <si>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</si>
  <si>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</si>
  <si>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</si>
  <si>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</si>
  <si>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</si>
  <si>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</si>
  <si>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</si>
  <si>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</si>
  <si>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</si>
  <si>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</si>
  <si>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</si>
  <si>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</si>
  <si>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</si>
  <si>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</si>
  <si>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</si>
  <si>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</si>
  <si>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Greter than or equal to 50000</t>
  </si>
  <si>
    <t>Percentage Failed</t>
  </si>
  <si>
    <t>MEAN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</si>
  <si>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</si>
  <si>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</si>
  <si>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</si>
  <si>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</si>
  <si>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</si>
  <si>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</si>
  <si>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</si>
  <si>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</si>
  <si>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</si>
  <si>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</si>
  <si>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</si>
  <si>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</si>
  <si>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</si>
  <si>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</si>
  <si>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</si>
  <si>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</si>
  <si>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</si>
  <si>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</si>
  <si>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</si>
  <si>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</si>
  <si>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</si>
  <si>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</si>
  <si>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</si>
  <si>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</si>
  <si>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</si>
  <si>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</si>
  <si>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</si>
  <si>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</si>
  <si>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</si>
  <si>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</si>
  <si>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</si>
  <si>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</si>
  <si>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</si>
  <si>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</si>
  <si>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</si>
  <si>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</si>
  <si>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</si>
  <si>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</si>
  <si>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</si>
  <si>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</si>
  <si>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</si>
  <si>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</si>
  <si>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</si>
  <si>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</si>
  <si>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</si>
  <si>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</si>
  <si>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</si>
  <si>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</si>
  <si>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</si>
  <si>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</si>
  <si>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MIN</t>
  </si>
  <si>
    <t>MAX</t>
  </si>
  <si>
    <t>MEDIAN</t>
  </si>
  <si>
    <t>VAR</t>
  </si>
  <si>
    <t>STR.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</si>
</sst>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20">
    <dxf>
      <alignment horizontal="right"/>
    </dxf>
    <dxf>
      <fill>
        <patternFill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[StarterBook.xlsx]Sheet2!PivotTable6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1F-9545-9EAE-7F2CA06F9A5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1F-9545-9EAE-7F2CA06F9A5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1F-9545-9EAE-7F2CA06F9A5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1F-9545-9EAE-7F2CA06F9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3012719"/>
        <c:axId val="1042723279"/>
      </c:barChart>
      <c:catAx>
        <c:axId val="104301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723279"/>
        <c:crosses val="autoZero"/>
        <c:auto val="1"/>
        <c:lblAlgn val="ctr"/>
        <c:lblOffset val="100"/>
        <c:noMultiLvlLbl val="0"/>
      </c:catAx>
      <c:valAx>
        <c:axId val="104272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01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D-2A40-940B-80EBD0052BF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8D-2A40-940B-80EBD0052BF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8D-2A40-940B-80EBD0052BF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8D-2A40-940B-80EBD0052BFD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EF8D-2A40-940B-80EBD0052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6837967"/>
        <c:axId val="1040311087"/>
      </c:barChart>
      <c:catAx>
        <c:axId val="103683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311087"/>
        <c:crosses val="autoZero"/>
        <c:auto val="1"/>
        <c:lblAlgn val="ctr"/>
        <c:lblOffset val="100"/>
        <c:noMultiLvlLbl val="0"/>
      </c:catAx>
      <c:valAx>
        <c:axId val="104031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83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Sheet6!$B$7:$B$20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E1-2249-8EB0-D8244E7E2FF6}"/>
            </c:ext>
          </c:extLst>
        </c:ser>
        <c:ser>
          <c:idx val="1"/>
          <c:order val="1"/>
          <c:tx>
            <c:strRef>
              <c:f>Sheet6!$C$5:$C$6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Sheet6!$C$7:$C$20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E1-2249-8EB0-D8244E7E2FF6}"/>
            </c:ext>
          </c:extLst>
        </c:ser>
        <c:ser>
          <c:idx val="2"/>
          <c:order val="2"/>
          <c:tx>
            <c:strRef>
              <c:f>Sheet6!$D$5:$D$6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Sheet6!$D$7:$D$20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E1-2249-8EB0-D8244E7E2FF6}"/>
            </c:ext>
          </c:extLst>
        </c:ser>
        <c:ser>
          <c:idx val="3"/>
          <c:order val="3"/>
          <c:tx>
            <c:strRef>
              <c:f>Sheet6!$E$5:$E$6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Sheet6!$E$7:$E$20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E1-2249-8EB0-D8244E7E2FF6}"/>
            </c:ext>
          </c:extLst>
        </c:ser>
        <c:ser>
          <c:idx val="4"/>
          <c:order val="4"/>
          <c:tx>
            <c:strRef>
              <c:f>Sheet6!$F$5:$F$6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Sheet6!$A$7:$A$20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Sheet6!$F$7:$F$20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E1-2249-8EB0-D8244E7E2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8099711"/>
        <c:axId val="1048040735"/>
      </c:lineChart>
      <c:catAx>
        <c:axId val="104809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040735"/>
        <c:crosses val="autoZero"/>
        <c:auto val="1"/>
        <c:lblAlgn val="ctr"/>
        <c:lblOffset val="100"/>
        <c:noMultiLvlLbl val="0"/>
      </c:catAx>
      <c:valAx>
        <c:axId val="104804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09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Greter than or equal to 50000</c:v>
                </c:pt>
              </c:strCache>
            </c:strRef>
          </c:cat>
          <c:val>
            <c:numRef>
              <c:f>Sheet4!$F$2:$F$13</c:f>
              <c:numCache>
                <c:formatCode>General</c:formatCode>
                <c:ptCount val="12"/>
                <c:pt idx="0">
                  <c:v>67</c:v>
                </c:pt>
                <c:pt idx="1">
                  <c:v>60.4</c:v>
                </c:pt>
                <c:pt idx="2">
                  <c:v>49.8</c:v>
                </c:pt>
                <c:pt idx="3">
                  <c:v>48</c:v>
                </c:pt>
                <c:pt idx="4">
                  <c:v>44.4</c:v>
                </c:pt>
                <c:pt idx="5">
                  <c:v>46.6</c:v>
                </c:pt>
                <c:pt idx="6">
                  <c:v>43</c:v>
                </c:pt>
                <c:pt idx="7">
                  <c:v>50.6</c:v>
                </c:pt>
                <c:pt idx="8">
                  <c:v>46.3</c:v>
                </c:pt>
                <c:pt idx="9">
                  <c:v>46.5</c:v>
                </c:pt>
                <c:pt idx="10">
                  <c:v>40</c:v>
                </c:pt>
                <c:pt idx="11">
                  <c:v>43.2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6F-F34D-A0EC-34AD42852F21}"/>
            </c:ext>
          </c:extLst>
        </c:ser>
        <c:ser>
          <c:idx val="1"/>
          <c:order val="1"/>
          <c:tx>
            <c:strRef>
              <c:f>Sheet4!$G$1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Greter than or equal to 50000</c:v>
                </c:pt>
              </c:strCache>
            </c:strRef>
          </c:cat>
          <c:val>
            <c:numRef>
              <c:f>Sheet4!$G$2:$G$13</c:f>
              <c:numCache>
                <c:formatCode>General</c:formatCode>
                <c:ptCount val="12"/>
                <c:pt idx="0">
                  <c:v>26.5</c:v>
                </c:pt>
                <c:pt idx="1">
                  <c:v>32.700000000000003</c:v>
                </c:pt>
                <c:pt idx="2">
                  <c:v>41.1</c:v>
                </c:pt>
                <c:pt idx="3">
                  <c:v>41.3</c:v>
                </c:pt>
                <c:pt idx="4">
                  <c:v>48.3</c:v>
                </c:pt>
                <c:pt idx="5">
                  <c:v>44.6</c:v>
                </c:pt>
                <c:pt idx="6">
                  <c:v>44.4</c:v>
                </c:pt>
                <c:pt idx="7">
                  <c:v>39.799999999999997</c:v>
                </c:pt>
                <c:pt idx="8">
                  <c:v>40.700000000000003</c:v>
                </c:pt>
                <c:pt idx="9">
                  <c:v>39.5</c:v>
                </c:pt>
                <c:pt idx="10">
                  <c:v>55</c:v>
                </c:pt>
                <c:pt idx="11">
                  <c:v>44.9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F-F34D-A0EC-34AD42852F21}"/>
            </c:ext>
          </c:extLst>
        </c:ser>
        <c:ser>
          <c:idx val="2"/>
          <c:order val="2"/>
          <c:tx>
            <c:strRef>
              <c:f>Sheet4!$H$1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Greter than or equal to 50000</c:v>
                </c:pt>
              </c:strCache>
            </c:strRef>
          </c:cat>
          <c:val>
            <c:numRef>
              <c:f>Sheet4!$H$2:$H$13</c:f>
              <c:numCache>
                <c:formatCode>General</c:formatCode>
                <c:ptCount val="12"/>
                <c:pt idx="0">
                  <c:v>6.4</c:v>
                </c:pt>
                <c:pt idx="1">
                  <c:v>6.9</c:v>
                </c:pt>
                <c:pt idx="2">
                  <c:v>9.1</c:v>
                </c:pt>
                <c:pt idx="3">
                  <c:v>10.6</c:v>
                </c:pt>
                <c:pt idx="4">
                  <c:v>7.3</c:v>
                </c:pt>
                <c:pt idx="5">
                  <c:v>8.8000000000000007</c:v>
                </c:pt>
                <c:pt idx="6">
                  <c:v>12.6</c:v>
                </c:pt>
                <c:pt idx="7">
                  <c:v>9.6</c:v>
                </c:pt>
                <c:pt idx="8">
                  <c:v>13</c:v>
                </c:pt>
                <c:pt idx="9">
                  <c:v>14</c:v>
                </c:pt>
                <c:pt idx="10">
                  <c:v>5</c:v>
                </c:pt>
                <c:pt idx="11">
                  <c:v>11.9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6F-F34D-A0EC-34AD42852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8995919"/>
        <c:axId val="1049103567"/>
      </c:lineChart>
      <c:catAx>
        <c:axId val="104899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103567"/>
        <c:crosses val="autoZero"/>
        <c:auto val="1"/>
        <c:lblAlgn val="ctr"/>
        <c:lblOffset val="100"/>
        <c:noMultiLvlLbl val="0"/>
      </c:catAx>
      <c:valAx>
        <c:axId val="104910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99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66040</xdr:colOff>
      <xdr:row>1</xdr:row>
      <xdr:rowOff>15240</xdr:rowOff>
    </xdr:from>
    <xdr:to>
      <xdr:col>13</xdr:col>
      <xdr:colOff>990600</xdr:colOff>
      <xdr:row>15</xdr:row>
      <xdr:rowOff>55880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CDC376-2973-3C46-97A1-9F75CA1B9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584200</xdr:colOff>
      <xdr:row>23</xdr:row>
      <xdr:rowOff>44450</xdr:rowOff>
    </xdr:from>
    <xdr:to>
      <xdr:col>15</xdr:col>
      <xdr:colOff>444500</xdr:colOff>
      <xdr:row>45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669275-3E89-6141-B7BE-34A71662A9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88900</xdr:colOff>
      <xdr:row>6</xdr:row>
      <xdr:rowOff>44450</xdr:rowOff>
    </xdr:from>
    <xdr:to>
      <xdr:col>12</xdr:col>
      <xdr:colOff>1295400</xdr:colOff>
      <xdr:row>20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C6716B-DE55-6D4A-930F-4672195DA2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882650</xdr:colOff>
      <xdr:row>14</xdr:row>
      <xdr:rowOff>120650</xdr:rowOff>
    </xdr:from>
    <xdr:to>
      <xdr:col>13</xdr:col>
      <xdr:colOff>812800</xdr:colOff>
      <xdr:row>37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9A7BEF-B950-2645-AEB6-6C66D2B6E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untitled%20folder%202/uofa-phx-data-pt-12-2020-u-c-master-01-Excel-Homework/01-Excel/Homework/Instructions/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1.763709722225" createdVersion="6" refreshedVersion="6" minRefreshableVersion="3" recordCount="4114" xr:uid="{AA106107-72B6-9946-A33B-F8FBAF0796A0}">
  <cacheSource type="worksheet">
    <worksheetSource ref="A1:R4115" sheet="Sheet1 (2)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arage Donation" numFmtId="0">
      <sharedItems containsMixedTypes="1" containsNumber="1" minValue="4.9140049140049139E-4" maxValue="4000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1.959253240741" createdVersion="6" refreshedVersion="6" minRefreshableVersion="3" recordCount="4115" xr:uid="{0F089D1A-45E0-6649-B839-6C9C6F7757D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arage Donation" numFmtId="0">
      <sharedItems containsBlank="1" containsMixedTypes="1" containsNumber="1" minValue="4.9140049140049139E-4" maxValue="4000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46.703296703296701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30.063291139240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4.285714285714286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6.666666666666671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54.9295774647887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85.085106382978722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37.9310344827586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7.89473684210526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66666666666669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2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7.89473684210526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66.66666666666667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36.2756952841596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68.627450980392155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6.34146341463415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0.40816326530612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42857142857142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66666666666666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87.719298245614041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38.6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83.16831683168317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43.7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86.956521739130437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0.97560975609756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2.85714285714285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65.78947368421052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33.33333333333334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01408450704224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25.64102564102564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5.471698113207552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19.66292134831463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2.0312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38.23529411764705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35.71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36.36363636363637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86.95652173913043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37.878787878787875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15.207373271889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82.840236686390526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38.022813688212928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81.967213114754102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86.6666666666666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1.428571428571431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2.631578947368418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92.436974789915965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192.30769230769232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5.641025641025642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2.30769230769232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00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5.977011494252871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17.39130434782609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3.33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06060606060601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1.66666666666666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217.3913043478260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62.5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1.25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50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22.80701754385964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76.92307692307692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00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16.666666666666668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56.17977528089887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29.411764705882351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56.2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3.658536585365852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7.241379310344829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74.468085106382972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0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5.384615384615385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.428571428571428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1.707317073170731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55.31914893617022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26.78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384615384615385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57.142857142857146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52.9411764705882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58.333333333333336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07.14285714285714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2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65.217391304347828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16.27906976744185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66.666666666666671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0.83333333333333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16.666666666666668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44.11764705882352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0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3.333333333333336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38.46153846153846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92.307692307692307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6.53061224489795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5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6.666666666666664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5.18518518518519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08.69565217391305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31.914893617021278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21.276595744680851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5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66.03773584905660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1.72839506172839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64.102564102564102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5.714285714285708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0.45454545454545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1.40350877192982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6.66666666666666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28.2051282051282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87.837837837837839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7000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300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9166.6666666666661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83.333333333333329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923.0769230769231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2000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16666.666666666668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87.65432098765427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60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586.2068965517242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28.57142857142856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300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202.70270270270271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50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6666.666666666667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500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666.6666666666667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940.298507462686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50000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9000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5000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500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33750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2333.3333333333335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1497.5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0000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0000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8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17142.85714285714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5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500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2666.6666666666665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250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00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50000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769.2307692307692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64.285714285714292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5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92.30769230769230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855.7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1041.6666666666667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750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400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00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00000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1200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666.6666666666667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333333.33333333331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833.33333333333337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184.21052631578948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12.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166.666666666667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333.333333333333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92.857142857142861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312.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232.01856148491879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470.58823529411762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076.9230769230769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363.6363636363636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416.66666666666669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630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5000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250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440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595.23809523809518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2631.578947368421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657.89473684210532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6666.666666666668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50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450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750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571.4285714285714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0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1500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20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09.4890510948905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96.808510638297875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64.356435643564353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6.219512195121951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1.66666666666666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2.0833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22.421524663677129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80.645161290322577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2.1917808219178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2.553191489361701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68.649885583524025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45.454545454545453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46.296296296296298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4.28571428571428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76.433121019108285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2.553191489361701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47.272727272727273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2.5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43.60465116279069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79.617834394904463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13.63636363636364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0.909090909090907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17.241379310344829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25.960539979231569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54.945054945054942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86.206896551724142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27.777777777777779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59.696969696969695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45.045045045045043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62.656641604010026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37.704918032786885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4.52961672473867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46.153846153846153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2.372881355932201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5.398230088495573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0.24096385542169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64.516129032258064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68.349106203995788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65.060240963855421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55.7377049180327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35.0631136044880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69.620253164556956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1.39664804469274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89.10891089108911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2.631578947368418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24.866785079928952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11.11111111111111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51.72413793103448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1.85682326621924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4.65517241379311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6.785714285714285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9.06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2.12981744421907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98.47328244274809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75.187969924812023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93.798449612403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0.8450704225352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1.72413793103448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40.983606557377051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3.892617449664428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51.79282868525896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2.592592592592595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36.585365853658537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45.9459459459459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39.682539682539684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2.5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38.19444444444444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59.405940594059409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75.630252100840337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7.77777777777777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3.33333333333334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54.794520547945204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76.576576576576571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8.3333333333333339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98.4126984126984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94.936708860759495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4.936708860759495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17.6056338028169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98.03921568627451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26.58227848101266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3.85756676557864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34.40860215053763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93.103448275862064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3.65853658536585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67.934782608695656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30.32145960034754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17.64705882352941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0.6024096385542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9.880239520958085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2.94117647058823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1.324200913242009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180.18018018018017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50.37593984962405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4.92753623188406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6.2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0.70993914807301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6.774193548387103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63.559322033898304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67.41573033707865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17.05685618729098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3.636363636363633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23076923076923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7.251908396946568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7.54385964912281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81.00558659217877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53.191489361702125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05.54089709762533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4.03361344537815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7.425149700598809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13.12217194570135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35.269709543568467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34.965034965034967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95.309951060358884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0.68965517241379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12.12121212121212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7.319587628865975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49.50495049504950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87.26591760299627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0.132450331125824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7.93103448275863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98.87005649717514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12.38372093023256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3.2692307692307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1.946902654867259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0.76923076923077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3.5820895522388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4.033613445378151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78.616352201257868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8.922155688622752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581.39534883720933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41.24293785310735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33.333333333333336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4.269662921348313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34.482758620689658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5.714285714285715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1.041666666666664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90.225563909774436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36.14457831325301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00.67114093959732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81.632653061224488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99.601593625498012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27.272727272727273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20.8125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2.219321148825067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05.4852320675105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15384615384615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67.615658362989322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70.422535211267601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45.033112582781456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3.6269430051813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89.80582524271844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42.4501424501424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94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4.347826086956523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76.530612244897952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4.340611353711793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11.94029850746269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10.52631578947367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61.29032258064515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684.931506849315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46.511627906976742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1.428571428571431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29.15129151291512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1.272727272727273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0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0.909090909090907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57.8947368421052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3.33333333333333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42.85714285714286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4.48132780082987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45.454545454545453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4.85380116959063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88.942307692307693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6.666666666666671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0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1.9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5.38461538461539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09.58904109589041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1100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250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333.3333333333335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538.4615384615386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600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2500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250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923.07692307692309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200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3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5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250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36666.666666666664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818.1818181818182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00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1000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000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00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3000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656.2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30000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62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400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7142.8571428571431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62.5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47437.5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2000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3250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962.6666666666665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204.08163265306123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39000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425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5000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010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64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2000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512.82051282051282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0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23.52941176470586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160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2142.8571428571427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330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1774.193548387096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72.72727272727275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285.71428571428572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428.5714285714287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00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02.0408163265306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7272.727272727273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303.6480000000000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5000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24999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6666.666666666667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60000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493.3333333333333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2959.4545454545455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69.2307692307692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62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000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722.2222222222221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490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857.1428571428571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0000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2000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6666.666666666668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00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100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4000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735.2941176470587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500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2852.941176470588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5000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71.44285714285715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47.05882352941177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89.285714285714292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96.774193548387103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59.52380952380952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6.923076923076923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65.217391304347828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291139240506332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38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66.666666666666671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17.41379310344827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57.803468208092482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64705882352941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12.5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3.89830508474576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84.615384615384613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33.89830508474576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83.333333333333329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5000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450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250000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11000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25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1470.588235294117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3000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000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312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25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2678.571428571428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4166.666666666667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175.90909090909091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80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7500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4000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33333.333333333336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750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750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8000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5000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50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8500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250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9876.444444444445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795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5000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8000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00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7857.142857142859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240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300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900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250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4285.7142857142853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4500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750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555.55555555555554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5000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750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71.428571428571431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2500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12500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10000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375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357.14285714285717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25000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1666.6666666666667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1153.8461538461538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2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00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3000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780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495.867768595041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666.66666666666663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250000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333.3333333333339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666.66666666666663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641.02564102564099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45000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66666.666666666672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1999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5555.555555555555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00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5000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5000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00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3333.333333333336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000000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3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26.98412698412699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9.199632014719410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64.4736842105263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24.485798237022529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8.4388185654008439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29.62962962962963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17.64705882352941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296.2962962962963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30.487804878048781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1.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8.095238095238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1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67.750677506775062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1.846001974333662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29.197080291970803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7.47126436781609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51.515151515151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4.66666666666667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2.8571428571428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2777.7777777777778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111.1111111111111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9750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28571.428571428572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13.7931034482758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833.33333333333337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50000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5.7142857142858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600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7142.8571428571431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290.32258064516128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2000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232.55813953488371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33333.333333333336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25000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230.76923076923077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4166.666666666667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520.83333333333337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1705.8823529411766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606.38297872340422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581.3953488372093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2500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2500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1666.666666666666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2370.3703703703704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200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6666.666666666668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555.55555555555554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595.23809523809518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588.23529411764707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500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99.50248756218906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337.83783783783781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21428.571428571428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8571.428571428570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75000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43.859649122807021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3448.2758620689656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46.06741573033707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483.87096774193549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1095.2380952380952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405.4054054054054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2142.857142857142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3750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20000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49.12280701754386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108.40108401084011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7500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295.8579881656804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121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25000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535.71428571428567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2291.666666666666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37.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25000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3000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500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46.34146341463414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68.907563025210081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63.3986928104575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48.95104895104895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2.8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1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3.48993288590604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57.692307692307693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33.333333333333336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75.471698113207552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70.422535211267601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.0769230769230771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4.792899408284024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49.1228070175438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05.24017467248908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33.333333333333336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46.296296296296298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6.58536585365853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43.16546762589928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57.89473684210526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38.2978723404255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0.869565217391305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36.666666666666664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0.645161290322577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30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0.79381443298969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27272727272727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454545454545453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0.909090909090907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5.322033898305079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48.3870967741935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47.6190476190476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384.61538461538464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0.816326530612244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6.764705882352942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1.818181818181817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3.888888888888889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1.57894736842104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0.505050505050505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833.3333333333333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4290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59.09090909090909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1666.6666666666667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76.92307692307692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3800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150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879.5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55.555555555555557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2000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22.80701754385964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000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50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500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7.037037037037038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32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42.857142857142854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0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17.241379310344829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13.63636363636364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7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29.411764705882351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21.42857142857143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64.102564102564102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58.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666666666666664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5.937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0.9433962264151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6.08695652173912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1.1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2.253521126760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0.229885057471265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57142857142858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26.78571428571428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39.215686274509807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0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60.52631578947368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5.555555555555557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2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0.175438596491233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6.92307692307692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5.555555555555557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3.333333333333329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18.181818181818183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5.6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35.71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3.02325581395348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4.146341463414636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65.217391304347828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18.421052631578949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8.5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52.631578947368418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43.478260869565219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24.24242424242424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29.629629629629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26262626262626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2.24489795918367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7.27272727272727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4.210526315789473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1.2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56.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402597402597408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6.3414634146341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73.333333333333329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0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8.69565217391305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0.32258064516128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32.78688524590163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52.083333333333336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52.63157894736841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191489361702125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4.102564102564102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23.622047244094489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18.867924528301888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28.24858757062147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3.40425531914893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34.78260869565217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0.075187969924812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8.57142857142857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6.451612903225808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55.711422845691381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0.851063829787233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8.9285714285714288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5.789473684210526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0.816326530612244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291.66666666666669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2250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12500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400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82.278481012658233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1100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18.18181818181819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454.54545454545456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4500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2933.3333333333335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400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500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4000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70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142.8571428571428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70.044444444444451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8.965517241379317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2500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70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472.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75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07.14285714285714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208.33333333333334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47.61904761904762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71.428571428571431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250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81.2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750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888.88888888888891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352.94117647058823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377.35849056603774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142.8571428571429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11.11111111111111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1250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93.7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250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1000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125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16666.666666666668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083.3333333333333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00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11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750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250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722.2222222222221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500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390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200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750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900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2500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00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1200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17.85714285714289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8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285.71428571428572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316.66666666666669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00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66.66666666666666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175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175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7000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1375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642.8571428571428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1612.9032258064517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68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50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520.83333333333337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6250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3000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50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2857.1428571428573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208.3333333333333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413.22314049586777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250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3000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205.47945205479451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3225.8064516129034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2941.1764705882351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714.2857142857142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57.47058823529414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292.39766081871346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296.01063829787233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863.63636363636363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67.567567567567565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3888.8888888888887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793.1034482758619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166.6666666666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400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246.91358024691357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000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2727.2727272727275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357.14285714285717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2000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444.44444444444446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2500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6666.666666666668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4166.666666666667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8333.3333333333339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22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1405.601626016260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64.58333333333331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322.58064516129031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2222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5833.333333333333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582.22905027932961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333.3333333333335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304.347826086956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869.5652173913043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219.512195121951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312.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250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714.28571428571433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25000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357.14285714285717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18181.81818181818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1111.111111111111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800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6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262.00873362445412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3750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149116.66666666666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25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454.5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333.333333333333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63.15789473684208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1242.2360248447205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500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394.73684210526318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9350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495.04950495049508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28812.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20000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6.4516129032258061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277.77777777777777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6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50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2631.5789473684213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704.22535211267609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2857.1428571428573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12.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51.666666666666664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6.2761506276150625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27.027027027027028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15.267175572519085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27.86885245901641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65.35947712418300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7704918032786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7.5765765765765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39.215686274509807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0.921985815602838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12.578616352201259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1.01010101010101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56.2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49.185185185185183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0.12048192771084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0.526315789473685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1.327014218009477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7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24.59016393442622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16.666666666666668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8500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65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342.46575342465752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50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250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2000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3750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9.7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731.7073170731707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600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1013.5135135135135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50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7500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104.76190476190476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5000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8750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75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800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333.33333333333331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76.92307692307692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149.70059880239521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120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1444.4444444444443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204.0816326530612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17000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3333.3333333333335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5000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3333.3333333333335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9000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06.12244897959181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306.12244897959181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12999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00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285.71428571428572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7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666.66666666666663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5319.1489361702124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413.79310344827587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14285.714285714286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136.363636363636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5000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40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16666.666666666668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333.3333333333333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000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621.6216216216217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45000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57.142857142857146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1190.4761904761904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3333.333333333333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4545.454545454545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250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282.0512820512820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100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2000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0000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50000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2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1500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2100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0000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1666.66666666666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12857.142857142857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1000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1521.7391304347825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000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000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1666.66666666666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69.23076923076928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300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2500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00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698.33333333333337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641.02564102564099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8750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8000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56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800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50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5000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25000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16.66666666666669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1066.6666666666667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800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666.6666666666667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312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3333.3333333333335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2500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578.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3000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400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3750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600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3333.3333333333335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1250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000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2500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789.47368421052636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2222.2222222222222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7500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75000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200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588.23529411764707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6666.666666666668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250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833.33333333333337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58.666666666666664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2.61261261261261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0.975609756097562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25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23.529411764705884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04.65116279069767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8.46153846153846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1.818181818181813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6.666666666666667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6.9230769230769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7.50700280112045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58.823529411764703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28.320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47.770700636942678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20.95808383233533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5.33333333333331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46.60194174757281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4.054054054054056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92.250922509225092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1.38613861386139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28.0701754385964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09.6774193548387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28.12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18.43971631205673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33.33333333333334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0.4347826086956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194.17475728155341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6.66666666666666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0.120481927710845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0.18518518518518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80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9.107468123861567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63.06306306306306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4.8087431693988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01.12359550561797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64.62450592885375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07.14285714285714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1.359223300970875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28.985507246376812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03.66492146596859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833.33333333333337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1000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1250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208.3333333333333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75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500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66.66666666666666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255.6666666666667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333.33333333333331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00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47.05882352941177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911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315.78947368421052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4.44444444444444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17.6470588235294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64.516129032258064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70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42.372881355932201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1.728395061728392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59.05511811023622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1.08108108108108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4.822695035460992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.4064697609001406E-2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47.517730496453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27.522935779816514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83.10249307479225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31.25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7.91044776119402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6.041666666666668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44.594594594594597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46153846153846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61.904761904761905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36.585365853658537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19.117647058823529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53.030303030303031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38.36477987421384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65.93406593406592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1.262135922330103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59.17159763313609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1.93548387096774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78.5714285714285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4.074074074074076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53.533190578158461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38.560411311053983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4.117647058823529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6.319612590799032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34.21052631578947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66.222222222222229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15.38461538461539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94.594594594594597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54.74452554744525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45.45454545454545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4.516129032258064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1.746031746031747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7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10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573770491803273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28.846153846153847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0.69767441860464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71.428571428571431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2.692307692307693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5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2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06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36.95652173913043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84.033613445378151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0.606060606060609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09.37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2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68.965517241379317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32.407407407407405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384.61538461538464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348.83720930232556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08.98876404494382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111.1111111111111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63.15789473684208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28.57142857142856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833.33333333333337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2500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4600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327.86885245901641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6363.636363636364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403.22580645161293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75000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10526.315789473685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296.2962962962963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644.44444444444446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33333.33333333333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66000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875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40.9090909090909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55.5555555555555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2500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9090.9090909090901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1170.7317073170732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5000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5555.5555555555557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70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7352.9411764705883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481.88405797101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1562.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446.42857142857144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357.14285714285717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2000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351.3513513513512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543.47826086956525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500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4.79876160990713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10.79136690647482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42.857142857142854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2.885906040268459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0.645161290322577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25.96153846153845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29.06976744186046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4.10256410256410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6.66666666666666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44.052863436123346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23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18.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0.6611570247933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9.080459770114942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0.7692307692307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1.224489795918366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34.736842105263158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8.518518518518519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2.727272727272727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0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91.666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521739130434781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51.020408163265309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55.555555555555557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57.47126436781609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79.70443349753694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99.98571428571428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.2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192.3076923076923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2.727272727272727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6.697247706422019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22.02380952380952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1.93548387096774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15.037593984962406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66.22516556291390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68.493150684931507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4.05405405405405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3.655913978494624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55.55555555555555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59.701492537313435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28.571428571428573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51.282051282051285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44.642857142857146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14.705882352941176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47.3684210526315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38.46153846153846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4.03846153846154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2.30769230769232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44.117647058823529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2.68292682926829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2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63.29113924050633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67.692307692307693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48.91304347826086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0.294117647058824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10.416666666666666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2.123893805309734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0.606060606060609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2900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1470.5882352941176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400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1500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66.66666666666666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600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100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538.4615384615384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20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500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88.88888888888891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25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000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630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36.666666666666664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0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2500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300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535.7142857142856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250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333.33333333333331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1000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361.70212765957444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200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54.5454545454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50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5000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136.36363636363637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2500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454.16666666666669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300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000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166666.66666666666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00000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9475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750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142.8571428571427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1666.6666666666667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117647058823529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6.666666666666668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2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21.367521367521366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11.52959262106072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4.51612903225806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66.666666666666671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2.423208191126278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37.85046728971963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8.518518518518519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3.294460641399411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74.404761904761898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1.914893617021278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39.473684210526315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34.013605442176868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6.5502183406113534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81.300813008130078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.4701116490465367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22.535211267605632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78.740157480314963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833.33333333333337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00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3500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2233.3333333333335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6666.666666666667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250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152.6315789473684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2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2000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54.54545454545456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500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000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2000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186.66666666666666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58.757062146892657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6.869300911854097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2.816901408450704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24.1635687732342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6.37681159420289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4.88372093023255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36.36363636363636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87.677725118483409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89.285714285714292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506172839506171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67.961165048543691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0.447761194029852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37.209302325581397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42.04545454545453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540.54054054054052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46.55172413793105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24.390243902439025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63.559322033898304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2.06896551724138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07.78443113772455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59.57446808510639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96.238938053097343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76.76348547717842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107.14285714285714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18.571428571428573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82.142857142857139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0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18.75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4.75177304964538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40.045766590389015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32.19178082191781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7.00680272108843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60.810810810810814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20.325203252032519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36.363636363636367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26.37362637362637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53.571428571428569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2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70.422535211267601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53.0612244897959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9000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50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225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300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90.90909090909090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70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3.333333333333329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07.1428571428571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268.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25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5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25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1500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62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0000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3000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00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40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508.47457627118644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653.84615384615381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136.3636363636363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15.38461538461539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3025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833.3333333333333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3000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1666.6666666666667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285.71428571428572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50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5000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474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666.5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1000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33.333333333333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20000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66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7500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3000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152.17391304347825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7333.333333333333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0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4285.714285714286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1083.3333333333333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80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555.55555555555554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4.642857142857146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87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66666666666671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0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6.36363636363637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6.956521739130437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48.780487804878049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173913043478258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3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17.857142857142858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29.62962962962963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45.454545454545453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8.46153846153846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4.93506493506492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58.82352941176470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3.694267515923563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44.30379746835443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5.55555555555555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65.217391304347828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58.823529411764703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35.13513513513513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6.15384615384616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1.66666666666666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0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72.11538461538461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074074074074076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52.63157894736841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454545454545453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3.17073170731707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31.746031746031747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75.1879699248120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5.10638297872340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54.05405405405405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1.724137931034484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3.33333333333333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7.037037037037038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23.529411764705884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6.15384615384616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35.13513513513513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78.12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00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4.096385542168676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08.69565217391305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25.555555555555557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6.913580246913583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62.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285714285714292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29.761904761904763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2.352941176470587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31.2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25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3.12217194570135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56.07476635514018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1.111111111111111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.2222222222222223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78.21782178217822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29.03225806451613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1.2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28.08988764044943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37.63440860215053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5.51020408163265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41.463414634146339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68.965517241379317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38.46153846153846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3.478260869565219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5.974025974025974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4.693877551020407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3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44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29.411764705882351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71.428571428571431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42.85714285714286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0.612244897959183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35.71428571428571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3.529411764705884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50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79.207920792079207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3.333333333333332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5000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256.41025641025641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571.4285714285714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227.27272727272728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789.4736842105263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333.3333333333333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7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1000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521.73913043478262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568.18181818181813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276.25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53.16455696202533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252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650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00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81.81818181818181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55.5555555555555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37.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500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00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300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470.5882352941176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250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666.66666666666663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9.634146341463421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1750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333.3333333333333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500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288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333.3333333333335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500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11.11111111111109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406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300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78.57142857142858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450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00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300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266.66666666666669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500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000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3.0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58.823529411764703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552238805970148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78.5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78.651685393258433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40.18691588785046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6.60377358490566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276.2430939226519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76.71755725190840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40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3.934426229508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3.333333333333334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28.5714285714285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94.444444444444443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6.2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5.833333333333336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357.14285714285717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37.03703703703703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2.04081632653062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9.019607843137258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33.333333333333336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1.6949152542372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282.05128205128204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21.3592233009708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28.205128205128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333.33333333333331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1818.1818181818182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266.30434782608694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168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289.473684210526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578.9473684210527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92.30769230769232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262.0967741935484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250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480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3333.3333333333335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89.4736842105263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197.36842105263159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229.16666666666666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460.5263157894737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216.21621621621622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51.5151515151515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22.2222222222222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65.51724137931034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416.66666666666669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375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200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2200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750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79.85611510791367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150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00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345.67901234567898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20.9302325581395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71.428571428571431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432.4324324324324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666.66666666666663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409.3805309734513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459.45945945945948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194.44444444444446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33.33333333333334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98.07692307692309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84.42622950819671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2500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291.66666666666669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388.8888888888889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22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2076.9230769230771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282.6086956521739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85.71428571428570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4166.666666666667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80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300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325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43.859649122807021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1.212121212121211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0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2.631578947368418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33333333333332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6.66666666666669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45.454545454545453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6.371681415929203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1.428571428571431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17.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16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11.11111111111111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5.45454545454545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90.909090909090907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20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14285714285715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22.222222222222221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69.230769230769226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95.238095238095241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74.626865671641795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71.77033492822965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65.78947368421052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25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0.279329608938546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14.50381679389314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7.142857142857146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6.206896551724142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45.811518324607327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2.631578947368418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7.28557046979865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53.571428571428569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39.473684210526315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112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1250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35.4166666666666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55000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2500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2000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1470.5882352941176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18.18181818181819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68.421052631578945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538.4615384615386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400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80000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3333.3333333333335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2500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208.33333333333334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28.571428571428573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358024691358025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1.2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38.4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43.5714285714285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1.379310344827587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3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8.089887640449437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5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48.780487804878049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3.333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19.23076923076923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5.555555555555557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0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3.0212765957446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34.69230769230769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4.699453551912569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47.61904761904762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1.42857142857142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46.29629629629629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396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333.33333333333331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3.170731707317074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00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6250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505.05050505050502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7500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6250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921.0526315789474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298.24561403508773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4250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19.04761904761905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1846.1538461538462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33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125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3333.3333333333335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5571.4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777.7777777777778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62.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95.23809523809524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39.47368421052631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1.2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9.6153846153846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90.909090909090907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28.84615384615384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4.018691588785046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4.54545454545454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5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666666666666664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38.46153846153846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0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65.62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4.545454545454547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64.935064935064929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51.724137931034484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20.68965517241379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31.5789473684210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04.16666666666667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20.96774193548387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51.198033995494576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63.157894736842103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4.0355125100887816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22.358859698155396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47.05882352941177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07.1428571428571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4.782608695652172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23.557126030624264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3.022269353128316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25.586353944562898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9.952038369304553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51.319648093841643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02.04081632653062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20.48192771084338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144.82758620689654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164.38356164383561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45.454545454545453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.1622418879056049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23.58490566037735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121.21212121212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.123698714023269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32.679738562091501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92.682926829268297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69.633099141295858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48.543689320388353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66.093853271645742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49.382716049382715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98.039215686274517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10.59883412824589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7.13266761768901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103.54646647683148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10.504201680672269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96.538274012676737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49.75124378109453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63.241106719367586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8.456659619450317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60.90133982947625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28.86597938144331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46.00246002460025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25.70694087403599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62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2062.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2142.857142857142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400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2000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96.42857142857142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600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600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666.66666666666663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75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333.33333333333331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833.33333333333337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4428.5714285714284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0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33.598045204642638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36.363636363636367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29.411764705882351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141.24293785310735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57.06806282722513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165.01650165016503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72.992700729927009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38.311951219512196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125.62814070351759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17.271157167530223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51.49330587023686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27.322404371584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5.072336694432266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.1339154099104207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4.444444444444443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20.876826722338205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58.68544600938967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4.44444444444446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22.471910112359552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2.29508196721311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52.631578947368418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07.69230769230768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283.2861189801699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38.09523809523809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109.73936899862825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55.066079295154182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185.5287569573284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37.97468354430380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26.59574468085106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52.428800000000003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98.425196850393704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47.080979284369114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158.2278481012658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53.54330708661416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124.22360248447205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35.377358490566039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23.310023310023311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39.215686274509807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329.81530343007915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11.07011070110701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79.166666666666671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71.428571428571431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7.176165803108808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3.333333333333329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8.631178707224336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46.082949308755758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1.21896162528216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1.908230152949749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67.385444743935309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58.823529411764703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33.057851239669418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92.42144177449168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32231404958678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56.36070853462158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9.405940594059409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90.25270758122744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22.522522522522522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6.2439024390243905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8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18.32844574780058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42.85714285714286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492.61083743842363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81.632653061224488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45.072608396421195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25.70694087403599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30.76923076923077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49.5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28.94736842105266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190.11406844106463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81.699346405228752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71.94244604316546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04.28571428571428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212.7659574468085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0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1.2193902439024391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21.414044742194044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265.95744680851061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416.66666666666669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6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63.636363636363633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39.473684210526315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0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65.217391304347828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72.289156626506028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4.2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0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0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0.32258064516128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0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73.17073170731707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09.0909090909090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5.217391304347828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48.611111111111114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2.857142857142854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7.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47.6190476190476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22.222222222222221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45.454545454545453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6.31578947368420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67.626086956521746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1.621621621621621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0.20202020202020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0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4.482758620689658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3.76963350785339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0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631578947368418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1.28205128205128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5.42056074766355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4.013605442176868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41.666666666666664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1.73913043478262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34.285714285714285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58.823529411764703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0.909090909090907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5.94202898550725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5000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26666.666666666668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2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2222.222222222222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10000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118.64406779661017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5000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66.66666666666666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10500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66.66666666666666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010.10101010101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333.33333333333331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2000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27.27272727272728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20000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93.632958801498134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83.333333333333329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535.71428571428567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45454.545454545456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875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00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1479.1666666666667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68.53932584269663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5000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7090.909090909091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5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2500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7500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7500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93156.2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25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1000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674.6987951807228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315.789473684210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964.6302250803858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800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6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0.7692307692307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77.58620689655173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56.81818181818182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6.265060240963862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1.367521367521366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62.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8.7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52.941176470588232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18.421052631578949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85.106382978723403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46.66666666666666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3.492063492063494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26.923076923076923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70.422535211267601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78947368421052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29.103608847497089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47.61904761904762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4.102564102564102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37.735849056603776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.4269662921348321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6.4516129032258061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37.593984962406012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8.0256821829855536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1.020408163265309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.6148231330713081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0.688715953307392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3.636363636363637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35.38175046554934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0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3.7059913526868438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6.722408026755854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1.389521640091116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0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59.82905982905983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.928406466512702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61.44393241167434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35.856573705179279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7.604562737642585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3.928571428571428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5.547850208044383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0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0.547945205479451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7.777777777777779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2.352941176470587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1.666666666666664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33.33333333333333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55.555555555555557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0.833333333333332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48.780487804878049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25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16.666666666666668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1.428571428571427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6.666666666666664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26.315789473684209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2.631578947368418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0.724637681159422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4.403669724770644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16.666666666666668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95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33.78378378378378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7.44186046511627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56.074766355140184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43.189368770764119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6.944444444444444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14.8645640074211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17.068273092369477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.2461814914645104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5.0607287449392713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6.3938618925831205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3.5714285714285716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88.435374149659864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4.117647058823529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8.311291963377418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50.63291139240506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58.68544600938967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52.08333333333333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6.1349693251533743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3.9603960396039604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9140049140049139E-4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7.241379310344829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2.020202020202020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85964912280702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48.684210526315788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4.687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19.444444444444443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3.782837127845887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17.708333333333332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36.144578313253014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95.238095238095241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2.5380710659898478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14.575645756457565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9.6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14.792899408284024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0.731707317073171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4.8543689320388346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29.76190476190476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.7619047619047619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18.232044198895029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25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13.48314606741573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11.764705882352942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7.731958762886598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49.504950495049506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4.32989690721649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.7716186252771617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4.970059880239521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15.060240963855422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.0593220338983051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17.00680272108843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25.252525252525253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8.2278481012658222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1.186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41.062801932367151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9.607843137254903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31.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0.416666666666668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7.27272727272727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62.5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2.5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1.69491525423729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37.97468354430380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1428571428571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42.45283018867924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0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1.724137931034484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58.13953488372092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3.47826086956521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1.481481481481481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44.642857142857146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35.294117647058826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48.275862068965516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631578947368418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4.16666666666667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21.428571428571427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4.28571428571429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23.696682464454977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7.058823529411764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2.621359223300971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097345132743364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7.78443113772455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47.945205479452056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6.192933333333333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1.433224755700323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6.074766355140184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15.11437908496732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86.538461538461533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37.974683544303801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31.847133757961782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24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39.06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5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181818181818183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0.674846625766872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38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56.179775280898873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164.9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67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.5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122.9508196721311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42.85714285714286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5000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0.432190760059612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8.6219739292365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00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4.72392638036808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28.268551236749115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1.022727272727266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.3829787234042552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59.701492537313435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3.12217194570135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9.2378752886836022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7.03910614525139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1.95121951219512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22.644927536231883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99.25558312655087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00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000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20000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000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400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270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3500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4000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250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500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21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25.92592592592598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571.428571428571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2000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625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916.66666666666663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85000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2200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750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500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12335.714285714286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1500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3333.333333333333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25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9285.7142857142862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000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462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600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000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10000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50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00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3111.111111111111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200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00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250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203.1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666.66666666666663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7500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4166.6666666666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8333.3333333333339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000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1153.8461538461538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0000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2000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500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468.6111111111110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6000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500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60000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2777.777777777777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350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50000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3500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35000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500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50000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700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000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250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58500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1500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2500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68.807339449541288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64.516129032258064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64.308681672025727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49.180327868852459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3.478260869565219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5.045045045045043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7.4183976261127595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4.444444444444443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83.333333333333329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7.05882352941177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53.763440860215056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44.776119402985074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69.23076923076923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8.7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2.388059701492537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5.4838709677419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2.5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6.3829787234042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87.20930232558139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6.086956521739129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26.666666666666668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46.511627906976742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14.583333333333334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3.255813953488371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4.482758620689658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5.53191489361702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7.777777777777779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29.41176470588235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72.115384615384613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7894736842104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0.864197530864196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58.18181818181818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18.292682926829269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01.26582278481013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18.7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2.1052631578947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57.89473684210526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38.88888888888888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48.780487804878049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10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73684210526315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6.153846153846153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46.666666666666664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1.2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0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2.222222222222221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77.220077220077215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46153846153846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35.71428571428571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71.428571428571431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0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23.529411764705884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0.68965517241379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571.4285714285713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22000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2500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392.8571428571427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2500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3000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416.66666666666669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45.45454545454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3750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94.69696969696970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34.61538461538461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4.41860465116278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21.21212121212122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6.338028169014088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49.382716049382715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78.9473684210526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3.770491803278688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66.666666666666671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55.14705882352941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42.85714285714286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56.41025641025641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6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90.909090909090907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97.297297297297291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4915254237288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2.592592592592595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5.555555555555557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3.84615384615384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19.23076923076923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7.719298245614041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32.786885245901637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53.846153846153847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1.044776119402982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2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2.432432432432435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333333333333336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5.625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66.66666666666666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2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44.776119402985074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57.142857142857146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1.911764705882351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5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9.444444444444443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2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2.85714285714286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333.333333333333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2250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1000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325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50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25000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6666.66666666666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425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54.54545454545456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90000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20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3000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300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8333.3333333333339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75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000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75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3000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80000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789.47368421052636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1296.296296296296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214.28571428571428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214.28571428571428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08.2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666.6666666666667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3.3112582781456954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24.539877300613497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2.30529595015576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6.75368898978433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28.571428571428573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20.100502512562816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26.315789473684209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1.77514792899408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39.454072790294624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3.003003003003002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34.013605442176868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67.85714285714283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5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27.79166666666666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05.04201680672269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3.1446540880503147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194.80519480519482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18.867924528301888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51.958433253397281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32.258064516129032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0.27027027027027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2.258064516129032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2.306805074971165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.8846153846153846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3.3333333333333335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39.952380952380949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50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24.691358024691358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69.93006993006993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25.476190476190474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25.125628140703519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7.200000000000003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20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19.23076923076923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4.78571428571428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6.1224489795918364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3.478260869565219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666.22251832111931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923.0769230769231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869.56521739130437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934.57943925233644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833.33333333333337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2000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666.666666666664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2000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16470.588235294119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9090.9090909090901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728.5714285714285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16666.666666666668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348.83720930232556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986.84210526315792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508.47457627118644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4500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490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400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3.333333333333329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5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57.14285714285717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68.26923076923077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76.086956521739125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48.54368932038835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3.3333333333333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35.71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72.727272727272734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648.13333333333333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297.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212.765957446808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606.06060606060601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204.67836257309941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862.06896551724139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233.33333333333334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722.22222222222217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400000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13333.33333333333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800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400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30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500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175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000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3571.428571428571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3500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677.96610169491521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3250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350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666.6666666666667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30000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5000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578.9473684210527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442.30769230769232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4000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2499.7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73.91304347826087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384.6153846153846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888.88888888888891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2714.2857142857142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062.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33.07984790874525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20.304568527918782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19.065776930409914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2.33766233766235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55.147058823529413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561643835616437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8.46153846153846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5.63380281690141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81.967213114754102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21.778584392014519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53.47593582887700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76.92307692307692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1.6216216216216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86.956521739130437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44.5086705202312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2.7881040892193307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27.027027027027028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68.181818181818187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2.4219823356231598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353.9823008849557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47.52475247524754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14.144271570014144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38.265306122448976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26.08695652173913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39.589442815249264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10.81081081081084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82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20.1680672268907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6.1349693251533744E-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.2123893805309733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37.9310344827586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65.78947368421052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33.33333333333331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5.7591623036649215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7.647058823529413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2000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138.88888888888889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727.2727272727272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163.26530612244898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157.8947368421052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12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250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000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42.85714285714283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50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33.333333333333336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03.030303030303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750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33.33333333333331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00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1250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3250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13133.333333333334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000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250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333.33333333333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05.8823529411764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40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06.0606060606060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530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307.69230769230768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2500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583.3333333333333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300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366.66666666666669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2500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4.642857142857146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55.55555555555555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6.39344262295081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55.555555555555557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5.2112676056338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3.783783783783782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26.315789473684209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0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5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5.454545454545453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1.428571428571431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3.333333333333329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36.98630136986301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6.666666666666668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38.095238095238095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5.10638297872340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5.97122302158273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38.4615384615384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32.258064516129032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8.46153846153846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333333333333336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70.921985815602838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43.478260869565219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2.222222222222221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39.47368421052631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3.763440860215056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21739130434782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19.04761904761905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3.859649122807021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59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0.24096385542169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29.166666666666668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3.437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7.857142857142858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17.75147928994082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8.181818181818183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98.039215686274517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48.0769230769230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7.1428571428571432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43.333333333333336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58.82352941176470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05.26315789473684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86.95652173913043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7.9381443298969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2.89473684210526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57.692307692307693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26.31578947368420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77.142857142857139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38.09523809523809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0.75268817204301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0.909090909090907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37.0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12.90322580645162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8.939393939393938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55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92.30769230769232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11666.666666666666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615.38461538461536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833.33333333333337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71.428571428571431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2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50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2533.3333333333335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2000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444.4444444444444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83.333333333333329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4233.333333333333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5000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833.33333333333337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500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5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250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4000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555.55555555555554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769.23076923076928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312.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666.6666666666667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6666.666666666667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00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750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120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413.79310344827587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87.5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2000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11250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8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20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000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214.28571428571428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666.66666666666663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000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323.52941176470586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2500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2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250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4000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625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785.71428571428567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75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5000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125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205.88235294117646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57.14285714285711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250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920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8000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3000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128.57142857142858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555.38461538461536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5000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2500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33.33333333333331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64.28571428571428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22.22222222222223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250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100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92.3076923076923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33.333333333333336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0.06802721088437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26.1306532663316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6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85.714285714285708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0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1.29032258064515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3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1.57894736842105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6.296296296296298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67.567567567567565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89.743589743589737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29.411764705882351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27.27272727272727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0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75.75757575757575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2500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990.09900990099015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000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923.0769230769231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55555.55555555555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50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862.0689655172413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500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133333.33333333334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09.09090909090909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395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500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46.296296296296298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5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2.04081632653062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510204081632654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38.46153846153846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78.12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70.422535211267601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4.468085106382972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58.823529411764703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5.934065934065927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418604651162795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17.64705882352941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151.515151515151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7.47126436781609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796460176991147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5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0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46.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08.69565217391305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25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41.237113402061858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4.745762711864401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05.936073059360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4.678899082568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90.090090090090087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2.857142857142854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94.339622641509436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54.945054945054942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1.397849462365585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6.8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45454545454545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5.084745762711864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0.24096385542169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89.285714285714292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86.956521739130437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5.47344110854503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67.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41.222857142857144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67.307692307692307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6.47058823529412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44.404332129963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89.830508474576277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2.47422680412371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3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5.38461538461539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95.312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00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2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72.727272727272734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93.45794392523365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44.8833034111310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5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36.11111111111111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38.3647798742138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2.4390243902439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66.371681415929203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3.33333333333334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43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1.2903225806451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16.6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27.472527472527471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17.241379310344829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3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25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50.50505050505050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86.206896551724142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2.68292682926829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40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30.43478260869566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79.36507936507936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1.43322475570032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75.98784194528875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15.6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037037037037038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84.745762711864401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1.428571428571431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87.36842105263157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40.54054054054054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17.187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76.92307692307692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62.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136.20689655172413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06.38297872340425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69.44444444444444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66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100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2500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3333.3333333333335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2000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600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1363.6363636363637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36666.666666666664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149.25373134328359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130.43478260869566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041.666666666666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12500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3333.333333333332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80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12500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142.85714285714286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62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02.5641025641025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600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40000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8333.3333333333339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750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20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11000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0000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9395.037037037036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285714.2857142857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20000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6666.666666666667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676.5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2777.77777777777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6666.666666666667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10000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21666.666666666668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555.55555555555554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2500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555.5555555555555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4761.9047619047615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235.29411764705881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0000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1492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1428.5714285714287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238.0952380952381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1804.6296296296296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400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923.07692307692309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08.33333333333334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77.77777777777777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2050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80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88.54838709677421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25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1379.3103448275863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2500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232.45614035087721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2500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263.15789473684208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1222.2222222222222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952.0270270270271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00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75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000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250000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1000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30000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50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99.5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359.1954022988505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200000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1470.5882352941176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28.2051282051282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25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2500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41.66666666666669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3000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1.2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83.33333333333332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11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2.72727272727272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150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8333.3333333333339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50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62.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916.66666666666663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33.3333333333333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166.666666666667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93.896713615023472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31.578947368421051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0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65384615384615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2.9411764705882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2.83582089552238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12.448132780082988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56.91056910569106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16.55629139072847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1.797752808988761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7.560975609756099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72.46376811594203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28.846153846153847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78.94736842105263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7.027027027027028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63.492063492063494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180.55555555555554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5.211267605633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35.71428571428571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37.634408602150536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54.54545454545454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40.983606557377051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97.560975609756099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28.169014084507044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59.82905982905983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68.965517241379317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5.1351351351351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0.43478260869566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83.333333333333329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4.54545454545454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49.019607843137258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9.2307692307692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67.74193548387096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26.666666666666668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3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357615894039732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36.764705882352942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93.478260869565219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5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61.47540983606557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22.222222222222221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2894.7368421052633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937.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5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08.33333333333334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89.743589743589737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5000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500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10000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94.339622641509436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5000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000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20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66.66666666666666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666.66666666666663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52.77777777777777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0.975609756097562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42.035398230088497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50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71.428571428571431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42.553191489361701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6595744680851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4.34782608695652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1.19402985074629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42857142857146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43.269230769230766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5.217391304347828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0672268907563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4.23728813559322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5.398230088495573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29.761904761904763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1.891891891891895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38.88888888888889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1.282051282051285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7.14285714285714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4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89.18918918918919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99.009900990099013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0.270270270270274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35.71428571428571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38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81.967213114754102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78260869565217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2.87292817679558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1.8181818181818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0.1115241635687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5.44303797468354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6.365384615384613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2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0.8982035928143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54.644808743169399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2.67605633802818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188405797101449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77.77777777777777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1.81347150259067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3.859649122807021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2.5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7.37089201877934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7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45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3.91304347826087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9.892473118279568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16.6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56.81818181818182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48.780487804878049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3.333333333333329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37.11340206185568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68.493150684931507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34693877551021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1.044776119402982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36.764705882352942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1.020408163265309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42.857142857142854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36.809815950920246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2.08333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47.61904761904762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4.28571428571429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0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9.411764705882351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68.96551724137931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190.4761904761904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19580419580419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45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0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3.5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92.063492063492063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6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06.3829787234042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0.80168776371309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021276595744681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0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1.716049382716051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2.95081967213115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30917874396135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0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7.777777777777779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35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6.7333333333333334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49.450549450549453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5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5.92592592592592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31.91489361702127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38.8888888888888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47.61904761904762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34.090909090909093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42.857142857142854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68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1.428571428571431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5.714285714285708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0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7.777777777777779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0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61.403508771929822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1.290322580645162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67741935483872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55.555555555555557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0.975609756097562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68.965517241379317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13.79310344827586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4.94382022471910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89600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8.333333333333336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62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1.2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5.78947368421052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3.33333333333333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3.4782608695652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0.408163265306122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0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6.666666666666668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0.3508771929824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242424242424242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00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38.46153846153846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1.739130434782609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76.92307692307692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1.531531531531531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84.152173913043484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365079365079367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73.5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3.92857142857142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0.21276595744681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78.94736842105263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6.92307692307692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30.43478260869565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2.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8.46153846153846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83.333333333333329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90.909090909090907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620253164556956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71.428571428571431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68.627450980392155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2.592592592592595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1.428571428571431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1.363636363636363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4.545454545454547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6.66666666666667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5.555555555555557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5.238095238095241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1.728395061728392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73.91304347826087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5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73.529411764705884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2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298.07692307692309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1.66666666666666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33.3333333333333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27.77777777777777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5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3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2.592592592592595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57.692307692307693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22.222222222222221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7.037037037037038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666666666666671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67.307692307692307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0526315789473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3.896103896103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6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2.631578947368418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07.14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3.333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086956521739125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58.333333333333336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5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48.780487804878049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85.71428571428570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3.33333333333333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61.29032258064515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8.181818181818187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27.777777777777779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4.090909090909093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0.37037037037037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13.157894736842104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3.57142857142856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0.41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1.5384615384615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6.086956521739129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7.64705882352941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3.93939393939393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0.909090909090907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66.66666666666666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0.588235294117649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09.89010989010988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29.85074626865671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27.777777777777779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3.80952380952381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2.30769230769232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5.714285714285715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68.181818181818187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33.33333333333334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77777777777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1.428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59.782608695652172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0.588235294117649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2.04081632653062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65.217391304347828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78.94736842105263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88.46153846153845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3.10344827586207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39.215686274509807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2.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27.777777777777779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47.61904761904762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3.8028169014084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9.523809523809526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2.631578947368418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35.1351351351351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3.333333333333329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78.5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66.66666666666667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0.975609756097562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8.139534883720927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22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0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1.428571428571431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46.666666666666664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40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2.82051282051282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0.6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27.027027027027028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1.428571428571427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333333333333336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4.92753623188406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187.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36.363636363636367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36.222222222222221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3.88888888888888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26.315789473684209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41.66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14.705882352941176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87.719298245614041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3.763440860215056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5.555555555555557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57.37704918032786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3.829787234042556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588.23529411764707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44.444444444444443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7.777777777777779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16.666666666666668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6.956521739130437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282051282051285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7.647058823529413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0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46.15384615384615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5.087719298245617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26.78571428571428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5.38461538461539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05.26315789473684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37.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5.18796992481203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56.81818181818182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53.57142857142856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0.303030303030305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03.44827586206897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69.444444444444443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37.037037037037038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50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08.57142857142857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69.444444444444443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38.46153846153846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1.6530612244897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39.285714285714285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57.142857142857146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3.8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714285714285715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29.03225806451613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65.78947368421052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4.102564102564102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3.44827586206897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38.88888888888889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6.666666666666667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0.90909090909090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8.94736842105263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63.63636363636363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5.217391304347828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45.45454545454545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1.428571428571431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238095238095241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26.92307692307692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0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5.13513513513513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1.428571428571431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7.058823529411768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69.767441860465112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4.594594594594597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7.777777777777779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38.46153846153846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35.555555555555557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62.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24.509803921568629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3.478260869565219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8.8235294117647065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24.107142857142858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24.096385542168676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46.15384615384615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37.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7.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4.705882352941174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1.72413793103448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2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7.89473684210526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04.16666666666667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1.5384615384615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3.80952380952381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39.062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0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2.884615384615387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94.339622641509436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1146953405017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5.909090909090908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1.666666666666664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3.243243243243242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6.296296296296298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0.16129032258064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0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8.823529411764703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7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2.6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4.390243902439025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2.631578947368418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1.95121951219512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76.92307692307692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60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8.46153846153846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28.88888888888889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8.039215686274517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2.222222222222221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054054054054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3.33333333333333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20.40816326530612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26.78571428571428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47.82608695652175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38.8888888888888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17.85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18181818181818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64.516129032258064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493150684931507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38.88888888888888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57.142857142857146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69.767441860465112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44.444444444444443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1.935483870967744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3.33333333333332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5.757575757575751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37.03703703703703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29.41176470588235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2.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7.735849056603776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32653061224488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26.315789473684209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3.478260869565219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6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46.87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7.5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93.333333333333329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32.258064516129032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49.019607843137258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87.719298245614041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2112676056338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4.722222222222221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55.555555555555557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4.509803921568627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5.714285714285715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58.823529411764703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3.299492385786799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2.857142857142854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1904761904762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73.52941176470588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76.9230769230769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8.46153846153846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3.333333333333329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50000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300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289.8305084745762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61.29032258064515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4166.666666666667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350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214.28571428571428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650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2500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333.33333333333331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35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16.66666666666669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000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125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250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47.94520547945206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3.7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5.555555555555557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17.647058823529413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606060606060609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39.473684210526315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63.291139240506332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08.6956521739130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00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0.76923076923077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83.333333333333329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0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5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2.10526315789474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44.285714285714285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1.724137931034484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5.71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58.823529411764703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8.33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7.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2.63157894736841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5.08771929824561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6.666666666666668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0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0.301507537688444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4.516129032258064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66.666666666666671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88.235294117647058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55.55555555555555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44.776119402985074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3.030303030303031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32.608695652173914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39.68253968253968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8.333333333333336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76.92307692307692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48.38709677419355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8.387096774193552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45.98540145985402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58.823529411764703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3.78571428571428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58.333333333333336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21212121212122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5.641025641025642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66.666666666666671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36.76470588235294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2.5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27.777777777777779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46153846153846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42.8571428571428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35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1.111111111111111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0.771428571428572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15.38461538461539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43.478260869565219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7.948717948717949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28.57142857142857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48.148148148148145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3.80952380952381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72.115384615384613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5.263157894736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3.09278350515464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29.62962962962962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33.333333333333336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07.69230769230768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10.869565217391305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50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2.5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3.63636363636364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2.857142857142854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1.428571428571431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8.314606741573037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0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8.47826086956521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0.606060606060609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45.16129032258061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00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458.33333333333331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212.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14.28571428571428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75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50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17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25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500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42.85714285714286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1250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8500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6.15384615384616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1.428571428571431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4.28571428571428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90.909090909090907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3.333333333333336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66.66666666666666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92.592592592592595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19.642857142857142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4.70588235294116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0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7.692307692307693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45.45454545454545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4.945054945054942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4.642857142857146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65.420560747663558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4.16666666666667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35.714285714285715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68.965517241379317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26.315789473684209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51.5151515151515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87.71929824561404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2.85714285714286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85.106382978723403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33.898305084745765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66.6666666666666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0.43478260869566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83.333333333333329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86.538461538461533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4.074074074074076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50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00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66.666666666666671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84.507042253521121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750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887.5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625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91.66666666666669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30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22500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62.16216216216216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14000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500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137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555.55555555555554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300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7500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7500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166.6666666666666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2.631578947368418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57.69230769230769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3.157894736842104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81.81818181818181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7.777777777777771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44.117647058823529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0.5405405405405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0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5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38.46153846153846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1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6.086956521739125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65.78947368421052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0.975609756097562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5.714285714285715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2.04081632653062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3.076923076923077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46.153846153846153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33.333333333333336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5.555555555555557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3.3333333333333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6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2.631578947368418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5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57.14285714285714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17.64705882352941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0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2.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0.33333333333333331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94.11764705882354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217.39130434782609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263.15789473684208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196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3333.3333333333335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87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166.6666666666667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302.3255813953488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071.4285714285713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25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104.16666666666667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500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50000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55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00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500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25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0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250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461.53846153846155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20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750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1666.6666666666667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172.35714285714286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1000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400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00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874.06666666666672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00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50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84.782608695652172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785.7142857142858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800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441.176470588235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50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00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142.85714285714286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888.8888888888889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87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14.28571428571429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95.23809523809518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1363.636363636363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00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00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50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156.2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5000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50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300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96.774193548387103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500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14.28571428571428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93.7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250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87.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15000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200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222.2222222222222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500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.5714285714287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92.592592592592595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1500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350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2000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1666.6666666666667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833.33333333333337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25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676.47058823529414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37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5000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714.2857142857143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1428.5714285714287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2000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583.33333333333337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16.66666666666669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130.43478260869566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8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651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00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250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75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384.61538461538464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2000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20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1500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312.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400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200000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600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18.7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28000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1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00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75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250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466.66666666666669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66.66666666666663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500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3750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170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54.54545454545456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470.83333333333331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7500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333.3333333333335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2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35.13513513513513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90.909090909090907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130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15000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50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00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357.14285714285717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4285.7142857142853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7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242.1739130434782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5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105.2631578947368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84.6153846153846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30.76923076923077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375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550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1111.11111111111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50000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200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5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176.47058823529412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04.16666666666667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500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800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85.714285714285708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312.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0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50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150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30000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200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25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643.33333333333337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189.47368421052633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62.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00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700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71.428571428571431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000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7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87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200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7500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91.37055837563451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80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5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428.57142857142856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181.8181818181818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416.66666666666669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864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254.25531914893617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675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400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352.94117647058823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35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6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0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400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2500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3333.3333333333335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5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5000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466.66666666666669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1250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86.813186813186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2000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50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230.76923076923077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25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238.095238095238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66.66666666666666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583.33333333333337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937.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428.5714285714287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200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6666.666666666667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055.5555555555557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333.3333333333333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000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5000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294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96.15384615384616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166.66666666666666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500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75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130.95238095238096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153.84615384615384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500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00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85.33333333333334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7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583.33333333333337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300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350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200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666.66666666666663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625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333.33333333333331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00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1000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62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250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300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70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450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83.333333333333329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.66666666666666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214.28571428571428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5500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51.5151515151515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500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00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50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50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250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500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x v="0"/>
    <b v="0"/>
    <n v="182"/>
    <b v="1"/>
    <s v="film &amp; video/television"/>
    <n v="136.85882352941178"/>
    <n v="46.703296703296701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x v="1"/>
    <b v="0"/>
    <n v="79"/>
    <b v="1"/>
    <s v="film &amp; video/television"/>
    <n v="142.60827250608273"/>
    <n v="130.063291139240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x v="2"/>
    <b v="0"/>
    <n v="35"/>
    <b v="1"/>
    <s v="film &amp; video/television"/>
    <n v="105"/>
    <n v="14.285714285714286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x v="3"/>
    <b v="0"/>
    <n v="150"/>
    <b v="1"/>
    <s v="film &amp; video/television"/>
    <n v="103.89999999999999"/>
    <n v="66.666666666666671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x v="4"/>
    <b v="0"/>
    <n v="284"/>
    <b v="1"/>
    <s v="film &amp; video/television"/>
    <n v="122.99154545454545"/>
    <n v="154.9295774647887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x v="5"/>
    <b v="0"/>
    <n v="47"/>
    <b v="1"/>
    <s v="film &amp; video/television"/>
    <n v="109.77744436109028"/>
    <n v="85.085106382978722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x v="6"/>
    <b v="0"/>
    <n v="58"/>
    <b v="1"/>
    <s v="film &amp; video/television"/>
    <n v="106.4875"/>
    <n v="137.93103448275863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x v="7"/>
    <b v="0"/>
    <n v="57"/>
    <b v="1"/>
    <s v="film &amp; video/television"/>
    <n v="101.22222222222221"/>
    <n v="157.89473684210526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x v="8"/>
    <b v="0"/>
    <n v="12"/>
    <b v="1"/>
    <s v="film &amp; video/television"/>
    <n v="100.04342857142856"/>
    <n v="291.66666666666669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x v="9"/>
    <b v="0"/>
    <n v="20"/>
    <b v="1"/>
    <s v="film &amp; video/television"/>
    <n v="125.998"/>
    <n v="2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x v="10"/>
    <b v="0"/>
    <n v="19"/>
    <b v="1"/>
    <s v="film &amp; video/television"/>
    <n v="100.49999999999999"/>
    <n v="157.89473684210526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x v="11"/>
    <b v="0"/>
    <n v="75"/>
    <b v="1"/>
    <s v="film &amp; video/television"/>
    <n v="120.5"/>
    <n v="66.66666666666667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x v="12"/>
    <b v="0"/>
    <n v="827"/>
    <b v="1"/>
    <s v="film &amp; video/television"/>
    <n v="165.29333333333335"/>
    <n v="36.2756952841596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x v="13"/>
    <b v="0"/>
    <n v="51"/>
    <b v="1"/>
    <s v="film &amp; video/television"/>
    <n v="159.97142857142856"/>
    <n v="68.627450980392155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x v="14"/>
    <b v="0"/>
    <n v="41"/>
    <b v="1"/>
    <s v="film &amp; video/television"/>
    <n v="100.93333333333334"/>
    <n v="146.34146341463415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x v="15"/>
    <b v="0"/>
    <n v="98"/>
    <b v="1"/>
    <s v="film &amp; video/television"/>
    <n v="106.60000000000001"/>
    <n v="20.408163265306122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x v="16"/>
    <b v="0"/>
    <n v="70"/>
    <b v="1"/>
    <s v="film &amp; video/television"/>
    <n v="100.24166666666667"/>
    <n v="171.42857142857142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x v="17"/>
    <b v="0"/>
    <n v="36"/>
    <b v="1"/>
    <s v="film &amp; video/television"/>
    <n v="100.66666666666666"/>
    <n v="41.66666666666666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x v="18"/>
    <b v="0"/>
    <n v="342"/>
    <b v="1"/>
    <s v="film &amp; video/television"/>
    <n v="106.32110000000002"/>
    <n v="87.719298245614041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x v="19"/>
    <b v="0"/>
    <n v="22"/>
    <b v="1"/>
    <s v="film &amp; video/television"/>
    <n v="145.29411764705881"/>
    <n v="38.6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x v="20"/>
    <b v="0"/>
    <n v="25"/>
    <b v="1"/>
    <s v="film &amp; video/television"/>
    <n v="100.2"/>
    <n v="8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x v="21"/>
    <b v="0"/>
    <n v="101"/>
    <b v="1"/>
    <s v="film &amp; video/television"/>
    <n v="109.13513513513513"/>
    <n v="183.16831683168317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x v="22"/>
    <b v="0"/>
    <n v="8"/>
    <b v="1"/>
    <s v="film &amp; video/television"/>
    <n v="117.14285714285715"/>
    <n v="43.7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x v="23"/>
    <b v="0"/>
    <n v="23"/>
    <b v="1"/>
    <s v="film &amp; video/television"/>
    <n v="118.5"/>
    <n v="86.956521739130437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x v="24"/>
    <b v="0"/>
    <n v="574"/>
    <b v="1"/>
    <s v="film &amp; video/television"/>
    <n v="108.80768571428572"/>
    <n v="60.97560975609756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x v="25"/>
    <b v="0"/>
    <n v="14"/>
    <b v="1"/>
    <s v="film &amp; video/television"/>
    <n v="133.33333333333331"/>
    <n v="42.85714285714285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x v="26"/>
    <b v="0"/>
    <n v="19"/>
    <b v="1"/>
    <s v="film &amp; video/television"/>
    <n v="155.20000000000002"/>
    <n v="65.78947368421052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x v="27"/>
    <b v="0"/>
    <n v="150"/>
    <b v="1"/>
    <s v="film &amp; video/television"/>
    <n v="111.72500000000001"/>
    <n v="133.33333333333334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x v="28"/>
    <b v="0"/>
    <n v="71"/>
    <b v="1"/>
    <s v="film &amp; video/television"/>
    <n v="100.35000000000001"/>
    <n v="169.01408450704224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x v="29"/>
    <b v="0"/>
    <n v="117"/>
    <b v="1"/>
    <s v="film &amp; video/television"/>
    <n v="123.33333333333334"/>
    <n v="25.64102564102564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x v="30"/>
    <b v="0"/>
    <n v="53"/>
    <b v="1"/>
    <s v="film &amp; video/television"/>
    <n v="101.29975"/>
    <n v="75.471698113207552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x v="31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x v="32"/>
    <b v="0"/>
    <n v="89"/>
    <b v="1"/>
    <s v="film &amp; video/television"/>
    <n v="100.24604569420035"/>
    <n v="319.66292134831463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x v="33"/>
    <b v="0"/>
    <n v="64"/>
    <b v="1"/>
    <s v="film &amp; video/television"/>
    <n v="102.0952380952381"/>
    <n v="82.0312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x v="34"/>
    <b v="0"/>
    <n v="68"/>
    <b v="1"/>
    <s v="film &amp; video/television"/>
    <n v="130.46153846153845"/>
    <n v="38.23529411764705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x v="35"/>
    <b v="0"/>
    <n v="28"/>
    <b v="1"/>
    <s v="film &amp; video/television"/>
    <n v="166.5"/>
    <n v="35.71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x v="36"/>
    <b v="0"/>
    <n v="44"/>
    <b v="1"/>
    <s v="film &amp; video/television"/>
    <n v="142.15"/>
    <n v="136.36363636363637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x v="37"/>
    <b v="0"/>
    <n v="253"/>
    <b v="1"/>
    <s v="film &amp; video/television"/>
    <n v="183.44090909090909"/>
    <n v="86.9565217391304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x v="38"/>
    <b v="0"/>
    <n v="66"/>
    <b v="1"/>
    <s v="film &amp; video/television"/>
    <n v="110.04"/>
    <n v="37.878787878787875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x v="39"/>
    <b v="0"/>
    <n v="217"/>
    <b v="1"/>
    <s v="film &amp; video/television"/>
    <n v="130.98000000000002"/>
    <n v="115.207373271889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x v="40"/>
    <b v="0"/>
    <n v="16"/>
    <b v="1"/>
    <s v="film &amp; video/television"/>
    <n v="101.35000000000001"/>
    <n v="12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x v="41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x v="42"/>
    <b v="0"/>
    <n v="169"/>
    <b v="1"/>
    <s v="film &amp; video/television"/>
    <n v="141.85714285714286"/>
    <n v="82.840236686390526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x v="43"/>
    <b v="0"/>
    <n v="263"/>
    <b v="1"/>
    <s v="film &amp; video/television"/>
    <n v="308.65999999999997"/>
    <n v="38.022813688212928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x v="44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x v="45"/>
    <b v="0"/>
    <n v="61"/>
    <b v="1"/>
    <s v="film &amp; video/television"/>
    <n v="120"/>
    <n v="81.967213114754102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x v="46"/>
    <b v="0"/>
    <n v="45"/>
    <b v="1"/>
    <s v="film &amp; video/television"/>
    <n v="104.16666666666667"/>
    <n v="186.6666666666666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x v="47"/>
    <b v="0"/>
    <n v="70"/>
    <b v="1"/>
    <s v="film &amp; video/television"/>
    <n v="107.61100000000002"/>
    <n v="71.428571428571431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x v="48"/>
    <b v="0"/>
    <n v="38"/>
    <b v="1"/>
    <s v="film &amp; video/television"/>
    <n v="107.94999999999999"/>
    <n v="52.631578947368418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x v="49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x v="50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x v="51"/>
    <b v="0"/>
    <n v="119"/>
    <b v="1"/>
    <s v="film &amp; video/television"/>
    <n v="128.0181818181818"/>
    <n v="92.436974789915965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x v="52"/>
    <b v="0"/>
    <n v="52"/>
    <b v="1"/>
    <s v="film &amp; video/television"/>
    <n v="116.21"/>
    <n v="192.3076923076923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x v="53"/>
    <b v="0"/>
    <n v="117"/>
    <b v="1"/>
    <s v="film &amp; video/television"/>
    <n v="109.63333333333334"/>
    <n v="25.641025641025642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x v="54"/>
    <b v="0"/>
    <n v="52"/>
    <b v="1"/>
    <s v="film &amp; video/television"/>
    <n v="101"/>
    <n v="192.30769230769232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x v="55"/>
    <b v="0"/>
    <n v="86"/>
    <b v="1"/>
    <s v="film &amp; video/television"/>
    <n v="128.95348837209301"/>
    <n v="100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x v="56"/>
    <b v="0"/>
    <n v="174"/>
    <b v="1"/>
    <s v="film &amp; video/television"/>
    <n v="107.26249999999999"/>
    <n v="45.977011494252871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x v="57"/>
    <b v="0"/>
    <n v="69"/>
    <b v="1"/>
    <s v="film &amp; video/television"/>
    <n v="101.89999999999999"/>
    <n v="217.39130434782609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x v="58"/>
    <b v="0"/>
    <n v="75"/>
    <b v="1"/>
    <s v="film &amp; video/television"/>
    <n v="102.91"/>
    <n v="133.33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x v="59"/>
    <b v="0"/>
    <n v="33"/>
    <b v="1"/>
    <s v="film &amp; video/television"/>
    <n v="100.12570000000001"/>
    <n v="606.06060606060601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x v="60"/>
    <b v="0"/>
    <n v="108"/>
    <b v="1"/>
    <s v="film &amp; video/shorts"/>
    <n v="103.29622222222221"/>
    <n v="41.66666666666666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x v="61"/>
    <b v="0"/>
    <n v="23"/>
    <b v="1"/>
    <s v="film &amp; video/shorts"/>
    <n v="148.30000000000001"/>
    <n v="217.3913043478260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x v="62"/>
    <b v="0"/>
    <n v="48"/>
    <b v="1"/>
    <s v="film &amp; video/shorts"/>
    <n v="154.73333333333332"/>
    <n v="62.5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x v="63"/>
    <b v="0"/>
    <n v="64"/>
    <b v="1"/>
    <s v="film &amp; video/shorts"/>
    <n v="113.51849999999999"/>
    <n v="31.25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x v="64"/>
    <b v="0"/>
    <n v="24"/>
    <b v="1"/>
    <s v="film &amp; video/shorts"/>
    <n v="173.33333333333334"/>
    <n v="50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x v="65"/>
    <b v="0"/>
    <n v="57"/>
    <b v="1"/>
    <s v="film &amp; video/shorts"/>
    <n v="107.52857142857141"/>
    <n v="122.80701754385964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x v="66"/>
    <b v="0"/>
    <n v="26"/>
    <b v="1"/>
    <s v="film &amp; video/shorts"/>
    <n v="118.6"/>
    <n v="76.92307692307692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x v="67"/>
    <b v="0"/>
    <n v="20"/>
    <b v="1"/>
    <s v="film &amp; video/shorts"/>
    <n v="116.25000000000001"/>
    <n v="100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x v="68"/>
    <b v="0"/>
    <n v="36"/>
    <b v="1"/>
    <s v="film &amp; video/shorts"/>
    <n v="127.16666666666667"/>
    <n v="16.6666666666666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x v="69"/>
    <b v="0"/>
    <n v="178"/>
    <b v="1"/>
    <s v="film &amp; video/shorts"/>
    <n v="110.9423"/>
    <n v="56.17977528089887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x v="70"/>
    <b v="0"/>
    <n v="17"/>
    <b v="1"/>
    <s v="film &amp; video/shorts"/>
    <n v="127.2"/>
    <n v="29.411764705882351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x v="71"/>
    <b v="0"/>
    <n v="32"/>
    <b v="1"/>
    <s v="film &amp; video/shorts"/>
    <n v="123.94444444444443"/>
    <n v="56.2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x v="72"/>
    <b v="0"/>
    <n v="41"/>
    <b v="1"/>
    <s v="film &amp; video/shorts"/>
    <n v="108.40909090909091"/>
    <n v="53.65853658536585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x v="73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x v="74"/>
    <b v="0"/>
    <n v="29"/>
    <b v="1"/>
    <s v="film &amp; video/shorts"/>
    <n v="112.93199999999999"/>
    <n v="17.241379310344829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x v="75"/>
    <b v="0"/>
    <n v="47"/>
    <b v="1"/>
    <s v="film &amp; video/shorts"/>
    <n v="115.42857142857143"/>
    <n v="74.468085106382972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x v="76"/>
    <b v="0"/>
    <n v="15"/>
    <b v="1"/>
    <s v="film &amp; video/shorts"/>
    <n v="153.33333333333334"/>
    <n v="20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x v="77"/>
    <b v="0"/>
    <n v="26"/>
    <b v="1"/>
    <s v="film &amp; video/shorts"/>
    <n v="392.5"/>
    <n v="15.384615384615385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x v="78"/>
    <b v="0"/>
    <n v="35"/>
    <b v="1"/>
    <s v="film &amp; video/shorts"/>
    <n v="2702"/>
    <n v="1.428571428571428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x v="79"/>
    <b v="0"/>
    <n v="41"/>
    <b v="1"/>
    <s v="film &amp; video/shorts"/>
    <n v="127"/>
    <n v="31.707317073170731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x v="80"/>
    <b v="0"/>
    <n v="47"/>
    <b v="1"/>
    <s v="film &amp; video/shorts"/>
    <n v="107.25"/>
    <n v="255.31914893617022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x v="81"/>
    <b v="0"/>
    <n v="28"/>
    <b v="1"/>
    <s v="film &amp; video/shorts"/>
    <n v="198"/>
    <n v="26.78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x v="82"/>
    <b v="0"/>
    <n v="100"/>
    <b v="1"/>
    <s v="film &amp; video/shorts"/>
    <n v="100.01249999999999"/>
    <n v="40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x v="83"/>
    <b v="0"/>
    <n v="13"/>
    <b v="1"/>
    <s v="film &amp; video/shorts"/>
    <n v="102.49999999999999"/>
    <n v="15.384615384615385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x v="84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x v="85"/>
    <b v="0"/>
    <n v="21"/>
    <b v="1"/>
    <s v="film &amp; video/shorts"/>
    <n v="125.49999999999999"/>
    <n v="57.142857142857146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x v="86"/>
    <b v="0"/>
    <n v="17"/>
    <b v="1"/>
    <s v="film &amp; video/shorts"/>
    <n v="106.46666666666667"/>
    <n v="352.9411764705882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x v="87"/>
    <b v="0"/>
    <n v="25"/>
    <b v="1"/>
    <s v="film &amp; video/shorts"/>
    <n v="104.60000000000001"/>
    <n v="100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x v="88"/>
    <b v="0"/>
    <n v="60"/>
    <b v="1"/>
    <s v="film &amp; video/shorts"/>
    <n v="102.85714285714285"/>
    <n v="58.333333333333336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x v="89"/>
    <b v="0"/>
    <n v="56"/>
    <b v="1"/>
    <s v="film &amp; video/shorts"/>
    <n v="115.06666666666668"/>
    <n v="107.14285714285714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x v="90"/>
    <b v="0"/>
    <n v="16"/>
    <b v="1"/>
    <s v="film &amp; video/shorts"/>
    <n v="100.4"/>
    <n v="31.2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x v="91"/>
    <b v="0"/>
    <n v="46"/>
    <b v="1"/>
    <s v="film &amp; video/shorts"/>
    <n v="120"/>
    <n v="65.217391304347828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x v="92"/>
    <b v="0"/>
    <n v="43"/>
    <b v="1"/>
    <s v="film &amp; video/shorts"/>
    <n v="105.2"/>
    <n v="116.27906976744185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x v="93"/>
    <b v="0"/>
    <n v="15"/>
    <b v="1"/>
    <s v="film &amp; video/shorts"/>
    <n v="110.60000000000001"/>
    <n v="66.666666666666671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x v="94"/>
    <b v="0"/>
    <n v="12"/>
    <b v="1"/>
    <s v="film &amp; video/shorts"/>
    <n v="104"/>
    <n v="20.833333333333332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x v="95"/>
    <b v="0"/>
    <n v="21"/>
    <b v="1"/>
    <s v="film &amp; video/shorts"/>
    <n v="131.42857142857142"/>
    <n v="16.666666666666668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x v="96"/>
    <b v="0"/>
    <n v="34"/>
    <b v="1"/>
    <s v="film &amp; video/shorts"/>
    <n v="114.66666666666667"/>
    <n v="44.11764705882352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x v="97"/>
    <b v="0"/>
    <n v="8"/>
    <b v="1"/>
    <s v="film &amp; video/shorts"/>
    <n v="106.25"/>
    <n v="50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x v="98"/>
    <b v="0"/>
    <n v="60"/>
    <b v="1"/>
    <s v="film &amp; video/shorts"/>
    <n v="106.25"/>
    <n v="53.333333333333336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x v="99"/>
    <b v="0"/>
    <n v="39"/>
    <b v="1"/>
    <s v="film &amp; video/shorts"/>
    <n v="106.01933333333334"/>
    <n v="38.46153846153846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x v="100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x v="101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x v="102"/>
    <b v="0"/>
    <n v="65"/>
    <b v="1"/>
    <s v="film &amp; video/shorts"/>
    <n v="127.75000000000001"/>
    <n v="92.307692307692307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x v="103"/>
    <b v="0"/>
    <n v="49"/>
    <b v="1"/>
    <s v="film &amp; video/shorts"/>
    <n v="105.15384615384616"/>
    <n v="26.53061224489795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x v="104"/>
    <b v="0"/>
    <n v="10"/>
    <b v="1"/>
    <s v="film &amp; video/shorts"/>
    <n v="120"/>
    <n v="5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x v="105"/>
    <b v="0"/>
    <n v="60"/>
    <b v="1"/>
    <s v="film &amp; video/shorts"/>
    <n v="107.40909090909089"/>
    <n v="36.666666666666664"/>
    <x v="0"/>
    <x v="1"/>
    <x v="105"/>
    <d v="2016-05-14T00:00:00"/>
  </r>
  <r>
    <n v="106"/>
    <s v="LOST WEEKEND"/>
    <s v="A Boy. A Girl. A Car. A Serial Killer."/>
    <n v="5000"/>
    <n v="5025"/>
    <x v="0"/>
    <s v="US"/>
    <x v="0"/>
    <n v="1333391901"/>
    <x v="106"/>
    <b v="0"/>
    <n v="27"/>
    <b v="1"/>
    <s v="film &amp; video/shorts"/>
    <n v="100.49999999999999"/>
    <n v="185.18518518518519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x v="107"/>
    <b v="0"/>
    <n v="69"/>
    <b v="1"/>
    <s v="film &amp; video/shorts"/>
    <n v="102.46666666666667"/>
    <n v="108.69565217391305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x v="108"/>
    <b v="0"/>
    <n v="47"/>
    <b v="1"/>
    <s v="film &amp; video/shorts"/>
    <n v="246.66666666666669"/>
    <n v="31.914893617021278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x v="109"/>
    <b v="0"/>
    <n v="47"/>
    <b v="1"/>
    <s v="film &amp; video/shorts"/>
    <n v="219.49999999999997"/>
    <n v="21.276595744680851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x v="110"/>
    <b v="0"/>
    <n v="26"/>
    <b v="1"/>
    <s v="film &amp; video/shorts"/>
    <n v="130.76923076923077"/>
    <n v="50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x v="111"/>
    <b v="0"/>
    <n v="53"/>
    <b v="1"/>
    <s v="film &amp; video/shorts"/>
    <n v="154.57142857142858"/>
    <n v="66.03773584905660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x v="112"/>
    <b v="0"/>
    <n v="81"/>
    <b v="1"/>
    <s v="film &amp; video/shorts"/>
    <n v="104"/>
    <n v="61.72839506172839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x v="113"/>
    <b v="0"/>
    <n v="78"/>
    <b v="1"/>
    <s v="film &amp; video/shorts"/>
    <n v="141"/>
    <n v="64.10256410256410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x v="114"/>
    <b v="0"/>
    <n v="35"/>
    <b v="1"/>
    <s v="film &amp; video/shorts"/>
    <n v="103.33333333333334"/>
    <n v="85.714285714285708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x v="115"/>
    <b v="0"/>
    <n v="22"/>
    <b v="1"/>
    <s v="film &amp; video/shorts"/>
    <n v="140.44444444444443"/>
    <n v="20.45454545454545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x v="116"/>
    <b v="0"/>
    <n v="57"/>
    <b v="1"/>
    <s v="film &amp; video/shorts"/>
    <n v="113.65714285714286"/>
    <n v="61.40350877192982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x v="117"/>
    <b v="0"/>
    <n v="27"/>
    <b v="1"/>
    <s v="film &amp; video/shorts"/>
    <n v="100.49377777777779"/>
    <n v="166.6666666666666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x v="118"/>
    <b v="0"/>
    <n v="39"/>
    <b v="1"/>
    <s v="film &amp; video/shorts"/>
    <n v="113.03159999999998"/>
    <n v="128.2051282051282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x v="119"/>
    <b v="0"/>
    <n v="37"/>
    <b v="1"/>
    <s v="film &amp; video/shorts"/>
    <n v="104.55692307692308"/>
    <n v="87.837837837837839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x v="120"/>
    <b v="0"/>
    <n v="1"/>
    <b v="0"/>
    <s v="film &amp; video/science fiction"/>
    <n v="1.4285714285714287E-2"/>
    <n v="7000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x v="121"/>
    <b v="0"/>
    <n v="1"/>
    <b v="0"/>
    <s v="film &amp; video/science fiction"/>
    <n v="3.3333333333333333E-2"/>
    <n v="3000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x v="122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x v="123"/>
    <b v="0"/>
    <n v="6"/>
    <b v="0"/>
    <s v="film &amp; video/science fiction"/>
    <n v="0.27454545454545454"/>
    <n v="9166.6666666666661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x v="124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x v="125"/>
    <b v="0"/>
    <n v="6"/>
    <b v="0"/>
    <s v="film &amp; video/science fiction"/>
    <n v="14.000000000000002"/>
    <n v="83.333333333333329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x v="126"/>
    <b v="0"/>
    <n v="13"/>
    <b v="0"/>
    <s v="film &amp; video/science fiction"/>
    <n v="5.548"/>
    <n v="1923.0769230769231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x v="127"/>
    <b v="0"/>
    <n v="4"/>
    <b v="0"/>
    <s v="film &amp; video/science fiction"/>
    <n v="2.375"/>
    <n v="2000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x v="128"/>
    <b v="0"/>
    <n v="6"/>
    <b v="0"/>
    <s v="film &amp; video/science fiction"/>
    <n v="1.867"/>
    <n v="16666.666666666668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x v="129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x v="130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x v="0"/>
    <n v="1467763200"/>
    <x v="13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x v="132"/>
    <b v="0"/>
    <n v="81"/>
    <b v="0"/>
    <s v="film &amp; video/science fiction"/>
    <n v="9.5687499999999996"/>
    <n v="987.6543209876542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x v="133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x v="134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x v="135"/>
    <b v="0"/>
    <n v="5"/>
    <b v="0"/>
    <s v="film &amp; video/science fiction"/>
    <n v="13.433333333333334"/>
    <n v="600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x v="136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x v="137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x v="138"/>
    <b v="0"/>
    <n v="58"/>
    <b v="0"/>
    <s v="film &amp; video/science fiction"/>
    <n v="3.1413333333333333"/>
    <n v="2586.2068965517242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x v="139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x v="140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x v="141"/>
    <b v="0"/>
    <n v="28"/>
    <b v="0"/>
    <s v="film &amp; video/science fiction"/>
    <n v="10.775"/>
    <n v="428.57142857142856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x v="142"/>
    <b v="0"/>
    <n v="1"/>
    <b v="0"/>
    <s v="film &amp; video/science fiction"/>
    <n v="0.33333333333333337"/>
    <n v="300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x v="143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x v="144"/>
    <b v="0"/>
    <n v="37"/>
    <b v="0"/>
    <s v="film &amp; video/science fiction"/>
    <n v="27.6"/>
    <n v="202.70270270270271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x v="145"/>
    <b v="0"/>
    <n v="9"/>
    <b v="0"/>
    <s v="film &amp; video/science fiction"/>
    <n v="7.5111111111111111"/>
    <n v="500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x v="146"/>
    <b v="0"/>
    <n v="3"/>
    <b v="0"/>
    <s v="film &amp; video/science fiction"/>
    <n v="0.57499999999999996"/>
    <n v="6666.666666666667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x v="147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x v="148"/>
    <b v="0"/>
    <n v="2"/>
    <b v="0"/>
    <s v="film &amp; video/science fiction"/>
    <n v="0.08"/>
    <n v="2500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x v="149"/>
    <b v="0"/>
    <n v="6"/>
    <b v="0"/>
    <s v="film &amp; video/science fiction"/>
    <n v="0.91999999999999993"/>
    <n v="1666.6666666666667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x v="150"/>
    <b v="0"/>
    <n v="67"/>
    <b v="0"/>
    <s v="film &amp; video/science fiction"/>
    <n v="23.163076923076922"/>
    <n v="1940.298507462686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x v="151"/>
    <b v="0"/>
    <n v="5"/>
    <b v="0"/>
    <s v="film &amp; video/science fiction"/>
    <n v="5.5999999999999994E-2"/>
    <n v="50000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x v="152"/>
    <b v="0"/>
    <n v="2"/>
    <b v="0"/>
    <s v="film &amp; video/science fiction"/>
    <n v="7.8947368421052634E-3"/>
    <n v="190000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x v="153"/>
    <b v="0"/>
    <n v="10"/>
    <b v="0"/>
    <s v="film &amp; video/science fiction"/>
    <n v="0.71799999999999997"/>
    <n v="5000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x v="154"/>
    <b v="0"/>
    <n v="3"/>
    <b v="0"/>
    <s v="film &amp; video/science fiction"/>
    <n v="2.666666666666667"/>
    <n v="50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x v="155"/>
    <b v="0"/>
    <n v="4"/>
    <b v="0"/>
    <s v="film &amp; video/science fiction"/>
    <n v="6.0000000000000001E-3"/>
    <n v="337500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x v="156"/>
    <b v="0"/>
    <n v="15"/>
    <b v="0"/>
    <s v="film &amp; video/science fiction"/>
    <n v="5.0999999999999996"/>
    <n v="2333.3333333333335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x v="157"/>
    <b v="0"/>
    <n v="2"/>
    <b v="0"/>
    <s v="film &amp; video/science fiction"/>
    <n v="0.26711185308848079"/>
    <n v="1497.5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x v="15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x v="159"/>
    <b v="0"/>
    <n v="1"/>
    <b v="0"/>
    <s v="film &amp; video/science fiction"/>
    <n v="2E-3"/>
    <n v="50000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x v="160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x v="161"/>
    <b v="0"/>
    <n v="1"/>
    <b v="0"/>
    <s v="film &amp; video/drama"/>
    <n v="0.01"/>
    <n v="50000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x v="162"/>
    <b v="0"/>
    <n v="10"/>
    <b v="0"/>
    <s v="film &amp; video/drama"/>
    <n v="15.535714285714286"/>
    <n v="280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x v="163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x v="164"/>
    <b v="0"/>
    <n v="7"/>
    <b v="0"/>
    <s v="film &amp; video/drama"/>
    <n v="0.53333333333333333"/>
    <n v="17142.85714285714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x v="165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x v="166"/>
    <b v="0"/>
    <n v="1"/>
    <b v="0"/>
    <s v="film &amp; video/drama"/>
    <n v="60"/>
    <n v="5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x v="167"/>
    <b v="0"/>
    <n v="2"/>
    <b v="0"/>
    <s v="film &amp; video/drama"/>
    <n v="0.01"/>
    <n v="55000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x v="168"/>
    <b v="0"/>
    <n v="3"/>
    <b v="0"/>
    <s v="film &amp; video/drama"/>
    <n v="4.0625"/>
    <n v="2666.6666666666665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x v="169"/>
    <b v="0"/>
    <n v="10"/>
    <b v="0"/>
    <s v="film &amp; video/drama"/>
    <n v="22.400000000000002"/>
    <n v="2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x v="170"/>
    <b v="0"/>
    <n v="10"/>
    <b v="0"/>
    <s v="film &amp; video/drama"/>
    <n v="3.25"/>
    <n v="1000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x v="171"/>
    <b v="0"/>
    <n v="1"/>
    <b v="0"/>
    <s v="film &amp; video/drama"/>
    <n v="2E-3"/>
    <n v="50000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x v="172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x v="173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x v="174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x v="175"/>
    <b v="0"/>
    <n v="26"/>
    <b v="0"/>
    <s v="film &amp; video/drama"/>
    <n v="6.4850000000000003"/>
    <n v="769.2307692307692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x v="176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x v="177"/>
    <b v="0"/>
    <n v="7"/>
    <b v="0"/>
    <s v="film &amp; video/drama"/>
    <n v="40"/>
    <n v="64.285714285714292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x v="178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x v="179"/>
    <b v="0"/>
    <n v="2"/>
    <b v="0"/>
    <s v="film &amp; video/drama"/>
    <n v="20"/>
    <n v="5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x v="180"/>
    <b v="0"/>
    <n v="13"/>
    <b v="0"/>
    <s v="film &amp; video/drama"/>
    <n v="33.416666666666664"/>
    <n v="92.30769230769230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x v="181"/>
    <b v="0"/>
    <n v="4"/>
    <b v="0"/>
    <s v="film &amp; video/drama"/>
    <n v="21.092608822670172"/>
    <n v="855.7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x v="18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x v="1"/>
    <n v="1417033610"/>
    <x v="183"/>
    <b v="0"/>
    <n v="12"/>
    <b v="0"/>
    <s v="film &amp; video/drama"/>
    <n v="35.856000000000002"/>
    <n v="1041.6666666666667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x v="184"/>
    <b v="0"/>
    <n v="2"/>
    <b v="0"/>
    <s v="film &amp; video/drama"/>
    <n v="3.4000000000000004"/>
    <n v="750"/>
    <x v="0"/>
    <x v="3"/>
    <x v="184"/>
    <d v="2014-09-01T03:59:00"/>
  </r>
  <r>
    <n v="185"/>
    <s v="BLANK Short Movie"/>
    <s v="Love has no boundaries!"/>
    <n v="40000"/>
    <n v="2200"/>
    <x v="2"/>
    <s v="NO"/>
    <x v="8"/>
    <n v="1471557139"/>
    <x v="185"/>
    <b v="0"/>
    <n v="10"/>
    <b v="0"/>
    <s v="film &amp; video/drama"/>
    <n v="5.5"/>
    <n v="400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x v="186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x v="187"/>
    <b v="0"/>
    <n v="5"/>
    <b v="0"/>
    <s v="film &amp; video/drama"/>
    <n v="16"/>
    <n v="100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x v="188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x v="189"/>
    <b v="0"/>
    <n v="5"/>
    <b v="0"/>
    <s v="film &amp; video/drama"/>
    <n v="6.8999999999999992E-2"/>
    <n v="100000"/>
    <x v="0"/>
    <x v="3"/>
    <x v="189"/>
    <d v="2016-09-03T16:34:37"/>
  </r>
  <r>
    <n v="190"/>
    <s v="REGIONRAT, the movie"/>
    <s v="Because hope can be a 4 letter word"/>
    <n v="12000"/>
    <n v="50"/>
    <x v="2"/>
    <s v="US"/>
    <x v="0"/>
    <n v="1466091446"/>
    <x v="190"/>
    <b v="0"/>
    <n v="1"/>
    <b v="0"/>
    <s v="film &amp; video/drama"/>
    <n v="0.41666666666666669"/>
    <n v="1200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x v="191"/>
    <b v="0"/>
    <n v="3"/>
    <b v="0"/>
    <s v="film &amp; video/drama"/>
    <n v="5"/>
    <n v="1666.6666666666667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x v="192"/>
    <b v="0"/>
    <n v="3"/>
    <b v="0"/>
    <s v="film &amp; video/drama"/>
    <n v="1.6999999999999999E-3"/>
    <n v="333333.33333333331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x v="193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x v="194"/>
    <b v="0"/>
    <n v="3"/>
    <b v="0"/>
    <s v="film &amp; video/drama"/>
    <n v="0.12"/>
    <n v="833.33333333333337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x v="195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x v="196"/>
    <b v="0"/>
    <n v="19"/>
    <b v="0"/>
    <s v="film &amp; video/drama"/>
    <n v="41.857142857142861"/>
    <n v="184.21052631578948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x v="197"/>
    <b v="0"/>
    <n v="8"/>
    <b v="0"/>
    <s v="film &amp; video/drama"/>
    <n v="10.48"/>
    <n v="312.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x v="198"/>
    <b v="0"/>
    <n v="6"/>
    <b v="0"/>
    <s v="film &amp; video/drama"/>
    <n v="1.1159999999999999"/>
    <n v="4166.666666666667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x v="199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x v="200"/>
    <b v="0"/>
    <n v="18"/>
    <b v="0"/>
    <s v="film &amp; video/drama"/>
    <n v="26.192500000000003"/>
    <n v="333.333333333333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x v="201"/>
    <b v="0"/>
    <n v="7"/>
    <b v="0"/>
    <s v="film &amp; video/drama"/>
    <n v="58.461538461538467"/>
    <n v="92.857142857142861"/>
    <x v="0"/>
    <x v="3"/>
    <x v="201"/>
    <d v="2015-02-08T19:38:49"/>
  </r>
  <r>
    <n v="202"/>
    <s v="Modern Gangsters"/>
    <s v="new web series created by jonney terry"/>
    <n v="6000"/>
    <n v="0"/>
    <x v="2"/>
    <s v="US"/>
    <x v="0"/>
    <n v="1444337940"/>
    <x v="202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x v="203"/>
    <b v="0"/>
    <n v="8"/>
    <b v="0"/>
    <s v="film &amp; video/drama"/>
    <n v="29.84"/>
    <n v="312.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x v="204"/>
    <b v="0"/>
    <n v="1293"/>
    <b v="0"/>
    <s v="film &amp; video/drama"/>
    <n v="50.721666666666664"/>
    <n v="232.01856148491879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x v="205"/>
    <b v="0"/>
    <n v="17"/>
    <b v="0"/>
    <s v="film &amp; video/drama"/>
    <n v="16.25"/>
    <n v="470.58823529411762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x v="206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x v="207"/>
    <b v="0"/>
    <n v="13"/>
    <b v="0"/>
    <s v="film &amp; video/drama"/>
    <n v="15.214285714285714"/>
    <n v="1076.9230769230769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x v="208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x v="209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x v="210"/>
    <b v="0"/>
    <n v="33"/>
    <b v="0"/>
    <s v="film &amp; video/drama"/>
    <n v="25.25"/>
    <n v="363.6363636363636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x v="211"/>
    <b v="0"/>
    <n v="12"/>
    <b v="0"/>
    <s v="film &amp; video/drama"/>
    <n v="44.6"/>
    <n v="416.66666666666669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x v="212"/>
    <b v="0"/>
    <n v="1"/>
    <b v="0"/>
    <s v="film &amp; video/drama"/>
    <n v="1.5873015873015872E-2"/>
    <n v="630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x v="213"/>
    <b v="0"/>
    <n v="1"/>
    <b v="0"/>
    <s v="film &amp; video/drama"/>
    <n v="0.04"/>
    <n v="5000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x v="214"/>
    <b v="0"/>
    <n v="1"/>
    <b v="0"/>
    <s v="film &amp; video/drama"/>
    <n v="8.0000000000000002E-3"/>
    <n v="1250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x v="215"/>
    <b v="0"/>
    <n v="1"/>
    <b v="0"/>
    <s v="film &amp; video/drama"/>
    <n v="0.22727272727272727"/>
    <n v="440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x v="216"/>
    <b v="0"/>
    <n v="84"/>
    <b v="0"/>
    <s v="film &amp; video/drama"/>
    <n v="55.698440000000005"/>
    <n v="595.23809523809518"/>
    <x v="0"/>
    <x v="3"/>
    <x v="216"/>
    <d v="2015-04-22T22:00:37"/>
  </r>
  <r>
    <n v="217"/>
    <s v="Bitch"/>
    <s v="A roadmovie by paw"/>
    <n v="100000"/>
    <n v="11943"/>
    <x v="2"/>
    <s v="SE"/>
    <x v="9"/>
    <n v="1419780149"/>
    <x v="217"/>
    <b v="0"/>
    <n v="38"/>
    <b v="0"/>
    <s v="film &amp; video/drama"/>
    <n v="11.943"/>
    <n v="2631.5789473684213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x v="218"/>
    <b v="0"/>
    <n v="1"/>
    <b v="0"/>
    <s v="film &amp; video/drama"/>
    <n v="2"/>
    <n v="50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x v="219"/>
    <b v="0"/>
    <n v="76"/>
    <b v="0"/>
    <s v="film &amp; video/drama"/>
    <n v="17.630000000000003"/>
    <n v="657.89473684210532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x v="220"/>
    <b v="0"/>
    <n v="3"/>
    <b v="0"/>
    <s v="film &amp; video/drama"/>
    <n v="0.72"/>
    <n v="16666.666666666668"/>
    <x v="0"/>
    <x v="3"/>
    <x v="220"/>
    <d v="2015-08-20T20:06:00"/>
  </r>
  <r>
    <n v="221"/>
    <s v="Archetypes"/>
    <s v="Film about Schizophrenia with Surreal Twists!"/>
    <n v="50000"/>
    <n v="0"/>
    <x v="2"/>
    <s v="US"/>
    <x v="0"/>
    <n v="1427569564"/>
    <x v="221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x v="222"/>
    <b v="0"/>
    <n v="2"/>
    <b v="0"/>
    <s v="film &amp; video/drama"/>
    <n v="13"/>
    <n v="500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x v="223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x v="224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x v="225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x v="226"/>
    <b v="0"/>
    <n v="2"/>
    <b v="0"/>
    <s v="film &amp; video/drama"/>
    <n v="0.86206896551724133"/>
    <n v="14500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x v="227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x v="228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x v="229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x v="230"/>
    <b v="0"/>
    <n v="2"/>
    <b v="0"/>
    <s v="film &amp; video/drama"/>
    <n v="0.4"/>
    <n v="750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x v="23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x v="232"/>
    <b v="0"/>
    <n v="7"/>
    <b v="0"/>
    <s v="film &amp; video/drama"/>
    <n v="2.75"/>
    <n v="571.4285714285714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x v="233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x v="234"/>
    <b v="0"/>
    <n v="5"/>
    <b v="0"/>
    <s v="film &amp; video/drama"/>
    <n v="40.1"/>
    <n v="200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x v="235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x v="236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x v="237"/>
    <b v="0"/>
    <n v="1"/>
    <b v="0"/>
    <s v="film &amp; video/drama"/>
    <n v="0.33333333333333337"/>
    <n v="1500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x v="238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x v="239"/>
    <b v="0"/>
    <n v="5"/>
    <b v="0"/>
    <s v="film &amp; video/drama"/>
    <n v="25"/>
    <n v="20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x v="240"/>
    <b v="1"/>
    <n v="137"/>
    <b v="1"/>
    <s v="film &amp; video/documentary"/>
    <n v="107.63413333333334"/>
    <n v="109.4890510948905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x v="241"/>
    <b v="1"/>
    <n v="376"/>
    <b v="1"/>
    <s v="film &amp; video/documentary"/>
    <n v="112.63736263736264"/>
    <n v="96.808510638297875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x v="242"/>
    <b v="1"/>
    <n v="202"/>
    <b v="1"/>
    <s v="film &amp; video/documentary"/>
    <n v="113.46153846153845"/>
    <n v="64.356435643564353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x v="243"/>
    <b v="1"/>
    <n v="328"/>
    <b v="1"/>
    <s v="film &amp; video/documentary"/>
    <n v="102.592"/>
    <n v="76.219512195121951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x v="244"/>
    <b v="1"/>
    <n v="84"/>
    <b v="1"/>
    <s v="film &amp; video/documentary"/>
    <n v="113.75714285714287"/>
    <n v="41.66666666666666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x v="245"/>
    <b v="1"/>
    <n v="96"/>
    <b v="1"/>
    <s v="film &amp; video/documentary"/>
    <n v="103.71999999999998"/>
    <n v="52.0833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x v="246"/>
    <b v="1"/>
    <n v="223"/>
    <b v="1"/>
    <s v="film &amp; video/documentary"/>
    <n v="305.46000000000004"/>
    <n v="22.421524663677129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x v="247"/>
    <b v="1"/>
    <n v="62"/>
    <b v="1"/>
    <s v="film &amp; video/documentary"/>
    <n v="134.1"/>
    <n v="80.645161290322577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x v="248"/>
    <b v="1"/>
    <n v="146"/>
    <b v="1"/>
    <s v="film &amp; video/documentary"/>
    <n v="101.33294117647058"/>
    <n v="582.1917808219178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x v="249"/>
    <b v="1"/>
    <n v="235"/>
    <b v="1"/>
    <s v="film &amp; video/documentary"/>
    <n v="112.92"/>
    <n v="42.553191489361701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x v="250"/>
    <b v="1"/>
    <n v="437"/>
    <b v="1"/>
    <s v="film &amp; video/documentary"/>
    <n v="105.58333333333334"/>
    <n v="68.649885583524025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x v="251"/>
    <b v="1"/>
    <n v="77"/>
    <b v="1"/>
    <s v="film &amp; video/documentary"/>
    <n v="125.57142857142858"/>
    <n v="45.454545454545453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x v="252"/>
    <b v="1"/>
    <n v="108"/>
    <b v="1"/>
    <s v="film &amp; video/documentary"/>
    <n v="184.56"/>
    <n v="46.296296296296298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x v="253"/>
    <b v="1"/>
    <n v="7"/>
    <b v="1"/>
    <s v="film &amp; video/documentary"/>
    <n v="100.73333333333335"/>
    <n v="214.28571428571428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x v="254"/>
    <b v="1"/>
    <n v="314"/>
    <b v="1"/>
    <s v="film &amp; video/documentary"/>
    <n v="116.94725"/>
    <n v="76.433121019108285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x v="255"/>
    <b v="1"/>
    <n v="188"/>
    <b v="1"/>
    <s v="film &amp; video/documentary"/>
    <n v="106.73325"/>
    <n v="42.553191489361701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x v="256"/>
    <b v="1"/>
    <n v="275"/>
    <b v="1"/>
    <s v="film &amp; video/documentary"/>
    <n v="139.1"/>
    <n v="47.272727272727273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x v="257"/>
    <b v="1"/>
    <n v="560"/>
    <b v="1"/>
    <s v="film &amp; video/documentary"/>
    <n v="106.72648571428572"/>
    <n v="62.5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x v="258"/>
    <b v="1"/>
    <n v="688"/>
    <b v="1"/>
    <s v="film &amp; video/documentary"/>
    <n v="191.14"/>
    <n v="43.60465116279069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x v="259"/>
    <b v="1"/>
    <n v="942"/>
    <b v="1"/>
    <s v="film &amp; video/documentary"/>
    <n v="131.93789333333334"/>
    <n v="79.617834394904463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x v="260"/>
    <b v="1"/>
    <n v="88"/>
    <b v="1"/>
    <s v="film &amp; video/documentary"/>
    <n v="106.4"/>
    <n v="113.63636363636364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x v="261"/>
    <b v="1"/>
    <n v="220"/>
    <b v="1"/>
    <s v="film &amp; video/documentary"/>
    <n v="107.4"/>
    <n v="90.909090909090907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x v="262"/>
    <b v="1"/>
    <n v="145"/>
    <b v="1"/>
    <s v="film &amp; video/documentary"/>
    <n v="240"/>
    <n v="17.241379310344829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x v="263"/>
    <b v="1"/>
    <n v="963"/>
    <b v="1"/>
    <s v="film &amp; video/documentary"/>
    <n v="118.08108"/>
    <n v="25.960539979231569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x v="264"/>
    <b v="1"/>
    <n v="91"/>
    <b v="1"/>
    <s v="film &amp; video/documentary"/>
    <n v="118.19999999999999"/>
    <n v="54.945054945054942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x v="265"/>
    <b v="1"/>
    <n v="58"/>
    <b v="1"/>
    <s v="film &amp; video/documentary"/>
    <n v="111.1"/>
    <n v="86.206896551724142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x v="266"/>
    <b v="1"/>
    <n v="36"/>
    <b v="1"/>
    <s v="film &amp; video/documentary"/>
    <n v="145.5"/>
    <n v="27.77777777777777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x v="267"/>
    <b v="1"/>
    <n v="165"/>
    <b v="1"/>
    <s v="film &amp; video/documentary"/>
    <n v="131.62883248730967"/>
    <n v="59.696969696969695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x v="268"/>
    <b v="1"/>
    <n v="111"/>
    <b v="1"/>
    <s v="film &amp; video/documentary"/>
    <n v="111.4"/>
    <n v="45.045045045045043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x v="269"/>
    <b v="1"/>
    <n v="1596"/>
    <b v="1"/>
    <s v="film &amp; video/documentary"/>
    <n v="147.23376999999999"/>
    <n v="62.656641604010026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x v="270"/>
    <b v="1"/>
    <n v="61"/>
    <b v="1"/>
    <s v="film &amp; video/documentary"/>
    <n v="152.60869565217391"/>
    <n v="37.704918032786885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x v="271"/>
    <b v="1"/>
    <n v="287"/>
    <b v="1"/>
    <s v="film &amp; video/documentary"/>
    <n v="104.67999999999999"/>
    <n v="104.52961672473867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x v="272"/>
    <b v="1"/>
    <n v="65"/>
    <b v="1"/>
    <s v="film &amp; video/documentary"/>
    <n v="177.43366666666668"/>
    <n v="46.153846153846153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x v="273"/>
    <b v="1"/>
    <n v="118"/>
    <b v="1"/>
    <s v="film &amp; video/documentary"/>
    <n v="107.7758"/>
    <n v="42.372881355932201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x v="274"/>
    <b v="1"/>
    <n v="113"/>
    <b v="1"/>
    <s v="film &amp; video/documentary"/>
    <n v="156"/>
    <n v="35.398230088495573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x v="275"/>
    <b v="1"/>
    <n v="332"/>
    <b v="1"/>
    <s v="film &amp; video/documentary"/>
    <n v="108.395"/>
    <n v="60.24096385542169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x v="276"/>
    <b v="1"/>
    <n v="62"/>
    <b v="1"/>
    <s v="film &amp; video/documentary"/>
    <n v="147.6"/>
    <n v="64.516129032258064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x v="277"/>
    <b v="1"/>
    <n v="951"/>
    <b v="1"/>
    <s v="film &amp; video/documentary"/>
    <n v="110.38153846153847"/>
    <n v="68.349106203995788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x v="278"/>
    <b v="1"/>
    <n v="415"/>
    <b v="1"/>
    <s v="film &amp; video/documentary"/>
    <n v="150.34814814814814"/>
    <n v="65.060240963855421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x v="279"/>
    <b v="1"/>
    <n v="305"/>
    <b v="1"/>
    <s v="film &amp; video/documentary"/>
    <n v="157.31829411764707"/>
    <n v="55.7377049180327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x v="280"/>
    <b v="1"/>
    <n v="2139"/>
    <b v="1"/>
    <s v="film &amp; video/documentary"/>
    <n v="156.14400000000001"/>
    <n v="35.0631136044880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x v="281"/>
    <b v="1"/>
    <n v="79"/>
    <b v="1"/>
    <s v="film &amp; video/documentary"/>
    <n v="120.58763636363636"/>
    <n v="69.620253164556956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x v="282"/>
    <b v="1"/>
    <n v="179"/>
    <b v="1"/>
    <s v="film &amp; video/documentary"/>
    <n v="101.18888888888888"/>
    <n v="251.39664804469274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x v="283"/>
    <b v="1"/>
    <n v="202"/>
    <b v="1"/>
    <s v="film &amp; video/documentary"/>
    <n v="114.27249999999999"/>
    <n v="89.10891089108911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x v="284"/>
    <b v="1"/>
    <n v="760"/>
    <b v="1"/>
    <s v="film &amp; video/documentary"/>
    <n v="104.62615"/>
    <n v="52.631578947368418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x v="285"/>
    <b v="1"/>
    <n v="563"/>
    <b v="1"/>
    <s v="film &amp; video/documentary"/>
    <n v="228.82507142857142"/>
    <n v="24.866785079928952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x v="286"/>
    <b v="1"/>
    <n v="135"/>
    <b v="1"/>
    <s v="film &amp; video/documentary"/>
    <n v="109.15333333333332"/>
    <n v="111.11111111111111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x v="287"/>
    <b v="1"/>
    <n v="290"/>
    <b v="1"/>
    <s v="film &amp; video/documentary"/>
    <n v="176.29999999999998"/>
    <n v="51.72413793103448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x v="288"/>
    <b v="1"/>
    <n v="447"/>
    <b v="1"/>
    <s v="film &amp; video/documentary"/>
    <n v="103.21061999999999"/>
    <n v="111.85682326621924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x v="289"/>
    <b v="1"/>
    <n v="232"/>
    <b v="1"/>
    <s v="film &amp; video/documentary"/>
    <n v="104.82000000000001"/>
    <n v="64.65517241379311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x v="290"/>
    <b v="1"/>
    <n v="168"/>
    <b v="1"/>
    <s v="film &amp; video/documentary"/>
    <n v="106.68444444444445"/>
    <n v="26.785714285714285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x v="291"/>
    <b v="1"/>
    <n v="128"/>
    <b v="1"/>
    <s v="film &amp; video/documentary"/>
    <n v="120.02"/>
    <n v="39.06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x v="292"/>
    <b v="1"/>
    <n v="493"/>
    <b v="1"/>
    <s v="film &amp; video/documentary"/>
    <n v="101.50693333333334"/>
    <n v="152.12981744421907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x v="293"/>
    <b v="1"/>
    <n v="131"/>
    <b v="1"/>
    <s v="film &amp; video/documentary"/>
    <n v="101.38461538461539"/>
    <n v="198.47328244274809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x v="2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x v="295"/>
    <b v="1"/>
    <n v="665"/>
    <b v="1"/>
    <s v="film &amp; video/documentary"/>
    <n v="133.10911999999999"/>
    <n v="75.187969924812023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x v="296"/>
    <b v="1"/>
    <n v="129"/>
    <b v="1"/>
    <s v="film &amp; video/documentary"/>
    <n v="118.72620000000001"/>
    <n v="193.798449612403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x v="297"/>
    <b v="1"/>
    <n v="142"/>
    <b v="1"/>
    <s v="film &amp; video/documentary"/>
    <n v="100.64"/>
    <n v="140.8450704225352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x v="298"/>
    <b v="1"/>
    <n v="2436"/>
    <b v="1"/>
    <s v="film &amp; video/documentary"/>
    <n v="108.93241269841269"/>
    <n v="51.72413793103448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x v="299"/>
    <b v="1"/>
    <n v="244"/>
    <b v="1"/>
    <s v="film &amp; video/documentary"/>
    <n v="178.95250000000001"/>
    <n v="40.98360655737705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x v="300"/>
    <b v="1"/>
    <n v="298"/>
    <b v="1"/>
    <s v="film &amp; video/documentary"/>
    <n v="101.72264"/>
    <n v="83.892617449664428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x v="301"/>
    <b v="1"/>
    <n v="251"/>
    <b v="1"/>
    <s v="film &amp; video/documentary"/>
    <n v="118.73499999999999"/>
    <n v="51.792828685258961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x v="302"/>
    <b v="1"/>
    <n v="108"/>
    <b v="1"/>
    <s v="film &amp; video/documentary"/>
    <n v="100.46"/>
    <n v="92.592592592592595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x v="303"/>
    <b v="1"/>
    <n v="82"/>
    <b v="1"/>
    <s v="film &amp; video/documentary"/>
    <n v="137.46666666666667"/>
    <n v="36.585365853658537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x v="304"/>
    <b v="1"/>
    <n v="74"/>
    <b v="1"/>
    <s v="film &amp; video/documentary"/>
    <n v="231.64705882352939"/>
    <n v="45.9459459459459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x v="305"/>
    <b v="1"/>
    <n v="189"/>
    <b v="1"/>
    <s v="film &amp; video/documentary"/>
    <n v="130.33333333333331"/>
    <n v="39.682539682539684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x v="306"/>
    <b v="1"/>
    <n v="80"/>
    <b v="1"/>
    <s v="film &amp; video/documentary"/>
    <n v="292.89999999999998"/>
    <n v="12.5"/>
    <x v="0"/>
    <x v="4"/>
    <x v="306"/>
    <d v="2013-03-20T19:05:33"/>
  </r>
  <r>
    <n v="307"/>
    <s v="Grammar Revolution"/>
    <s v="Why is grammar important?"/>
    <n v="22000"/>
    <n v="24490"/>
    <x v="0"/>
    <s v="US"/>
    <x v="0"/>
    <n v="1360276801"/>
    <x v="307"/>
    <b v="1"/>
    <n v="576"/>
    <b v="1"/>
    <s v="film &amp; video/documentary"/>
    <n v="111.31818181818183"/>
    <n v="38.194444444444443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x v="308"/>
    <b v="1"/>
    <n v="202"/>
    <b v="1"/>
    <s v="film &amp; video/documentary"/>
    <n v="105.56666666666668"/>
    <n v="59.405940594059409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x v="309"/>
    <b v="1"/>
    <n v="238"/>
    <b v="1"/>
    <s v="film &amp; video/documentary"/>
    <n v="118.94444444444446"/>
    <n v="75.630252100840337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x v="310"/>
    <b v="1"/>
    <n v="36"/>
    <b v="1"/>
    <s v="film &amp; video/documentary"/>
    <n v="104.129"/>
    <n v="27.777777777777779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x v="311"/>
    <b v="1"/>
    <n v="150"/>
    <b v="1"/>
    <s v="film &amp; video/documentary"/>
    <n v="104.10165000000001"/>
    <n v="133.33333333333334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x v="312"/>
    <b v="1"/>
    <n v="146"/>
    <b v="1"/>
    <s v="film &amp; video/documentary"/>
    <n v="111.87499999999999"/>
    <n v="54.794520547945204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x v="313"/>
    <b v="1"/>
    <n v="222"/>
    <b v="1"/>
    <s v="film &amp; video/documentary"/>
    <n v="104.73529411764706"/>
    <n v="76.576576576576571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x v="314"/>
    <b v="1"/>
    <n v="120"/>
    <b v="1"/>
    <s v="film &amp; video/documentary"/>
    <n v="385.15000000000003"/>
    <n v="8.3333333333333339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x v="315"/>
    <b v="1"/>
    <n v="126"/>
    <b v="1"/>
    <s v="film &amp; video/documentary"/>
    <n v="101.248"/>
    <n v="198.4126984126984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x v="316"/>
    <b v="1"/>
    <n v="158"/>
    <b v="1"/>
    <s v="film &amp; video/documentary"/>
    <n v="113.77333333333333"/>
    <n v="94.936708860759495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x v="317"/>
    <b v="1"/>
    <n v="316"/>
    <b v="1"/>
    <s v="film &amp; video/documentary"/>
    <n v="100.80333333333333"/>
    <n v="94.936708860759495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x v="318"/>
    <b v="1"/>
    <n v="284"/>
    <b v="1"/>
    <s v="film &amp; video/documentary"/>
    <n v="283.32"/>
    <n v="17.6056338028169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x v="319"/>
    <b v="1"/>
    <n v="51"/>
    <b v="1"/>
    <s v="film &amp; video/documentary"/>
    <n v="112.68"/>
    <n v="98.03921568627451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x v="320"/>
    <b v="1"/>
    <n v="158"/>
    <b v="1"/>
    <s v="film &amp; video/documentary"/>
    <n v="106.58000000000001"/>
    <n v="126.58227848101266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x v="321"/>
    <b v="1"/>
    <n v="337"/>
    <b v="1"/>
    <s v="film &amp; video/documentary"/>
    <n v="102.66285714285715"/>
    <n v="103.85756676557864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x v="322"/>
    <b v="1"/>
    <n v="186"/>
    <b v="1"/>
    <s v="film &amp; video/documentary"/>
    <n v="107.91200000000001"/>
    <n v="134.40860215053763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x v="323"/>
    <b v="1"/>
    <n v="58"/>
    <b v="1"/>
    <s v="film &amp; video/documentary"/>
    <n v="123.07407407407408"/>
    <n v="93.103448275862064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x v="324"/>
    <b v="1"/>
    <n v="82"/>
    <b v="1"/>
    <s v="film &amp; video/documentary"/>
    <n v="101.6"/>
    <n v="103.65853658536585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x v="325"/>
    <b v="1"/>
    <n v="736"/>
    <b v="1"/>
    <s v="film &amp; video/documentary"/>
    <n v="104.396"/>
    <n v="67.934782608695656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x v="326"/>
    <b v="1"/>
    <n v="1151"/>
    <b v="1"/>
    <s v="film &amp; video/documentary"/>
    <n v="112.92973333333333"/>
    <n v="130.32145960034754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x v="327"/>
    <b v="1"/>
    <n v="34"/>
    <b v="1"/>
    <s v="film &amp; video/documentary"/>
    <n v="136.4"/>
    <n v="117.64705882352941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x v="328"/>
    <b v="1"/>
    <n v="498"/>
    <b v="1"/>
    <s v="film &amp; video/documentary"/>
    <n v="103.61439999999999"/>
    <n v="150.6024096385542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x v="329"/>
    <b v="1"/>
    <n v="167"/>
    <b v="1"/>
    <s v="film &amp; video/documentary"/>
    <n v="105.5"/>
    <n v="59.880239520958085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x v="330"/>
    <b v="1"/>
    <n v="340"/>
    <b v="1"/>
    <s v="film &amp; video/documentary"/>
    <n v="101.82857142857142"/>
    <n v="102.94117647058823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x v="331"/>
    <b v="1"/>
    <n v="438"/>
    <b v="1"/>
    <s v="film &amp; video/documentary"/>
    <n v="106.60499999999999"/>
    <n v="91.324200913242009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x v="332"/>
    <b v="1"/>
    <n v="555"/>
    <b v="1"/>
    <s v="film &amp; video/documentary"/>
    <n v="113.015"/>
    <n v="180.18018018018017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x v="333"/>
    <b v="1"/>
    <n v="266"/>
    <b v="1"/>
    <s v="film &amp; video/documentary"/>
    <n v="125.22750000000001"/>
    <n v="150.3759398496240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x v="334"/>
    <b v="1"/>
    <n v="69"/>
    <b v="1"/>
    <s v="film &amp; video/documentary"/>
    <n v="101.19"/>
    <n v="144.92753623188406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x v="335"/>
    <b v="1"/>
    <n v="80"/>
    <b v="1"/>
    <s v="film &amp; video/documentary"/>
    <n v="102.76470588235294"/>
    <n v="106.2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x v="336"/>
    <b v="1"/>
    <n v="493"/>
    <b v="1"/>
    <s v="film &amp; video/documentary"/>
    <n v="116.83911999999998"/>
    <n v="50.709939148073019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x v="337"/>
    <b v="1"/>
    <n v="31"/>
    <b v="1"/>
    <s v="film &amp; video/documentary"/>
    <n v="101.16833333333335"/>
    <n v="96.774193548387103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x v="338"/>
    <b v="1"/>
    <n v="236"/>
    <b v="1"/>
    <s v="film &amp; video/documentary"/>
    <n v="110.13360000000002"/>
    <n v="63.559322033898304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x v="339"/>
    <b v="1"/>
    <n v="89"/>
    <b v="1"/>
    <s v="film &amp; video/documentary"/>
    <n v="108.08333333333333"/>
    <n v="67.41573033707865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x v="340"/>
    <b v="1"/>
    <n v="299"/>
    <b v="1"/>
    <s v="film &amp; video/documentary"/>
    <n v="125.02285714285715"/>
    <n v="117.05685618729098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x v="341"/>
    <b v="1"/>
    <n v="55"/>
    <b v="1"/>
    <s v="film &amp; video/documentary"/>
    <n v="106.71428571428572"/>
    <n v="63.636363636363633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x v="342"/>
    <b v="1"/>
    <n v="325"/>
    <b v="1"/>
    <s v="film &amp; video/documentary"/>
    <n v="100.36639999999998"/>
    <n v="169.23076923076923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x v="343"/>
    <b v="1"/>
    <n v="524"/>
    <b v="1"/>
    <s v="film &amp; video/documentary"/>
    <n v="102.02863333333335"/>
    <n v="57.251908396946568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x v="344"/>
    <b v="1"/>
    <n v="285"/>
    <b v="1"/>
    <s v="film &amp; video/documentary"/>
    <n v="102.08358208955224"/>
    <n v="117.54385964912281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x v="345"/>
    <b v="1"/>
    <n v="179"/>
    <b v="1"/>
    <s v="film &amp; video/documentary"/>
    <n v="123.27586206896552"/>
    <n v="81.00558659217877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x v="346"/>
    <b v="1"/>
    <n v="188"/>
    <b v="1"/>
    <s v="film &amp; video/documentary"/>
    <n v="170.28880000000001"/>
    <n v="53.191489361702125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x v="347"/>
    <b v="1"/>
    <n v="379"/>
    <b v="1"/>
    <s v="film &amp; video/documentary"/>
    <n v="111.59049999999999"/>
    <n v="105.54089709762533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x v="348"/>
    <b v="1"/>
    <n v="119"/>
    <b v="1"/>
    <s v="film &amp; video/documentary"/>
    <n v="103"/>
    <n v="84.03361344537815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x v="349"/>
    <b v="1"/>
    <n v="167"/>
    <b v="1"/>
    <s v="film &amp; video/documentary"/>
    <n v="106.63570159857905"/>
    <n v="67.425149700598809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x v="350"/>
    <b v="1"/>
    <n v="221"/>
    <b v="1"/>
    <s v="film &amp; video/documentary"/>
    <n v="114.75999999999999"/>
    <n v="113.12217194570135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x v="351"/>
    <b v="1"/>
    <n v="964"/>
    <b v="1"/>
    <s v="film &amp; video/documentary"/>
    <n v="127.34117647058822"/>
    <n v="35.269709543568467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x v="352"/>
    <b v="1"/>
    <n v="286"/>
    <b v="1"/>
    <s v="film &amp; video/documentary"/>
    <n v="116.56"/>
    <n v="34.965034965034967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x v="353"/>
    <b v="1"/>
    <n v="613"/>
    <b v="1"/>
    <s v="film &amp; video/documentary"/>
    <n v="108.61819426615318"/>
    <n v="95.309951060358884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x v="354"/>
    <b v="1"/>
    <n v="29"/>
    <b v="1"/>
    <s v="film &amp; video/documentary"/>
    <n v="103.94285714285714"/>
    <n v="120.68965517241379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x v="355"/>
    <b v="1"/>
    <n v="165"/>
    <b v="1"/>
    <s v="film &amp; video/documentary"/>
    <n v="116.25714285714285"/>
    <n v="212.12121212121212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x v="356"/>
    <b v="1"/>
    <n v="97"/>
    <b v="1"/>
    <s v="film &amp; video/documentary"/>
    <n v="102.69239999999999"/>
    <n v="77.319587628865975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x v="357"/>
    <b v="1"/>
    <n v="303"/>
    <b v="1"/>
    <s v="film &amp; video/documentary"/>
    <n v="174"/>
    <n v="49.504950495049506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x v="358"/>
    <b v="1"/>
    <n v="267"/>
    <b v="1"/>
    <s v="film &amp; video/documentary"/>
    <n v="103.08800000000001"/>
    <n v="187.26591760299627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x v="359"/>
    <b v="1"/>
    <n v="302"/>
    <b v="1"/>
    <s v="film &amp; video/documentary"/>
    <n v="104.85537190082646"/>
    <n v="80.132450331125824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x v="360"/>
    <b v="0"/>
    <n v="87"/>
    <b v="1"/>
    <s v="film &amp; video/documentary"/>
    <n v="101.375"/>
    <n v="137.93103448275863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x v="361"/>
    <b v="0"/>
    <n v="354"/>
    <b v="1"/>
    <s v="film &amp; video/documentary"/>
    <n v="111.07699999999998"/>
    <n v="98.87005649717514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x v="362"/>
    <b v="0"/>
    <n v="86"/>
    <b v="1"/>
    <s v="film &amp; video/documentary"/>
    <n v="124.15933781686496"/>
    <n v="112.38372093023256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x v="363"/>
    <b v="0"/>
    <n v="26"/>
    <b v="1"/>
    <s v="film &amp; video/documentary"/>
    <n v="101.33333333333334"/>
    <n v="343.2692307692307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x v="364"/>
    <b v="0"/>
    <n v="113"/>
    <b v="1"/>
    <s v="film &amp; video/documentary"/>
    <n v="110.16142857142856"/>
    <n v="61.946902654867259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x v="365"/>
    <b v="0"/>
    <n v="65"/>
    <b v="1"/>
    <s v="film &amp; video/documentary"/>
    <n v="103.97333333333334"/>
    <n v="230.76923076923077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x v="366"/>
    <b v="0"/>
    <n v="134"/>
    <b v="1"/>
    <s v="film &amp; video/documentary"/>
    <n v="101.31578947368421"/>
    <n v="283.5820895522388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x v="367"/>
    <b v="0"/>
    <n v="119"/>
    <b v="1"/>
    <s v="film &amp; video/documentary"/>
    <n v="103.3501"/>
    <n v="84.033613445378151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x v="368"/>
    <b v="0"/>
    <n v="159"/>
    <b v="1"/>
    <s v="film &amp; video/documentary"/>
    <n v="104.11200000000001"/>
    <n v="78.616352201257868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x v="369"/>
    <b v="0"/>
    <n v="167"/>
    <b v="1"/>
    <s v="film &amp; video/documentary"/>
    <n v="110.15569230769231"/>
    <n v="38.922155688622752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x v="370"/>
    <b v="0"/>
    <n v="43"/>
    <b v="1"/>
    <s v="film &amp; video/documentary"/>
    <n v="122.02"/>
    <n v="581.39534883720933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x v="371"/>
    <b v="0"/>
    <n v="1062"/>
    <b v="1"/>
    <s v="film &amp; video/documentary"/>
    <n v="114.16866666666667"/>
    <n v="141.24293785310735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x v="372"/>
    <b v="0"/>
    <n v="9"/>
    <b v="1"/>
    <s v="film &amp; video/documentary"/>
    <n v="125.33333333333334"/>
    <n v="33.333333333333336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x v="373"/>
    <b v="0"/>
    <n v="89"/>
    <b v="1"/>
    <s v="film &amp; video/documentary"/>
    <n v="106.66666666666667"/>
    <n v="84.269662921348313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x v="374"/>
    <b v="0"/>
    <n v="174"/>
    <b v="1"/>
    <s v="film &amp; video/documentary"/>
    <n v="130.65"/>
    <n v="34.482758620689658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x v="375"/>
    <b v="0"/>
    <n v="14"/>
    <b v="1"/>
    <s v="film &amp; video/documentary"/>
    <n v="120"/>
    <n v="35.714285714285715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x v="376"/>
    <b v="0"/>
    <n v="48"/>
    <b v="1"/>
    <s v="film &amp; video/documentary"/>
    <n v="105.9591836734694"/>
    <n v="51.041666666666664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x v="377"/>
    <b v="0"/>
    <n v="133"/>
    <b v="1"/>
    <s v="film &amp; video/documentary"/>
    <n v="114.39999999999999"/>
    <n v="90.225563909774436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x v="378"/>
    <b v="0"/>
    <n v="83"/>
    <b v="1"/>
    <s v="film &amp; video/documentary"/>
    <n v="111.76666666666665"/>
    <n v="36.14457831325301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x v="379"/>
    <b v="0"/>
    <n v="149"/>
    <b v="1"/>
    <s v="film &amp; video/documentary"/>
    <n v="116.08000000000001"/>
    <n v="100.67114093959732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x v="380"/>
    <b v="0"/>
    <n v="49"/>
    <b v="1"/>
    <s v="film &amp; video/documentary"/>
    <n v="141.5"/>
    <n v="81.632653061224488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x v="381"/>
    <b v="0"/>
    <n v="251"/>
    <b v="1"/>
    <s v="film &amp; video/documentary"/>
    <n v="104.72999999999999"/>
    <n v="99.601593625498012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x v="382"/>
    <b v="0"/>
    <n v="22"/>
    <b v="1"/>
    <s v="film &amp; video/documentary"/>
    <n v="255.83333333333331"/>
    <n v="27.272727272727273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x v="383"/>
    <b v="0"/>
    <n v="48"/>
    <b v="1"/>
    <s v="film &amp; video/documentary"/>
    <n v="206.70670670670671"/>
    <n v="20.812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x v="384"/>
    <b v="0"/>
    <n v="383"/>
    <b v="1"/>
    <s v="film &amp; video/documentary"/>
    <n v="112.105"/>
    <n v="52.219321148825067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x v="385"/>
    <b v="0"/>
    <n v="237"/>
    <b v="1"/>
    <s v="film &amp; video/documentary"/>
    <n v="105.982"/>
    <n v="105.48523206751055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x v="386"/>
    <b v="0"/>
    <n v="13"/>
    <b v="1"/>
    <s v="film &amp; video/documentary"/>
    <n v="100.16666666666667"/>
    <n v="46.15384615384615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x v="387"/>
    <b v="0"/>
    <n v="562"/>
    <b v="1"/>
    <s v="film &amp; video/documentary"/>
    <n v="213.98947368421051"/>
    <n v="67.615658362989322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x v="388"/>
    <b v="0"/>
    <n v="71"/>
    <b v="1"/>
    <s v="film &amp; video/documentary"/>
    <n v="126.16000000000001"/>
    <n v="70.422535211267601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x v="389"/>
    <b v="0"/>
    <n v="1510"/>
    <b v="1"/>
    <s v="film &amp; video/documentary"/>
    <n v="181.53547058823528"/>
    <n v="45.033112582781456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x v="390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x v="391"/>
    <b v="0"/>
    <n v="193"/>
    <b v="1"/>
    <s v="film &amp; video/documentary"/>
    <n v="100.61"/>
    <n v="103.6269430051813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x v="392"/>
    <b v="0"/>
    <n v="206"/>
    <b v="1"/>
    <s v="film &amp; video/documentary"/>
    <n v="100.9027027027027"/>
    <n v="89.805825242718441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x v="393"/>
    <b v="0"/>
    <n v="351"/>
    <b v="1"/>
    <s v="film &amp; video/documentary"/>
    <n v="110.446"/>
    <n v="142.45014245014244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x v="394"/>
    <b v="0"/>
    <n v="50"/>
    <b v="1"/>
    <s v="film &amp; video/documentary"/>
    <n v="111.8936170212766"/>
    <n v="94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x v="395"/>
    <b v="0"/>
    <n v="184"/>
    <b v="1"/>
    <s v="film &amp; video/documentary"/>
    <n v="108.04450000000001"/>
    <n v="54.347826086956523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x v="396"/>
    <b v="0"/>
    <n v="196"/>
    <b v="1"/>
    <s v="film &amp; video/documentary"/>
    <n v="106.66666666666667"/>
    <n v="76.530612244897952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x v="397"/>
    <b v="0"/>
    <n v="229"/>
    <b v="1"/>
    <s v="film &amp; video/documentary"/>
    <n v="103.90027322404372"/>
    <n v="54.340611353711793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x v="398"/>
    <b v="0"/>
    <n v="67"/>
    <b v="1"/>
    <s v="film &amp; video/documentary"/>
    <n v="125.16000000000001"/>
    <n v="111.94029850746269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x v="399"/>
    <b v="0"/>
    <n v="95"/>
    <b v="1"/>
    <s v="film &amp; video/documentary"/>
    <n v="106.80499999999999"/>
    <n v="210.52631578947367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x v="400"/>
    <b v="0"/>
    <n v="62"/>
    <b v="1"/>
    <s v="film &amp; video/documentary"/>
    <n v="112.30249999999999"/>
    <n v="161.29032258064515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x v="401"/>
    <b v="0"/>
    <n v="73"/>
    <b v="1"/>
    <s v="film &amp; video/documentary"/>
    <n v="103.812"/>
    <n v="684.931506849315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x v="402"/>
    <b v="0"/>
    <n v="43"/>
    <b v="1"/>
    <s v="film &amp; video/documentary"/>
    <n v="141.65"/>
    <n v="46.511627906976742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x v="403"/>
    <b v="0"/>
    <n v="70"/>
    <b v="1"/>
    <s v="film &amp; video/documentary"/>
    <n v="105.25999999999999"/>
    <n v="71.428571428571431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x v="404"/>
    <b v="0"/>
    <n v="271"/>
    <b v="1"/>
    <s v="film &amp; video/documentary"/>
    <n v="103.09142857142857"/>
    <n v="129.15129151291512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x v="405"/>
    <b v="0"/>
    <n v="55"/>
    <b v="1"/>
    <s v="film &amp; video/documentary"/>
    <n v="107.65957446808511"/>
    <n v="51.272727272727273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x v="406"/>
    <b v="0"/>
    <n v="35"/>
    <b v="1"/>
    <s v="film &amp; video/documentary"/>
    <n v="107.70464285714286"/>
    <n v="80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x v="407"/>
    <b v="0"/>
    <n v="22"/>
    <b v="1"/>
    <s v="film &amp; video/documentary"/>
    <n v="101.55000000000001"/>
    <n v="90.909090909090907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x v="408"/>
    <b v="0"/>
    <n v="38"/>
    <b v="1"/>
    <s v="film &amp; video/documentary"/>
    <n v="101.43766666666667"/>
    <n v="157.8947368421052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x v="409"/>
    <b v="0"/>
    <n v="15"/>
    <b v="1"/>
    <s v="film &amp; video/documentary"/>
    <n v="136.80000000000001"/>
    <n v="33.33333333333333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x v="410"/>
    <b v="0"/>
    <n v="7"/>
    <b v="1"/>
    <s v="film &amp; video/documentary"/>
    <n v="128.29999999999998"/>
    <n v="142.85714285714286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x v="411"/>
    <b v="0"/>
    <n v="241"/>
    <b v="1"/>
    <s v="film &amp; video/documentary"/>
    <n v="101.05"/>
    <n v="124.48132780082987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x v="412"/>
    <b v="0"/>
    <n v="55"/>
    <b v="1"/>
    <s v="film &amp; video/documentary"/>
    <n v="126.84"/>
    <n v="45.454545454545453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x v="413"/>
    <b v="0"/>
    <n v="171"/>
    <b v="1"/>
    <s v="film &amp; video/documentary"/>
    <n v="105.0859375"/>
    <n v="74.853801169590639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x v="414"/>
    <b v="0"/>
    <n v="208"/>
    <b v="1"/>
    <s v="film &amp; video/documentary"/>
    <n v="102.85405405405406"/>
    <n v="88.942307692307693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x v="415"/>
    <b v="0"/>
    <n v="21"/>
    <b v="1"/>
    <s v="film &amp; video/documentary"/>
    <n v="102.14714285714285"/>
    <n v="66.666666666666671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x v="416"/>
    <b v="0"/>
    <n v="25"/>
    <b v="1"/>
    <s v="film &amp; video/documentary"/>
    <n v="120.21700000000001"/>
    <n v="40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x v="417"/>
    <b v="0"/>
    <n v="52"/>
    <b v="1"/>
    <s v="film &amp; video/documentary"/>
    <n v="100.24761904761905"/>
    <n v="201.9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x v="418"/>
    <b v="0"/>
    <n v="104"/>
    <b v="1"/>
    <s v="film &amp; video/documentary"/>
    <n v="100.63392857142857"/>
    <n v="215.38461538461539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x v="419"/>
    <b v="0"/>
    <n v="73"/>
    <b v="1"/>
    <s v="film &amp; video/documentary"/>
    <n v="100.4375"/>
    <n v="109.58904109589041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x v="420"/>
    <b v="0"/>
    <n v="3"/>
    <b v="0"/>
    <s v="film &amp; video/animation"/>
    <n v="0.43939393939393934"/>
    <n v="1100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x v="421"/>
    <b v="0"/>
    <n v="6"/>
    <b v="0"/>
    <s v="film &amp; video/animation"/>
    <n v="2.0066666666666668"/>
    <n v="2500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x v="422"/>
    <b v="0"/>
    <n v="12"/>
    <b v="0"/>
    <s v="film &amp; video/animation"/>
    <n v="1.075"/>
    <n v="3333.3333333333335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x v="423"/>
    <b v="0"/>
    <n v="13"/>
    <b v="0"/>
    <s v="film &amp; video/animation"/>
    <n v="0.76500000000000001"/>
    <n v="1538.4615384615386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x v="424"/>
    <b v="0"/>
    <n v="5"/>
    <b v="0"/>
    <s v="film &amp; video/animation"/>
    <n v="6.7966666666666677"/>
    <n v="600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x v="425"/>
    <b v="0"/>
    <n v="2"/>
    <b v="0"/>
    <s v="film &amp; video/animation"/>
    <n v="1.2E-2"/>
    <n v="25000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x v="426"/>
    <b v="0"/>
    <n v="8"/>
    <b v="0"/>
    <s v="film &amp; video/animation"/>
    <n v="1.3299999999999998"/>
    <n v="1250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x v="427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x v="428"/>
    <b v="0"/>
    <n v="13"/>
    <b v="0"/>
    <s v="film &amp; video/animation"/>
    <n v="5.6333333333333329"/>
    <n v="923.07692307692309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x v="429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x v="430"/>
    <b v="0"/>
    <n v="5"/>
    <b v="0"/>
    <s v="film &amp; video/animation"/>
    <n v="2.4"/>
    <n v="200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x v="431"/>
    <b v="0"/>
    <n v="8"/>
    <b v="0"/>
    <s v="film &amp; video/animation"/>
    <n v="13.833333333333334"/>
    <n v="3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x v="432"/>
    <b v="0"/>
    <n v="8"/>
    <b v="0"/>
    <s v="film &amp; video/animation"/>
    <n v="9.5"/>
    <n v="750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x v="433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x v="434"/>
    <b v="0"/>
    <n v="2"/>
    <b v="0"/>
    <s v="film &amp; video/animation"/>
    <n v="5"/>
    <n v="1250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x v="435"/>
    <b v="0"/>
    <n v="3"/>
    <b v="0"/>
    <s v="film &amp; video/animation"/>
    <n v="2.7272727272727275E-3"/>
    <n v="36666.666666666664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x v="436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x v="437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x v="438"/>
    <b v="0"/>
    <n v="11"/>
    <b v="0"/>
    <s v="film &amp; video/animation"/>
    <n v="9.379999999999999"/>
    <n v="1818.1818181818182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x v="439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x v="440"/>
    <b v="0"/>
    <n v="1"/>
    <b v="0"/>
    <s v="film &amp; video/animation"/>
    <n v="0.1"/>
    <n v="5000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x v="441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x v="0"/>
    <n v="1424380783"/>
    <x v="442"/>
    <b v="0"/>
    <n v="17"/>
    <b v="0"/>
    <s v="film &amp; video/animation"/>
    <n v="39.358823529411765"/>
    <n v="1000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x v="443"/>
    <b v="0"/>
    <n v="2"/>
    <b v="0"/>
    <s v="film &amp; video/animation"/>
    <n v="0.1"/>
    <n v="5000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x v="444"/>
    <b v="0"/>
    <n v="1"/>
    <b v="0"/>
    <s v="film &amp; video/animation"/>
    <n v="5"/>
    <n v="100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x v="445"/>
    <b v="0"/>
    <n v="2"/>
    <b v="0"/>
    <s v="film &amp; video/animation"/>
    <n v="3.3333333333333335E-3"/>
    <n v="3000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x v="446"/>
    <b v="0"/>
    <n v="16"/>
    <b v="0"/>
    <s v="film &amp; video/animation"/>
    <n v="7.2952380952380951"/>
    <n v="656.2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x v="447"/>
    <b v="0"/>
    <n v="1"/>
    <b v="0"/>
    <s v="film &amp; video/animation"/>
    <n v="1.6666666666666666E-2"/>
    <n v="30000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x v="448"/>
    <b v="0"/>
    <n v="4"/>
    <b v="0"/>
    <s v="film &amp; video/animation"/>
    <n v="3.2804000000000002"/>
    <n v="62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x v="449"/>
    <b v="0"/>
    <n v="5"/>
    <b v="0"/>
    <s v="film &amp; video/animation"/>
    <n v="2.25"/>
    <n v="400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x v="450"/>
    <b v="0"/>
    <n v="7"/>
    <b v="0"/>
    <s v="film &amp; video/animation"/>
    <n v="0.79200000000000004"/>
    <n v="7142.8571428571431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x v="45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x v="452"/>
    <b v="0"/>
    <n v="12"/>
    <b v="0"/>
    <s v="film &amp; video/animation"/>
    <n v="64"/>
    <n v="62.5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x v="453"/>
    <b v="0"/>
    <n v="2"/>
    <b v="0"/>
    <s v="film &amp; video/animation"/>
    <n v="2.7404479578392621E-2"/>
    <n v="47437.5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x v="454"/>
    <b v="0"/>
    <n v="5"/>
    <b v="0"/>
    <s v="film &amp; video/animation"/>
    <n v="0.82000000000000006"/>
    <n v="2000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x v="455"/>
    <b v="0"/>
    <n v="2"/>
    <b v="0"/>
    <s v="film &amp; video/animation"/>
    <n v="6.9230769230769221E-2"/>
    <n v="32500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x v="456"/>
    <b v="0"/>
    <n v="3"/>
    <b v="0"/>
    <s v="film &amp; video/animation"/>
    <n v="0.68631863186318631"/>
    <n v="2962.6666666666665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x v="457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x v="458"/>
    <b v="0"/>
    <n v="49"/>
    <b v="0"/>
    <s v="film &amp; video/animation"/>
    <n v="8.2100000000000009"/>
    <n v="204.08163265306123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x v="459"/>
    <b v="0"/>
    <n v="1"/>
    <b v="0"/>
    <s v="film &amp; video/animation"/>
    <n v="6.4102564102564097E-2"/>
    <n v="39000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x v="460"/>
    <b v="0"/>
    <n v="2"/>
    <b v="0"/>
    <s v="film &amp; video/animation"/>
    <n v="0.29411764705882354"/>
    <n v="4250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x v="461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x v="462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x v="463"/>
    <b v="0"/>
    <n v="11"/>
    <b v="0"/>
    <s v="film &amp; video/animation"/>
    <n v="2.2727272727272729"/>
    <n v="5000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x v="464"/>
    <b v="0"/>
    <n v="1"/>
    <b v="0"/>
    <s v="film &amp; video/animation"/>
    <n v="9.9009900990099015E-2"/>
    <n v="1010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x v="465"/>
    <b v="0"/>
    <n v="8"/>
    <b v="0"/>
    <s v="film &amp; video/animation"/>
    <n v="26.953125"/>
    <n v="64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x v="466"/>
    <b v="0"/>
    <n v="5"/>
    <b v="0"/>
    <s v="film &amp; video/animation"/>
    <n v="0.76"/>
    <n v="2000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x v="467"/>
    <b v="0"/>
    <n v="39"/>
    <b v="0"/>
    <s v="film &amp; video/animation"/>
    <n v="21.574999999999999"/>
    <n v="512.82051282051282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x v="468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x v="469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x v="470"/>
    <b v="0"/>
    <n v="2"/>
    <b v="0"/>
    <s v="film &amp; video/animation"/>
    <n v="1.02"/>
    <n v="2500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x v="471"/>
    <b v="0"/>
    <n v="170"/>
    <b v="0"/>
    <s v="film &amp; video/animation"/>
    <n v="11.892727272727273"/>
    <n v="323.52941176470586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x v="472"/>
    <b v="0"/>
    <n v="5"/>
    <b v="0"/>
    <s v="film &amp; video/animation"/>
    <n v="17.625"/>
    <n v="160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x v="473"/>
    <b v="0"/>
    <n v="14"/>
    <b v="0"/>
    <s v="film &amp; video/animation"/>
    <n v="2.87"/>
    <n v="2142.8571428571427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x v="474"/>
    <b v="0"/>
    <n v="1"/>
    <b v="0"/>
    <s v="film &amp; video/animation"/>
    <n v="3.0303030303030304E-2"/>
    <n v="330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x v="475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x v="476"/>
    <b v="0"/>
    <n v="124"/>
    <b v="0"/>
    <s v="film &amp; video/animation"/>
    <n v="2.230268181818182"/>
    <n v="1774.193548387096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x v="477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x v="478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x v="479"/>
    <b v="0"/>
    <n v="55"/>
    <b v="0"/>
    <s v="film &amp; video/animation"/>
    <n v="32.56"/>
    <n v="272.72727272727275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x v="480"/>
    <b v="0"/>
    <n v="140"/>
    <b v="0"/>
    <s v="film &amp; video/animation"/>
    <n v="19.41"/>
    <n v="285.71428571428572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x v="481"/>
    <b v="0"/>
    <n v="21"/>
    <b v="0"/>
    <s v="film &amp; video/animation"/>
    <n v="6.1"/>
    <n v="1428.5714285714287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x v="482"/>
    <b v="0"/>
    <n v="1"/>
    <b v="0"/>
    <s v="film &amp; video/animation"/>
    <n v="0.1"/>
    <n v="1000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x v="483"/>
    <b v="0"/>
    <n v="147"/>
    <b v="0"/>
    <s v="film &amp; video/animation"/>
    <n v="50.2"/>
    <n v="102.0408163265306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x v="484"/>
    <b v="0"/>
    <n v="11"/>
    <b v="0"/>
    <s v="film &amp; video/animation"/>
    <n v="0.18625"/>
    <n v="7272.727272727273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x v="485"/>
    <b v="0"/>
    <n v="125"/>
    <b v="0"/>
    <s v="film &amp; video/animation"/>
    <n v="21.906971229845084"/>
    <n v="303.6480000000000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x v="486"/>
    <b v="0"/>
    <n v="1"/>
    <b v="0"/>
    <s v="film &amp; video/animation"/>
    <n v="9.0909090909090905E-3"/>
    <n v="55000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x v="487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x v="488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x v="489"/>
    <b v="0"/>
    <n v="3"/>
    <b v="0"/>
    <s v="film &amp; video/animation"/>
    <n v="0.28667813379201834"/>
    <n v="24999"/>
    <x v="0"/>
    <x v="5"/>
    <x v="489"/>
    <d v="2012-01-05T11:33:00"/>
  </r>
  <r>
    <n v="490"/>
    <s v="PROJECT IS CANCELLED"/>
    <s v="Cancelled"/>
    <n v="1000"/>
    <n v="0"/>
    <x v="2"/>
    <s v="US"/>
    <x v="0"/>
    <n v="1345677285"/>
    <x v="490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x v="491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x v="492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x v="493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x v="494"/>
    <b v="0"/>
    <n v="3"/>
    <b v="0"/>
    <s v="film &amp; video/animation"/>
    <n v="0.155"/>
    <n v="6666.666666666667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x v="49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x v="496"/>
    <b v="0"/>
    <n v="1"/>
    <b v="0"/>
    <s v="film &amp; video/animation"/>
    <n v="1.6666666666666668E-3"/>
    <n v="60000"/>
    <x v="0"/>
    <x v="5"/>
    <x v="496"/>
    <d v="2014-02-10T22:21:14"/>
  </r>
  <r>
    <n v="497"/>
    <s v="Galaxy Probe Kids"/>
    <s v="live-action/animated series pilot."/>
    <n v="4480"/>
    <n v="30"/>
    <x v="2"/>
    <s v="US"/>
    <x v="0"/>
    <n v="1419483600"/>
    <x v="497"/>
    <b v="0"/>
    <n v="3"/>
    <b v="0"/>
    <s v="film &amp; video/animation"/>
    <n v="0.6696428571428571"/>
    <n v="1493.3333333333333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x v="498"/>
    <b v="0"/>
    <n v="22"/>
    <b v="0"/>
    <s v="film &amp; video/animation"/>
    <n v="4.5985132395404564"/>
    <n v="2959.4545454545455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x v="499"/>
    <b v="0"/>
    <n v="26"/>
    <b v="0"/>
    <s v="film &amp; video/animation"/>
    <n v="9.5500000000000007"/>
    <n v="769.23076923076928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x v="500"/>
    <b v="0"/>
    <n v="4"/>
    <b v="0"/>
    <s v="film &amp; video/animation"/>
    <n v="3.3076923076923079"/>
    <n v="162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x v="50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x v="502"/>
    <b v="0"/>
    <n v="4"/>
    <b v="0"/>
    <s v="film &amp; video/animation"/>
    <n v="1.1499999999999999"/>
    <n v="5000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x v="503"/>
    <b v="0"/>
    <n v="9"/>
    <b v="0"/>
    <s v="film &amp; video/animation"/>
    <n v="1.7538461538461538"/>
    <n v="722.2222222222221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x v="504"/>
    <b v="0"/>
    <n v="5"/>
    <b v="0"/>
    <s v="film &amp; video/animation"/>
    <n v="1.3673469387755102"/>
    <n v="4900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x v="505"/>
    <b v="0"/>
    <n v="14"/>
    <b v="0"/>
    <s v="film &amp; video/animation"/>
    <n v="0.43333333333333329"/>
    <n v="857.1428571428571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x v="506"/>
    <b v="0"/>
    <n v="1"/>
    <b v="0"/>
    <s v="film &amp; video/animation"/>
    <n v="0.125"/>
    <n v="20000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x v="507"/>
    <b v="0"/>
    <n v="10"/>
    <b v="0"/>
    <s v="film &amp; video/animation"/>
    <n v="3.2"/>
    <n v="2000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x v="508"/>
    <b v="0"/>
    <n v="3"/>
    <b v="0"/>
    <s v="film &amp; video/animation"/>
    <n v="0.8"/>
    <n v="16666.666666666668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x v="509"/>
    <b v="0"/>
    <n v="1"/>
    <b v="0"/>
    <s v="film &amp; video/animation"/>
    <n v="0.2"/>
    <n v="500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x v="510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x v="511"/>
    <b v="0"/>
    <n v="5"/>
    <b v="0"/>
    <s v="film &amp; video/animation"/>
    <n v="3"/>
    <n v="100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x v="512"/>
    <b v="0"/>
    <n v="2"/>
    <b v="0"/>
    <s v="film &amp; video/animation"/>
    <n v="0.13749999999999998"/>
    <n v="4000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x v="513"/>
    <b v="0"/>
    <n v="68"/>
    <b v="0"/>
    <s v="film &amp; video/animation"/>
    <n v="13.923999999999999"/>
    <n v="735.2941176470587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x v="514"/>
    <b v="0"/>
    <n v="3"/>
    <b v="0"/>
    <s v="film &amp; video/animation"/>
    <n v="3.3333333333333335"/>
    <n v="500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x v="515"/>
    <b v="0"/>
    <n v="34"/>
    <b v="0"/>
    <s v="film &amp; video/animation"/>
    <n v="25.41340206185567"/>
    <n v="2852.941176470588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x v="516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x v="517"/>
    <b v="0"/>
    <n v="3"/>
    <b v="0"/>
    <s v="film &amp; video/animation"/>
    <n v="1.3666666666666667"/>
    <n v="5000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x v="518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x v="519"/>
    <b v="0"/>
    <n v="70"/>
    <b v="0"/>
    <s v="film &amp; video/animation"/>
    <n v="22.881426547787683"/>
    <n v="171.44285714285715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x v="520"/>
    <b v="0"/>
    <n v="34"/>
    <b v="1"/>
    <s v="theater/plays"/>
    <n v="102.1"/>
    <n v="147.05882352941177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x v="521"/>
    <b v="0"/>
    <n v="56"/>
    <b v="1"/>
    <s v="theater/plays"/>
    <n v="104.64"/>
    <n v="89.285714285714292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x v="522"/>
    <b v="0"/>
    <n v="31"/>
    <b v="1"/>
    <s v="theater/plays"/>
    <n v="114.66666666666667"/>
    <n v="96.774193548387103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x v="523"/>
    <b v="0"/>
    <n v="84"/>
    <b v="1"/>
    <s v="theater/plays"/>
    <n v="120.6"/>
    <n v="59.52380952380952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x v="524"/>
    <b v="0"/>
    <n v="130"/>
    <b v="1"/>
    <s v="theater/plays"/>
    <n v="108.67285714285715"/>
    <n v="26.923076923076923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x v="525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x v="526"/>
    <b v="0"/>
    <n v="23"/>
    <b v="1"/>
    <s v="theater/plays"/>
    <n v="113.99999999999999"/>
    <n v="65.217391304347828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x v="527"/>
    <b v="0"/>
    <n v="158"/>
    <b v="1"/>
    <s v="theater/plays"/>
    <n v="100.85"/>
    <n v="63.291139240506332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x v="528"/>
    <b v="0"/>
    <n v="30"/>
    <b v="1"/>
    <s v="theater/plays"/>
    <n v="115.65217391304347"/>
    <n v="38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x v="529"/>
    <b v="0"/>
    <n v="18"/>
    <b v="1"/>
    <s v="theater/plays"/>
    <n v="130.41666666666666"/>
    <n v="66.666666666666671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x v="530"/>
    <b v="0"/>
    <n v="29"/>
    <b v="1"/>
    <s v="theater/plays"/>
    <n v="107.78267254038178"/>
    <n v="117.41379310344827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x v="531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x v="532"/>
    <b v="0"/>
    <n v="173"/>
    <b v="1"/>
    <s v="theater/plays"/>
    <n v="123.25"/>
    <n v="57.803468208092482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x v="533"/>
    <b v="0"/>
    <n v="17"/>
    <b v="1"/>
    <s v="theater/plays"/>
    <n v="100.2"/>
    <n v="117.64705882352941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x v="534"/>
    <b v="0"/>
    <n v="48"/>
    <b v="1"/>
    <s v="theater/plays"/>
    <n v="104.66666666666666"/>
    <n v="312.5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x v="535"/>
    <b v="0"/>
    <n v="59"/>
    <b v="1"/>
    <s v="theater/plays"/>
    <n v="102.49999999999999"/>
    <n v="33.89830508474576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x v="536"/>
    <b v="0"/>
    <n v="39"/>
    <b v="1"/>
    <s v="theater/plays"/>
    <n v="118.25757575757576"/>
    <n v="84.615384615384613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x v="537"/>
    <b v="0"/>
    <n v="59"/>
    <b v="1"/>
    <s v="theater/plays"/>
    <n v="120.5"/>
    <n v="33.89830508474576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x v="538"/>
    <b v="0"/>
    <n v="60"/>
    <b v="1"/>
    <s v="theater/plays"/>
    <n v="302.42"/>
    <n v="83.333333333333329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x v="539"/>
    <b v="0"/>
    <n v="20"/>
    <b v="1"/>
    <s v="theater/plays"/>
    <n v="100.64400000000001"/>
    <n v="2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x v="540"/>
    <b v="0"/>
    <n v="1"/>
    <b v="0"/>
    <s v="technology/web"/>
    <n v="6.6666666666666671E-3"/>
    <n v="1500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x v="541"/>
    <b v="0"/>
    <n v="1"/>
    <b v="0"/>
    <s v="technology/web"/>
    <n v="0.55555555555555558"/>
    <n v="4500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x v="542"/>
    <b v="0"/>
    <n v="1"/>
    <b v="0"/>
    <s v="technology/web"/>
    <n v="3.9999999999999996E-4"/>
    <n v="25000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x v="543"/>
    <b v="0"/>
    <n v="2"/>
    <b v="0"/>
    <s v="technology/web"/>
    <n v="0.31818181818181818"/>
    <n v="11000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x v="544"/>
    <b v="0"/>
    <n v="2"/>
    <b v="0"/>
    <s v="technology/web"/>
    <n v="1.2"/>
    <n v="250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x v="545"/>
    <b v="0"/>
    <n v="34"/>
    <b v="0"/>
    <s v="technology/web"/>
    <n v="27.383999999999997"/>
    <n v="1470.588235294117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x v="546"/>
    <b v="0"/>
    <n v="2"/>
    <b v="0"/>
    <s v="technology/web"/>
    <n v="8.666666666666667E-2"/>
    <n v="30000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x v="547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x v="548"/>
    <b v="0"/>
    <n v="1"/>
    <b v="0"/>
    <s v="technology/web"/>
    <n v="0.09"/>
    <n v="10000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x v="549"/>
    <b v="0"/>
    <n v="8"/>
    <b v="0"/>
    <s v="technology/web"/>
    <n v="2.7199999999999998"/>
    <n v="312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x v="550"/>
    <b v="0"/>
    <n v="4"/>
    <b v="0"/>
    <s v="technology/web"/>
    <n v="0.70000000000000007"/>
    <n v="1250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x v="551"/>
    <b v="0"/>
    <n v="28"/>
    <b v="0"/>
    <s v="technology/web"/>
    <n v="5.0413333333333332"/>
    <n v="2678.571428571428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x v="552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x v="553"/>
    <b v="0"/>
    <n v="6"/>
    <b v="0"/>
    <s v="technology/web"/>
    <n v="0.49199999999999999"/>
    <n v="4166.666666666667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x v="554"/>
    <b v="0"/>
    <n v="22"/>
    <b v="0"/>
    <s v="technology/web"/>
    <n v="36.589147286821706"/>
    <n v="175.90909090909091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x v="555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x v="556"/>
    <b v="0"/>
    <n v="1"/>
    <b v="0"/>
    <s v="technology/web"/>
    <n v="2.5"/>
    <n v="80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x v="557"/>
    <b v="0"/>
    <n v="20"/>
    <b v="0"/>
    <s v="technology/web"/>
    <n v="0.91066666666666674"/>
    <n v="7500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x v="558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x v="559"/>
    <b v="0"/>
    <n v="1"/>
    <b v="0"/>
    <s v="technology/web"/>
    <n v="2.0833333333333336E-2"/>
    <n v="24000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x v="560"/>
    <b v="0"/>
    <n v="3"/>
    <b v="0"/>
    <s v="technology/web"/>
    <n v="1.2E-2"/>
    <n v="33333.333333333336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x v="561"/>
    <b v="0"/>
    <n v="2"/>
    <b v="0"/>
    <s v="technology/web"/>
    <n v="0.36666666666666664"/>
    <n v="7500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x v="562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x v="563"/>
    <b v="0"/>
    <n v="2"/>
    <b v="0"/>
    <s v="technology/web"/>
    <n v="9.0666666666666659E-2"/>
    <n v="37500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x v="564"/>
    <b v="0"/>
    <n v="1"/>
    <b v="0"/>
    <s v="technology/web"/>
    <n v="5.5555555555555558E-3"/>
    <n v="1800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x v="565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x v="566"/>
    <b v="0"/>
    <n v="1"/>
    <b v="0"/>
    <s v="technology/web"/>
    <n v="0.02"/>
    <n v="500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x v="567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x v="568"/>
    <b v="0"/>
    <n v="5"/>
    <b v="0"/>
    <s v="technology/web"/>
    <n v="1"/>
    <n v="4900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x v="569"/>
    <b v="0"/>
    <n v="1"/>
    <b v="0"/>
    <s v="technology/web"/>
    <n v="0.8"/>
    <n v="250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x v="570"/>
    <b v="0"/>
    <n v="1"/>
    <b v="0"/>
    <s v="technology/web"/>
    <n v="0.16705882352941176"/>
    <n v="85000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x v="571"/>
    <b v="0"/>
    <n v="2"/>
    <b v="0"/>
    <s v="technology/web"/>
    <n v="0.42399999999999999"/>
    <n v="12500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x v="572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x v="573"/>
    <b v="0"/>
    <n v="9"/>
    <b v="0"/>
    <s v="technology/web"/>
    <n v="0.38925389253892539"/>
    <n v="9876.444444444445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x v="574"/>
    <b v="0"/>
    <n v="4"/>
    <b v="0"/>
    <s v="technology/web"/>
    <n v="0.7155635062611807"/>
    <n v="279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x v="575"/>
    <b v="0"/>
    <n v="4"/>
    <b v="0"/>
    <s v="technology/web"/>
    <n v="0.43166666666666664"/>
    <n v="15000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x v="576"/>
    <b v="0"/>
    <n v="1"/>
    <b v="0"/>
    <s v="technology/web"/>
    <n v="1.25E-3"/>
    <n v="8000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x v="577"/>
    <b v="0"/>
    <n v="1"/>
    <b v="0"/>
    <s v="technology/web"/>
    <n v="0.2"/>
    <n v="500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x v="578"/>
    <b v="0"/>
    <n v="7"/>
    <b v="0"/>
    <s v="technology/web"/>
    <n v="1.12E-2"/>
    <n v="17857.142857142859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x v="579"/>
    <b v="0"/>
    <n v="5"/>
    <b v="0"/>
    <s v="technology/web"/>
    <n v="1.4583333333333333"/>
    <n v="2400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x v="580"/>
    <b v="0"/>
    <n v="1"/>
    <b v="0"/>
    <s v="technology/web"/>
    <n v="3.3333333333333333E-2"/>
    <n v="300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x v="581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x v="582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x v="583"/>
    <b v="0"/>
    <n v="1"/>
    <b v="0"/>
    <s v="technology/web"/>
    <n v="1.1111111111111112E-2"/>
    <n v="900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x v="584"/>
    <b v="0"/>
    <n v="2"/>
    <b v="0"/>
    <s v="technology/web"/>
    <n v="1"/>
    <n v="500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x v="1"/>
    <n v="1448928000"/>
    <x v="585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x v="586"/>
    <b v="0"/>
    <n v="4"/>
    <b v="0"/>
    <s v="technology/web"/>
    <n v="0.55999999999999994"/>
    <n v="2500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x v="587"/>
    <b v="0"/>
    <n v="7"/>
    <b v="0"/>
    <s v="technology/web"/>
    <n v="9.0833333333333339"/>
    <n v="4285.7142857142853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x v="588"/>
    <b v="0"/>
    <n v="2"/>
    <b v="0"/>
    <s v="technology/web"/>
    <n v="3.3444444444444441"/>
    <n v="4500"/>
    <x v="2"/>
    <x v="7"/>
    <x v="588"/>
    <d v="2016-11-17T19:28:06"/>
  </r>
  <r>
    <n v="589"/>
    <s v="Get Neighborly"/>
    <s v="Services closer than you think..."/>
    <n v="7500"/>
    <n v="1"/>
    <x v="2"/>
    <s v="US"/>
    <x v="0"/>
    <n v="1436366699"/>
    <x v="589"/>
    <b v="0"/>
    <n v="1"/>
    <b v="0"/>
    <s v="technology/web"/>
    <n v="1.3333333333333334E-2"/>
    <n v="750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x v="590"/>
    <b v="0"/>
    <n v="9"/>
    <b v="0"/>
    <s v="technology/web"/>
    <n v="4.46"/>
    <n v="555.55555555555554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x v="591"/>
    <b v="0"/>
    <n v="2"/>
    <b v="0"/>
    <s v="technology/web"/>
    <n v="6.0999999999999999E-2"/>
    <n v="50000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x v="592"/>
    <b v="0"/>
    <n v="1"/>
    <b v="0"/>
    <s v="technology/web"/>
    <n v="3.3333333333333335"/>
    <n v="750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x v="593"/>
    <b v="0"/>
    <n v="7"/>
    <b v="0"/>
    <s v="technology/web"/>
    <n v="23"/>
    <n v="71.428571428571431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x v="594"/>
    <b v="0"/>
    <n v="2"/>
    <b v="0"/>
    <s v="technology/web"/>
    <n v="0.104"/>
    <n v="12500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x v="595"/>
    <b v="0"/>
    <n v="8"/>
    <b v="0"/>
    <s v="technology/web"/>
    <n v="0.42599999999999999"/>
    <n v="12500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x v="596"/>
    <b v="0"/>
    <n v="2"/>
    <b v="0"/>
    <s v="technology/web"/>
    <n v="0.03"/>
    <n v="10000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x v="597"/>
    <b v="0"/>
    <n v="2"/>
    <b v="0"/>
    <s v="technology/web"/>
    <n v="0.26666666666666666"/>
    <n v="375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x v="598"/>
    <b v="0"/>
    <n v="7"/>
    <b v="0"/>
    <s v="technology/web"/>
    <n v="34"/>
    <n v="357.14285714285717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x v="599"/>
    <b v="0"/>
    <n v="2"/>
    <b v="0"/>
    <s v="technology/web"/>
    <n v="6.2E-2"/>
    <n v="25000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x v="600"/>
    <b v="0"/>
    <n v="1"/>
    <b v="0"/>
    <s v="technology/web"/>
    <n v="2"/>
    <n v="50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x v="601"/>
    <b v="0"/>
    <n v="6"/>
    <b v="0"/>
    <s v="technology/web"/>
    <n v="1.4000000000000001"/>
    <n v="1666.6666666666667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x v="602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x v="603"/>
    <b v="0"/>
    <n v="13"/>
    <b v="0"/>
    <s v="technology/web"/>
    <n v="3.9334666666666664"/>
    <n v="1153.8461538461538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x v="604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x v="605"/>
    <b v="0"/>
    <n v="8"/>
    <b v="0"/>
    <s v="technology/web"/>
    <n v="2.62"/>
    <n v="62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x v="606"/>
    <b v="0"/>
    <n v="1"/>
    <b v="0"/>
    <s v="technology/web"/>
    <n v="0.2"/>
    <n v="500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x v="607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x v="608"/>
    <b v="0"/>
    <n v="5"/>
    <b v="0"/>
    <s v="technology/web"/>
    <n v="0.97400000000000009"/>
    <n v="30000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x v="609"/>
    <b v="0"/>
    <n v="1"/>
    <b v="0"/>
    <s v="technology/web"/>
    <n v="0.64102564102564097"/>
    <n v="780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x v="610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x v="611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x v="612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x v="613"/>
    <b v="0"/>
    <n v="121"/>
    <b v="0"/>
    <s v="technology/web"/>
    <n v="21.363333333333333"/>
    <n v="495.867768595041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x v="614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x v="615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x v="616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x v="617"/>
    <b v="0"/>
    <n v="3"/>
    <b v="0"/>
    <s v="technology/web"/>
    <n v="3"/>
    <n v="666.66666666666663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x v="618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x v="619"/>
    <b v="0"/>
    <n v="1"/>
    <b v="0"/>
    <s v="technology/web"/>
    <n v="3.9999999999999996E-5"/>
    <n v="250000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x v="620"/>
    <b v="0"/>
    <n v="1"/>
    <b v="0"/>
    <s v="technology/web"/>
    <n v="1"/>
    <n v="300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x v="621"/>
    <b v="0"/>
    <n v="3"/>
    <b v="0"/>
    <s v="technology/web"/>
    <n v="1.044"/>
    <n v="8333.3333333333339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x v="622"/>
    <b v="0"/>
    <n v="9"/>
    <b v="0"/>
    <s v="technology/web"/>
    <n v="5.6833333333333336"/>
    <n v="666.66666666666663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x v="623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x v="624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x v="625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x v="626"/>
    <b v="0"/>
    <n v="39"/>
    <b v="0"/>
    <s v="technology/web"/>
    <n v="17.380000000000003"/>
    <n v="641.02564102564099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x v="627"/>
    <b v="0"/>
    <n v="1"/>
    <b v="0"/>
    <s v="technology/web"/>
    <n v="0.02"/>
    <n v="45000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x v="628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x v="629"/>
    <b v="0"/>
    <n v="3"/>
    <b v="0"/>
    <s v="technology/web"/>
    <n v="0.17500000000000002"/>
    <n v="66666.666666666672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x v="630"/>
    <b v="0"/>
    <n v="1"/>
    <b v="0"/>
    <s v="technology/web"/>
    <n v="8.3340278356529712E-2"/>
    <n v="1199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x v="631"/>
    <b v="0"/>
    <n v="9"/>
    <b v="0"/>
    <s v="technology/web"/>
    <n v="1.38"/>
    <n v="5555.555555555555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x v="632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x v="633"/>
    <b v="0"/>
    <n v="25"/>
    <b v="0"/>
    <s v="technology/web"/>
    <n v="12.45"/>
    <n v="400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x v="634"/>
    <b v="0"/>
    <n v="1"/>
    <b v="0"/>
    <s v="technology/web"/>
    <n v="0.02"/>
    <n v="5000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x v="635"/>
    <b v="0"/>
    <n v="1"/>
    <b v="0"/>
    <s v="technology/web"/>
    <n v="8.0000000000000002E-3"/>
    <n v="25000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x v="636"/>
    <b v="0"/>
    <n v="1"/>
    <b v="0"/>
    <s v="technology/web"/>
    <n v="0.2"/>
    <n v="2000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x v="637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s v="DE"/>
    <x v="3"/>
    <n v="1490447662"/>
    <x v="638"/>
    <b v="0"/>
    <n v="6"/>
    <b v="0"/>
    <s v="technology/web"/>
    <n v="9.0000000000000011E-3"/>
    <n v="33333.333333333336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x v="639"/>
    <b v="0"/>
    <n v="1"/>
    <b v="0"/>
    <s v="technology/web"/>
    <n v="9.9999999999999991E-5"/>
    <n v="100000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x v="640"/>
    <b v="0"/>
    <n v="2"/>
    <b v="1"/>
    <s v="technology/wearables"/>
    <n v="144.28571428571428"/>
    <n v="3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x v="641"/>
    <b v="0"/>
    <n v="315"/>
    <b v="1"/>
    <s v="technology/wearables"/>
    <n v="119.16249999999999"/>
    <n v="126.98412698412699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x v="642"/>
    <b v="0"/>
    <n v="2174"/>
    <b v="1"/>
    <s v="technology/wearables"/>
    <n v="1460.4850000000001"/>
    <n v="9.199632014719410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x v="643"/>
    <b v="0"/>
    <n v="152"/>
    <b v="1"/>
    <s v="technology/wearables"/>
    <n v="105.80799999999999"/>
    <n v="164.4736842105263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x v="644"/>
    <b v="0"/>
    <n v="1021"/>
    <b v="1"/>
    <s v="technology/wearables"/>
    <n v="300.11791999999997"/>
    <n v="24.485798237022529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x v="645"/>
    <b v="0"/>
    <n v="237"/>
    <b v="1"/>
    <s v="technology/wearables"/>
    <n v="278.7"/>
    <n v="8.4388185654008439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x v="646"/>
    <b v="0"/>
    <n v="27"/>
    <b v="1"/>
    <s v="technology/wearables"/>
    <n v="131.87625"/>
    <n v="29.62962962962963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x v="647"/>
    <b v="0"/>
    <n v="17"/>
    <b v="1"/>
    <s v="technology/wearables"/>
    <n v="107.05"/>
    <n v="117.64705882352941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x v="648"/>
    <b v="0"/>
    <n v="27"/>
    <b v="1"/>
    <s v="technology/wearables"/>
    <n v="126.82285714285715"/>
    <n v="1296.2962962962963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x v="649"/>
    <b v="0"/>
    <n v="82"/>
    <b v="1"/>
    <s v="technology/wearables"/>
    <n v="139.96"/>
    <n v="30.487804878048781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x v="650"/>
    <b v="0"/>
    <n v="48"/>
    <b v="1"/>
    <s v="technology/wearables"/>
    <n v="112.4"/>
    <n v="31.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x v="651"/>
    <b v="0"/>
    <n v="105"/>
    <b v="1"/>
    <s v="technology/wearables"/>
    <n v="100.52799999999999"/>
    <n v="238.0952380952381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x v="652"/>
    <b v="0"/>
    <n v="28"/>
    <b v="1"/>
    <s v="technology/wearables"/>
    <n v="100.46666666666665"/>
    <n v="107.1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x v="653"/>
    <b v="0"/>
    <n v="1107"/>
    <b v="1"/>
    <s v="technology/wearables"/>
    <n v="141.446"/>
    <n v="67.750677506775062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x v="654"/>
    <b v="0"/>
    <n v="1013"/>
    <b v="1"/>
    <s v="technology/wearables"/>
    <n v="267.29166666666669"/>
    <n v="11.846001974333662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x v="655"/>
    <b v="0"/>
    <n v="274"/>
    <b v="1"/>
    <s v="technology/wearables"/>
    <n v="146.88749999999999"/>
    <n v="29.197080291970803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x v="656"/>
    <b v="0"/>
    <n v="87"/>
    <b v="1"/>
    <s v="technology/wearables"/>
    <n v="213.56"/>
    <n v="57.47126436781609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x v="657"/>
    <b v="0"/>
    <n v="99"/>
    <b v="1"/>
    <s v="technology/wearables"/>
    <n v="125.69999999999999"/>
    <n v="151.515151515151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x v="658"/>
    <b v="0"/>
    <n v="276"/>
    <b v="1"/>
    <s v="technology/wearables"/>
    <n v="104.46206037108834"/>
    <n v="104.66666666666667"/>
    <x v="2"/>
    <x v="8"/>
    <x v="658"/>
    <d v="2015-07-26T18:00:00"/>
  </r>
  <r>
    <n v="659"/>
    <s v="Lulu Watch Designs - Apple Watch"/>
    <s v="Sync up your lifestyle"/>
    <n v="3000"/>
    <n v="3017"/>
    <x v="0"/>
    <s v="US"/>
    <x v="0"/>
    <n v="1440339295"/>
    <x v="659"/>
    <b v="0"/>
    <n v="21"/>
    <b v="1"/>
    <s v="technology/wearables"/>
    <n v="100.56666666666668"/>
    <n v="142.8571428571428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x v="660"/>
    <b v="0"/>
    <n v="18"/>
    <b v="0"/>
    <s v="technology/wearables"/>
    <n v="3.0579999999999998"/>
    <n v="2777.7777777777778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x v="661"/>
    <b v="0"/>
    <n v="9"/>
    <b v="0"/>
    <s v="technology/wearables"/>
    <n v="0.95"/>
    <n v="1111.1111111111111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x v="662"/>
    <b v="0"/>
    <n v="4"/>
    <b v="0"/>
    <s v="technology/wearables"/>
    <n v="0.4"/>
    <n v="9750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x v="663"/>
    <b v="0"/>
    <n v="7"/>
    <b v="0"/>
    <s v="technology/wearables"/>
    <n v="0.35000000000000003"/>
    <n v="28571.428571428572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x v="664"/>
    <b v="0"/>
    <n v="29"/>
    <b v="0"/>
    <s v="technology/wearables"/>
    <n v="7.5333333333333332"/>
    <n v="413.7931034482758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x v="665"/>
    <b v="0"/>
    <n v="12"/>
    <b v="0"/>
    <s v="technology/wearables"/>
    <n v="18.64"/>
    <n v="833.33333333333337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x v="666"/>
    <b v="0"/>
    <n v="4"/>
    <b v="0"/>
    <s v="technology/wearables"/>
    <n v="4.0000000000000001E-3"/>
    <n v="50000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x v="667"/>
    <b v="0"/>
    <n v="28"/>
    <b v="0"/>
    <s v="technology/wearables"/>
    <n v="10.02"/>
    <n v="1785.7142857142858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x v="668"/>
    <b v="0"/>
    <n v="25"/>
    <b v="0"/>
    <s v="technology/wearables"/>
    <n v="4.5600000000000005"/>
    <n v="600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x v="669"/>
    <b v="0"/>
    <n v="28"/>
    <b v="0"/>
    <s v="technology/wearables"/>
    <n v="21.5075"/>
    <n v="7142.8571428571431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x v="670"/>
    <b v="0"/>
    <n v="310"/>
    <b v="0"/>
    <s v="technology/wearables"/>
    <n v="29.276666666666667"/>
    <n v="290.32258064516128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x v="671"/>
    <b v="0"/>
    <n v="15"/>
    <b v="0"/>
    <s v="technology/wearables"/>
    <n v="39.426666666666662"/>
    <n v="2000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x v="672"/>
    <b v="0"/>
    <n v="215"/>
    <b v="0"/>
    <s v="technology/wearables"/>
    <n v="21.628"/>
    <n v="232.55813953488371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x v="673"/>
    <b v="0"/>
    <n v="3"/>
    <b v="0"/>
    <s v="technology/wearables"/>
    <n v="0.20500000000000002"/>
    <n v="33333.333333333336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x v="674"/>
    <b v="0"/>
    <n v="2"/>
    <b v="0"/>
    <s v="technology/wearables"/>
    <n v="0.03"/>
    <n v="25000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x v="675"/>
    <b v="0"/>
    <n v="26"/>
    <b v="0"/>
    <s v="technology/wearables"/>
    <n v="14.85"/>
    <n v="230.76923076923077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x v="676"/>
    <b v="0"/>
    <n v="24"/>
    <b v="0"/>
    <s v="technology/wearables"/>
    <n v="1.4710000000000001"/>
    <n v="4166.666666666667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x v="677"/>
    <b v="0"/>
    <n v="96"/>
    <b v="0"/>
    <s v="technology/wearables"/>
    <n v="25.584"/>
    <n v="520.83333333333337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x v="678"/>
    <b v="0"/>
    <n v="17"/>
    <b v="0"/>
    <s v="technology/wearables"/>
    <n v="3.8206896551724134"/>
    <n v="1705.8823529411766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x v="679"/>
    <b v="0"/>
    <n v="94"/>
    <b v="0"/>
    <s v="technology/wearables"/>
    <n v="15.485964912280703"/>
    <n v="606.38297872340422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x v="680"/>
    <b v="0"/>
    <n v="129"/>
    <b v="0"/>
    <s v="technology/wearables"/>
    <n v="25.912000000000003"/>
    <n v="581.39534883720933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x v="681"/>
    <b v="0"/>
    <n v="1"/>
    <b v="0"/>
    <s v="technology/wearables"/>
    <n v="0.04"/>
    <n v="250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x v="682"/>
    <b v="0"/>
    <n v="4"/>
    <b v="0"/>
    <s v="technology/wearables"/>
    <n v="0.106"/>
    <n v="12500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x v="683"/>
    <b v="0"/>
    <n v="3"/>
    <b v="0"/>
    <s v="technology/wearables"/>
    <n v="0.85142857142857142"/>
    <n v="11666.666666666666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x v="684"/>
    <b v="0"/>
    <n v="135"/>
    <b v="0"/>
    <s v="technology/wearables"/>
    <n v="7.4837500000000006"/>
    <n v="2370.3703703703704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x v="685"/>
    <b v="0"/>
    <n v="10"/>
    <b v="0"/>
    <s v="technology/wearables"/>
    <n v="27.650000000000002"/>
    <n v="200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x v="686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x v="687"/>
    <b v="0"/>
    <n v="6"/>
    <b v="0"/>
    <s v="technology/wearables"/>
    <n v="3.55"/>
    <n v="16666.666666666668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x v="688"/>
    <b v="0"/>
    <n v="36"/>
    <b v="0"/>
    <s v="technology/wearables"/>
    <n v="72.989999999999995"/>
    <n v="555.55555555555554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x v="689"/>
    <b v="0"/>
    <n v="336"/>
    <b v="0"/>
    <s v="technology/wearables"/>
    <n v="57.648750000000007"/>
    <n v="595.23809523809518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x v="690"/>
    <b v="0"/>
    <n v="34"/>
    <b v="0"/>
    <s v="technology/wearables"/>
    <n v="12.34"/>
    <n v="588.23529411764707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x v="691"/>
    <b v="0"/>
    <n v="10"/>
    <b v="0"/>
    <s v="technology/wearables"/>
    <n v="0.52"/>
    <n v="5000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x v="692"/>
    <b v="0"/>
    <n v="201"/>
    <b v="0"/>
    <s v="technology/wearables"/>
    <n v="6.5299999999999994"/>
    <n v="99.50248756218906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x v="693"/>
    <b v="0"/>
    <n v="296"/>
    <b v="0"/>
    <s v="technology/wearables"/>
    <n v="35.338000000000001"/>
    <n v="337.83783783783781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x v="694"/>
    <b v="0"/>
    <n v="7"/>
    <b v="0"/>
    <s v="technology/wearables"/>
    <n v="0.39333333333333331"/>
    <n v="21428.571428571428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x v="695"/>
    <b v="0"/>
    <n v="7"/>
    <b v="0"/>
    <s v="technology/wearables"/>
    <n v="1.06"/>
    <n v="8571.428571428570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x v="696"/>
    <b v="0"/>
    <n v="1"/>
    <b v="0"/>
    <s v="technology/wearables"/>
    <n v="5.7142857142857147E-4"/>
    <n v="17500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x v="697"/>
    <b v="0"/>
    <n v="114"/>
    <b v="0"/>
    <s v="technology/wearables"/>
    <n v="46.379999999999995"/>
    <n v="43.859649122807021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x v="698"/>
    <b v="0"/>
    <n v="29"/>
    <b v="0"/>
    <s v="technology/wearables"/>
    <n v="15.39"/>
    <n v="3448.2758620689656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x v="699"/>
    <b v="0"/>
    <n v="890"/>
    <b v="0"/>
    <s v="technology/wearables"/>
    <n v="82.422107692307705"/>
    <n v="146.06741573033707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x v="700"/>
    <b v="0"/>
    <n v="31"/>
    <b v="0"/>
    <s v="technology/wearables"/>
    <n v="2.6866666666666665"/>
    <n v="483.87096774193549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x v="701"/>
    <b v="0"/>
    <n v="21"/>
    <b v="0"/>
    <s v="technology/wearables"/>
    <n v="26.6"/>
    <n v="1095.2380952380952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x v="702"/>
    <b v="0"/>
    <n v="37"/>
    <b v="0"/>
    <s v="technology/wearables"/>
    <n v="30.813400000000001"/>
    <n v="405.4054054054054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x v="703"/>
    <b v="0"/>
    <n v="7"/>
    <b v="0"/>
    <s v="technology/wearables"/>
    <n v="5.58"/>
    <n v="2142.857142857142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x v="704"/>
    <b v="0"/>
    <n v="4"/>
    <b v="0"/>
    <s v="technology/wearables"/>
    <n v="0.87454545454545463"/>
    <n v="13750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x v="705"/>
    <b v="0"/>
    <n v="5"/>
    <b v="0"/>
    <s v="technology/wearables"/>
    <n v="0.97699999999999987"/>
    <n v="20000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x v="706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x v="707"/>
    <b v="0"/>
    <n v="456"/>
    <b v="0"/>
    <s v="technology/wearables"/>
    <n v="78.927352941176466"/>
    <n v="149.12280701754386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x v="708"/>
    <b v="0"/>
    <n v="369"/>
    <b v="0"/>
    <s v="technology/wearables"/>
    <n v="22.092500000000001"/>
    <n v="108.40108401084011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x v="709"/>
    <b v="0"/>
    <n v="2"/>
    <b v="0"/>
    <s v="technology/wearables"/>
    <n v="0.40666666666666662"/>
    <n v="7500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x v="710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x v="711"/>
    <b v="0"/>
    <n v="338"/>
    <b v="0"/>
    <s v="technology/wearables"/>
    <n v="33.790999999999997"/>
    <n v="295.8579881656804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x v="712"/>
    <b v="0"/>
    <n v="4"/>
    <b v="0"/>
    <s v="technology/wearables"/>
    <n v="0.21649484536082475"/>
    <n v="121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x v="713"/>
    <b v="0"/>
    <n v="1"/>
    <b v="0"/>
    <s v="technology/wearables"/>
    <n v="0.79600000000000004"/>
    <n v="25000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x v="714"/>
    <b v="0"/>
    <n v="28"/>
    <b v="0"/>
    <s v="technology/wearables"/>
    <n v="14.993333333333334"/>
    <n v="535.71428571428567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x v="715"/>
    <b v="0"/>
    <n v="12"/>
    <b v="0"/>
    <s v="technology/wearables"/>
    <n v="5.0509090909090908"/>
    <n v="2291.666666666666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x v="716"/>
    <b v="0"/>
    <n v="16"/>
    <b v="0"/>
    <s v="technology/wearables"/>
    <n v="10.214285714285715"/>
    <n v="437.5"/>
    <x v="2"/>
    <x v="8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x v="717"/>
    <b v="0"/>
    <n v="4"/>
    <b v="0"/>
    <s v="technology/wearables"/>
    <n v="0.30499999999999999"/>
    <n v="25000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x v="718"/>
    <b v="0"/>
    <n v="4"/>
    <b v="0"/>
    <s v="technology/wearables"/>
    <n v="0.75"/>
    <n v="3000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x v="719"/>
    <b v="0"/>
    <n v="10"/>
    <b v="0"/>
    <s v="technology/wearables"/>
    <n v="1.2933333333333332"/>
    <n v="1500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x v="720"/>
    <b v="0"/>
    <n v="41"/>
    <b v="1"/>
    <s v="publishing/nonfiction"/>
    <n v="143.94736842105263"/>
    <n v="46.34146341463414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x v="721"/>
    <b v="0"/>
    <n v="119"/>
    <b v="1"/>
    <s v="publishing/nonfiction"/>
    <n v="122.10975609756099"/>
    <n v="68.907563025210081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x v="722"/>
    <b v="0"/>
    <n v="153"/>
    <b v="1"/>
    <s v="publishing/nonfiction"/>
    <n v="132.024"/>
    <n v="163.3986928104575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x v="723"/>
    <b v="0"/>
    <n v="100"/>
    <b v="1"/>
    <s v="publishing/nonfiction"/>
    <n v="109.38000000000001"/>
    <n v="50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x v="724"/>
    <b v="0"/>
    <n v="143"/>
    <b v="1"/>
    <s v="publishing/nonfiction"/>
    <n v="105.47157142857144"/>
    <n v="48.95104895104895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x v="725"/>
    <b v="0"/>
    <n v="140"/>
    <b v="1"/>
    <s v="publishing/nonfiction"/>
    <n v="100.35000000000001"/>
    <n v="142.8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x v="726"/>
    <b v="0"/>
    <n v="35"/>
    <b v="1"/>
    <s v="publishing/nonfiction"/>
    <n v="101.4"/>
    <n v="71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x v="727"/>
    <b v="0"/>
    <n v="149"/>
    <b v="1"/>
    <s v="publishing/nonfiction"/>
    <n v="155.51428571428571"/>
    <n v="23.48993288590604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x v="728"/>
    <b v="0"/>
    <n v="130"/>
    <b v="1"/>
    <s v="publishing/nonfiction"/>
    <n v="105.566"/>
    <n v="57.692307692307693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x v="729"/>
    <b v="0"/>
    <n v="120"/>
    <b v="1"/>
    <s v="publishing/nonfiction"/>
    <n v="130.65"/>
    <n v="33.333333333333336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x v="730"/>
    <b v="0"/>
    <n v="265"/>
    <b v="1"/>
    <s v="publishing/nonfiction"/>
    <n v="132.19"/>
    <n v="75.471698113207552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x v="731"/>
    <b v="0"/>
    <n v="71"/>
    <b v="1"/>
    <s v="publishing/nonfiction"/>
    <n v="126"/>
    <n v="70.422535211267601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x v="732"/>
    <b v="0"/>
    <n v="13"/>
    <b v="1"/>
    <s v="publishing/nonfiction"/>
    <n v="160"/>
    <n v="3.0769230769230771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x v="733"/>
    <b v="0"/>
    <n v="169"/>
    <b v="1"/>
    <s v="publishing/nonfiction"/>
    <n v="120.48"/>
    <n v="14.792899408284024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x v="734"/>
    <b v="0"/>
    <n v="57"/>
    <b v="1"/>
    <s v="publishing/nonfiction"/>
    <n v="125.52941176470588"/>
    <n v="149.1228070175438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x v="735"/>
    <b v="0"/>
    <n v="229"/>
    <b v="1"/>
    <s v="publishing/nonfiction"/>
    <n v="114.40638297872341"/>
    <n v="205.24017467248908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x v="736"/>
    <b v="0"/>
    <n v="108"/>
    <b v="1"/>
    <s v="publishing/nonfiction"/>
    <n v="315.13888888888891"/>
    <n v="33.333333333333336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x v="737"/>
    <b v="0"/>
    <n v="108"/>
    <b v="1"/>
    <s v="publishing/nonfiction"/>
    <n v="122.39999999999999"/>
    <n v="46.2962962962962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x v="738"/>
    <b v="0"/>
    <n v="41"/>
    <b v="1"/>
    <s v="publishing/nonfiction"/>
    <n v="106.73333333333332"/>
    <n v="36.58536585365853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x v="739"/>
    <b v="0"/>
    <n v="139"/>
    <b v="1"/>
    <s v="publishing/nonfiction"/>
    <n v="158.33333333333331"/>
    <n v="43.16546762589928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x v="740"/>
    <b v="0"/>
    <n v="19"/>
    <b v="1"/>
    <s v="publishing/nonfiction"/>
    <n v="107.4"/>
    <n v="157.89473684210526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x v="741"/>
    <b v="0"/>
    <n v="94"/>
    <b v="1"/>
    <s v="publishing/nonfiction"/>
    <n v="102.25999999999999"/>
    <n v="138.2978723404255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x v="742"/>
    <b v="0"/>
    <n v="23"/>
    <b v="1"/>
    <s v="publishing/nonfiction"/>
    <n v="110.71428571428572"/>
    <n v="60.869565217391305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x v="743"/>
    <b v="0"/>
    <n v="15"/>
    <b v="1"/>
    <s v="publishing/nonfiction"/>
    <n v="148"/>
    <n v="36.666666666666664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x v="744"/>
    <b v="0"/>
    <n v="62"/>
    <b v="1"/>
    <s v="publishing/nonfiction"/>
    <n v="102.32000000000001"/>
    <n v="80.645161290322577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x v="745"/>
    <b v="0"/>
    <n v="74"/>
    <b v="1"/>
    <s v="publishing/nonfiction"/>
    <n v="179.09909909909908"/>
    <n v="30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x v="746"/>
    <b v="0"/>
    <n v="97"/>
    <b v="1"/>
    <s v="publishing/nonfiction"/>
    <n v="111.08135252761969"/>
    <n v="30.79381443298969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x v="747"/>
    <b v="0"/>
    <n v="55"/>
    <b v="1"/>
    <s v="publishing/nonfiction"/>
    <n v="100.04285714285714"/>
    <n v="127.27272727272727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x v="748"/>
    <b v="0"/>
    <n v="44"/>
    <b v="1"/>
    <s v="publishing/nonfiction"/>
    <n v="100.25"/>
    <n v="45.454545454545453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x v="749"/>
    <b v="0"/>
    <n v="110"/>
    <b v="1"/>
    <s v="publishing/nonfiction"/>
    <n v="105.56"/>
    <n v="90.909090909090907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x v="750"/>
    <b v="0"/>
    <n v="59"/>
    <b v="1"/>
    <s v="publishing/nonfiction"/>
    <n v="102.58775877587757"/>
    <n v="75.322033898305079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x v="751"/>
    <b v="0"/>
    <n v="62"/>
    <b v="1"/>
    <s v="publishing/nonfiction"/>
    <n v="118.5"/>
    <n v="48.3870967741935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x v="752"/>
    <b v="0"/>
    <n v="105"/>
    <b v="1"/>
    <s v="publishing/nonfiction"/>
    <n v="111.7"/>
    <n v="47.61904761904762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x v="753"/>
    <b v="0"/>
    <n v="26"/>
    <b v="1"/>
    <s v="publishing/nonfiction"/>
    <n v="128"/>
    <n v="384.61538461538464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x v="754"/>
    <b v="0"/>
    <n v="49"/>
    <b v="1"/>
    <s v="publishing/nonfiction"/>
    <n v="103.75000000000001"/>
    <n v="40.816326530612244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x v="755"/>
    <b v="0"/>
    <n v="68"/>
    <b v="1"/>
    <s v="publishing/nonfiction"/>
    <n v="101.9076"/>
    <n v="36.764705882352942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x v="756"/>
    <b v="0"/>
    <n v="22"/>
    <b v="1"/>
    <s v="publishing/nonfiction"/>
    <n v="117.71428571428571"/>
    <n v="31.818181818181817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x v="757"/>
    <b v="0"/>
    <n v="18"/>
    <b v="1"/>
    <s v="publishing/nonfiction"/>
    <n v="238"/>
    <n v="13.888888888888889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x v="758"/>
    <b v="0"/>
    <n v="19"/>
    <b v="1"/>
    <s v="publishing/nonfiction"/>
    <n v="102"/>
    <n v="131.57894736842104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x v="759"/>
    <b v="0"/>
    <n v="99"/>
    <b v="1"/>
    <s v="publishing/nonfiction"/>
    <n v="101.92000000000002"/>
    <n v="50.505050505050505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x v="760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x v="761"/>
    <b v="0"/>
    <n v="6"/>
    <b v="0"/>
    <s v="publishing/fiction"/>
    <n v="4.7"/>
    <n v="833.3333333333333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x v="762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x v="763"/>
    <b v="0"/>
    <n v="1"/>
    <b v="0"/>
    <s v="publishing/fiction"/>
    <n v="0.11655011655011654"/>
    <n v="4290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x v="764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x v="765"/>
    <b v="0"/>
    <n v="44"/>
    <b v="0"/>
    <s v="publishing/fiction"/>
    <n v="36.014285714285712"/>
    <n v="159.09090909090909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x v="766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x v="767"/>
    <b v="0"/>
    <n v="3"/>
    <b v="0"/>
    <s v="publishing/fiction"/>
    <n v="3.54"/>
    <n v="1666.6666666666667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x v="768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x v="769"/>
    <b v="0"/>
    <n v="52"/>
    <b v="0"/>
    <s v="publishing/fiction"/>
    <n v="41.4"/>
    <n v="76.92307692307692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x v="770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x v="771"/>
    <b v="0"/>
    <n v="1"/>
    <b v="0"/>
    <s v="publishing/fiction"/>
    <n v="2.6315789473684209E-2"/>
    <n v="3800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x v="772"/>
    <b v="0"/>
    <n v="1"/>
    <b v="0"/>
    <s v="publishing/fiction"/>
    <n v="3.3333333333333335"/>
    <n v="150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x v="773"/>
    <b v="0"/>
    <n v="2"/>
    <b v="0"/>
    <s v="publishing/fiction"/>
    <n v="0.85129023676509719"/>
    <n v="1879.5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x v="774"/>
    <b v="0"/>
    <n v="9"/>
    <b v="0"/>
    <s v="publishing/fiction"/>
    <n v="70.199999999999989"/>
    <n v="55.555555555555557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x v="775"/>
    <b v="0"/>
    <n v="5"/>
    <b v="0"/>
    <s v="publishing/fiction"/>
    <n v="1.7000000000000002"/>
    <n v="2000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x v="776"/>
    <b v="0"/>
    <n v="57"/>
    <b v="0"/>
    <s v="publishing/fiction"/>
    <n v="51.4"/>
    <n v="122.80701754385964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x v="777"/>
    <b v="0"/>
    <n v="3"/>
    <b v="0"/>
    <s v="publishing/fiction"/>
    <n v="0.70000000000000007"/>
    <n v="1000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x v="778"/>
    <b v="0"/>
    <n v="1"/>
    <b v="0"/>
    <s v="publishing/fiction"/>
    <n v="0.4"/>
    <n v="500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x v="779"/>
    <b v="0"/>
    <n v="6"/>
    <b v="0"/>
    <s v="publishing/fiction"/>
    <n v="2.666666666666667"/>
    <n v="2500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x v="780"/>
    <b v="0"/>
    <n v="27"/>
    <b v="1"/>
    <s v="music/rock"/>
    <n v="104"/>
    <n v="37.037037037037038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x v="781"/>
    <b v="0"/>
    <n v="25"/>
    <b v="1"/>
    <s v="music/rock"/>
    <n v="133.15375"/>
    <n v="32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x v="78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x v="783"/>
    <b v="0"/>
    <n v="35"/>
    <b v="1"/>
    <s v="music/rock"/>
    <n v="148.13333333333333"/>
    <n v="42.857142857142854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x v="784"/>
    <b v="0"/>
    <n v="10"/>
    <b v="1"/>
    <s v="music/rock"/>
    <n v="102.49999999999999"/>
    <n v="100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x v="785"/>
    <b v="0"/>
    <n v="29"/>
    <b v="1"/>
    <s v="music/rock"/>
    <n v="180.62799999999999"/>
    <n v="17.241379310344829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x v="786"/>
    <b v="0"/>
    <n v="44"/>
    <b v="1"/>
    <s v="music/rock"/>
    <n v="142.79999999999998"/>
    <n v="113.63636363636364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x v="787"/>
    <b v="0"/>
    <n v="17"/>
    <b v="1"/>
    <s v="music/rock"/>
    <n v="114.16666666666666"/>
    <n v="7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x v="788"/>
    <b v="0"/>
    <n v="34"/>
    <b v="1"/>
    <s v="music/rock"/>
    <n v="203.505"/>
    <n v="29.411764705882351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x v="789"/>
    <b v="0"/>
    <n v="14"/>
    <b v="1"/>
    <s v="music/rock"/>
    <n v="109.41176470588236"/>
    <n v="121.42857142857143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x v="790"/>
    <b v="0"/>
    <n v="156"/>
    <b v="1"/>
    <s v="music/rock"/>
    <n v="144.37459999999999"/>
    <n v="64.102564102564102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x v="791"/>
    <b v="0"/>
    <n v="128"/>
    <b v="1"/>
    <s v="music/rock"/>
    <n v="103.86666666666666"/>
    <n v="58.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x v="792"/>
    <b v="0"/>
    <n v="60"/>
    <b v="1"/>
    <s v="music/rock"/>
    <n v="100.44440000000002"/>
    <n v="41.666666666666664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x v="793"/>
    <b v="0"/>
    <n v="32"/>
    <b v="1"/>
    <s v="music/rock"/>
    <n v="102.77927272727271"/>
    <n v="85.937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x v="794"/>
    <b v="0"/>
    <n v="53"/>
    <b v="1"/>
    <s v="music/rock"/>
    <n v="105.31250000000001"/>
    <n v="150.9433962264151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x v="795"/>
    <b v="0"/>
    <n v="184"/>
    <b v="1"/>
    <s v="music/rock"/>
    <n v="111.78571428571429"/>
    <n v="76.08695652173912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x v="796"/>
    <b v="0"/>
    <n v="90"/>
    <b v="1"/>
    <s v="music/rock"/>
    <n v="101.35000000000001"/>
    <n v="111.1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x v="797"/>
    <b v="0"/>
    <n v="71"/>
    <b v="1"/>
    <s v="music/rock"/>
    <n v="107.53333333333333"/>
    <n v="42.253521126760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x v="798"/>
    <b v="0"/>
    <n v="87"/>
    <b v="1"/>
    <s v="music/rock"/>
    <n v="114.88571428571429"/>
    <n v="40.229885057471265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x v="799"/>
    <b v="0"/>
    <n v="28"/>
    <b v="1"/>
    <s v="music/rock"/>
    <n v="100.02"/>
    <n v="178.57142857142858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x v="800"/>
    <b v="0"/>
    <n v="56"/>
    <b v="1"/>
    <s v="music/rock"/>
    <n v="152.13333333333335"/>
    <n v="26.78571428571428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x v="801"/>
    <b v="0"/>
    <n v="51"/>
    <b v="1"/>
    <s v="music/rock"/>
    <n v="111.52149999999999"/>
    <n v="39.215686274509807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x v="802"/>
    <b v="0"/>
    <n v="75"/>
    <b v="1"/>
    <s v="music/rock"/>
    <n v="101.33333333333334"/>
    <n v="80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x v="803"/>
    <b v="0"/>
    <n v="38"/>
    <b v="1"/>
    <s v="music/rock"/>
    <n v="123.2608695652174"/>
    <n v="60.526315789473685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x v="804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x v="805"/>
    <b v="0"/>
    <n v="54"/>
    <b v="1"/>
    <s v="music/rock"/>
    <n v="105"/>
    <n v="55.555555555555557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x v="806"/>
    <b v="0"/>
    <n v="71"/>
    <b v="1"/>
    <s v="music/rock"/>
    <n v="104.4375"/>
    <n v="112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x v="807"/>
    <b v="0"/>
    <n v="57"/>
    <b v="1"/>
    <s v="music/rock"/>
    <n v="105.125"/>
    <n v="70.175438596491233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x v="808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x v="809"/>
    <b v="0"/>
    <n v="52"/>
    <b v="1"/>
    <s v="music/rock"/>
    <n v="103.77499999999999"/>
    <n v="76.92307692307692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x v="810"/>
    <b v="0"/>
    <n v="27"/>
    <b v="1"/>
    <s v="music/rock"/>
    <n v="105"/>
    <n v="55.555555555555557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x v="811"/>
    <b v="0"/>
    <n v="12"/>
    <b v="1"/>
    <s v="music/rock"/>
    <n v="104"/>
    <n v="83.333333333333329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x v="812"/>
    <b v="0"/>
    <n v="33"/>
    <b v="1"/>
    <s v="music/rock"/>
    <n v="151.83333333333334"/>
    <n v="18.181818181818183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x v="813"/>
    <b v="0"/>
    <n v="96"/>
    <b v="1"/>
    <s v="music/rock"/>
    <n v="159.99600000000001"/>
    <n v="15.6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x v="814"/>
    <b v="0"/>
    <n v="28"/>
    <b v="1"/>
    <s v="music/rock"/>
    <n v="127.3"/>
    <n v="35.71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x v="815"/>
    <b v="0"/>
    <n v="43"/>
    <b v="1"/>
    <s v="music/rock"/>
    <n v="107"/>
    <n v="93.02325581395348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x v="816"/>
    <b v="0"/>
    <n v="205"/>
    <b v="1"/>
    <s v="music/rock"/>
    <n v="115.12214285714286"/>
    <n v="34.146341463414636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x v="817"/>
    <b v="0"/>
    <n v="23"/>
    <b v="1"/>
    <s v="music/rock"/>
    <n v="137.11066666666665"/>
    <n v="65.217391304347828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x v="818"/>
    <b v="0"/>
    <n v="19"/>
    <b v="1"/>
    <s v="music/rock"/>
    <n v="155.71428571428572"/>
    <n v="18.421052631578949"/>
    <x v="4"/>
    <x v="11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x v="819"/>
    <b v="0"/>
    <n v="14"/>
    <b v="1"/>
    <s v="music/rock"/>
    <n v="108.74999999999999"/>
    <n v="28.5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x v="820"/>
    <b v="0"/>
    <n v="38"/>
    <b v="1"/>
    <s v="music/rock"/>
    <n v="134.05000000000001"/>
    <n v="52.63157894736841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x v="821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x v="822"/>
    <b v="0"/>
    <n v="69"/>
    <b v="1"/>
    <s v="music/rock"/>
    <n v="119.16666666666667"/>
    <n v="43.478260869565219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x v="823"/>
    <b v="0"/>
    <n v="33"/>
    <b v="1"/>
    <s v="music/rock"/>
    <n v="179.5"/>
    <n v="24.24242424242424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x v="824"/>
    <b v="0"/>
    <n v="54"/>
    <b v="1"/>
    <s v="music/rock"/>
    <n v="134.38124999999999"/>
    <n v="29.629629629629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x v="825"/>
    <b v="0"/>
    <n v="99"/>
    <b v="1"/>
    <s v="music/rock"/>
    <n v="100.43200000000002"/>
    <n v="126.26262626262626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x v="826"/>
    <b v="0"/>
    <n v="49"/>
    <b v="1"/>
    <s v="music/rock"/>
    <n v="101.45454545454547"/>
    <n v="112.24489795918367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x v="827"/>
    <b v="0"/>
    <n v="11"/>
    <b v="1"/>
    <s v="music/rock"/>
    <n v="103.33333333333334"/>
    <n v="27.27272727272727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x v="828"/>
    <b v="0"/>
    <n v="38"/>
    <b v="1"/>
    <s v="music/rock"/>
    <n v="107"/>
    <n v="34.210526315789473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x v="829"/>
    <b v="0"/>
    <n v="16"/>
    <b v="1"/>
    <s v="music/rock"/>
    <n v="104"/>
    <n v="31.2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x v="830"/>
    <b v="0"/>
    <n v="32"/>
    <b v="1"/>
    <s v="music/rock"/>
    <n v="107.83333333333334"/>
    <n v="56.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x v="831"/>
    <b v="0"/>
    <n v="20"/>
    <b v="1"/>
    <s v="music/rock"/>
    <n v="233.33333333333334"/>
    <n v="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x v="832"/>
    <b v="0"/>
    <n v="154"/>
    <b v="1"/>
    <s v="music/rock"/>
    <n v="100.60706666666665"/>
    <n v="97.402597402597408"/>
    <x v="4"/>
    <x v="11"/>
    <x v="832"/>
    <d v="2012-01-21T08:13:00"/>
  </r>
  <r>
    <n v="833"/>
    <s v="Ragman Rolls"/>
    <s v="This is an American rock album."/>
    <n v="6000"/>
    <n v="6100"/>
    <x v="0"/>
    <s v="US"/>
    <x v="0"/>
    <n v="1397941475"/>
    <x v="833"/>
    <b v="0"/>
    <n v="41"/>
    <b v="1"/>
    <s v="music/rock"/>
    <n v="101.66666666666666"/>
    <n v="146.3414634146341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x v="834"/>
    <b v="0"/>
    <n v="75"/>
    <b v="1"/>
    <s v="music/rock"/>
    <n v="131.0181818181818"/>
    <n v="73.333333333333329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x v="835"/>
    <b v="0"/>
    <n v="40"/>
    <b v="1"/>
    <s v="music/rock"/>
    <n v="117.25000000000001"/>
    <n v="50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x v="836"/>
    <b v="0"/>
    <n v="46"/>
    <b v="1"/>
    <s v="music/rock"/>
    <n v="100.93039999999999"/>
    <n v="108.69565217391305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x v="837"/>
    <b v="0"/>
    <n v="62"/>
    <b v="1"/>
    <s v="music/rock"/>
    <n v="121.8"/>
    <n v="40.32258064516128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x v="838"/>
    <b v="0"/>
    <n v="61"/>
    <b v="1"/>
    <s v="music/rock"/>
    <n v="145.4"/>
    <n v="32.78688524590163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x v="839"/>
    <b v="0"/>
    <n v="96"/>
    <b v="1"/>
    <s v="music/rock"/>
    <n v="116.61660000000001"/>
    <n v="52.08333333333333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x v="840"/>
    <b v="0"/>
    <n v="190"/>
    <b v="1"/>
    <s v="music/metal"/>
    <n v="120.4166"/>
    <n v="52.63157894736841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x v="841"/>
    <b v="1"/>
    <n v="94"/>
    <b v="1"/>
    <s v="music/metal"/>
    <n v="101.32000000000001"/>
    <n v="53.191489361702125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x v="842"/>
    <b v="1"/>
    <n v="39"/>
    <b v="1"/>
    <s v="music/metal"/>
    <n v="104.32"/>
    <n v="64.102564102564102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x v="843"/>
    <b v="0"/>
    <n v="127"/>
    <b v="1"/>
    <s v="music/metal"/>
    <n v="267.13333333333333"/>
    <n v="23.622047244094489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x v="844"/>
    <b v="1"/>
    <n v="159"/>
    <b v="1"/>
    <s v="music/metal"/>
    <n v="194.13333333333333"/>
    <n v="18.867924528301888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x v="845"/>
    <b v="0"/>
    <n v="177"/>
    <b v="1"/>
    <s v="music/metal"/>
    <n v="120.3802"/>
    <n v="28.24858757062147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x v="846"/>
    <b v="0"/>
    <n v="47"/>
    <b v="1"/>
    <s v="music/metal"/>
    <n v="122.00090909090908"/>
    <n v="23.404255319148938"/>
    <x v="4"/>
    <x v="12"/>
    <x v="846"/>
    <d v="2014-03-10T14:00:00"/>
  </r>
  <r>
    <n v="847"/>
    <s v="CENTROPYMUSIC"/>
    <s v="MUSIC WITH MEANING!  MUSIC THAT MATTERS!!!"/>
    <n v="10"/>
    <n v="10"/>
    <x v="0"/>
    <s v="US"/>
    <x v="0"/>
    <n v="1436555376"/>
    <x v="847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x v="848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x v="849"/>
    <b v="0"/>
    <n v="115"/>
    <b v="1"/>
    <s v="music/metal"/>
    <n v="119.9"/>
    <n v="34.782608695652172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x v="850"/>
    <b v="0"/>
    <n v="133"/>
    <b v="1"/>
    <s v="music/metal"/>
    <n v="155.17499999999998"/>
    <n v="30.075187969924812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x v="851"/>
    <b v="0"/>
    <n v="70"/>
    <b v="1"/>
    <s v="music/metal"/>
    <n v="130.44999999999999"/>
    <n v="28.57142857142857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x v="852"/>
    <b v="0"/>
    <n v="62"/>
    <b v="1"/>
    <s v="music/metal"/>
    <n v="104.97142857142859"/>
    <n v="56.45161290322580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x v="853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x v="854"/>
    <b v="0"/>
    <n v="499"/>
    <b v="1"/>
    <s v="music/metal"/>
    <n v="118.2205035971223"/>
    <n v="55.711422845691381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x v="855"/>
    <b v="0"/>
    <n v="47"/>
    <b v="1"/>
    <s v="music/metal"/>
    <n v="103.44827586206897"/>
    <n v="30.851063829787233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x v="856"/>
    <b v="0"/>
    <n v="28"/>
    <b v="1"/>
    <s v="music/metal"/>
    <n v="218.00000000000003"/>
    <n v="8.9285714285714288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x v="857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x v="858"/>
    <b v="0"/>
    <n v="76"/>
    <b v="1"/>
    <s v="music/metal"/>
    <n v="144.00583333333333"/>
    <n v="15.789473684210526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x v="859"/>
    <b v="0"/>
    <n v="98"/>
    <b v="1"/>
    <s v="music/metal"/>
    <n v="104.67500000000001"/>
    <n v="40.816326530612244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x v="860"/>
    <b v="0"/>
    <n v="48"/>
    <b v="0"/>
    <s v="music/jazz"/>
    <n v="18.142857142857142"/>
    <n v="291.66666666666669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x v="861"/>
    <b v="0"/>
    <n v="2"/>
    <b v="0"/>
    <s v="music/jazz"/>
    <n v="2.2444444444444445"/>
    <n v="2250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x v="862"/>
    <b v="0"/>
    <n v="4"/>
    <b v="0"/>
    <s v="music/jazz"/>
    <n v="0.33999999999999997"/>
    <n v="12500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x v="863"/>
    <b v="0"/>
    <n v="5"/>
    <b v="0"/>
    <s v="music/jazz"/>
    <n v="4.5"/>
    <n v="400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x v="864"/>
    <b v="0"/>
    <n v="79"/>
    <b v="0"/>
    <s v="music/jazz"/>
    <n v="41.53846153846154"/>
    <n v="82.278481012658233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x v="865"/>
    <b v="0"/>
    <n v="2"/>
    <b v="0"/>
    <s v="music/jazz"/>
    <n v="2.0454545454545454"/>
    <n v="1100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x v="866"/>
    <b v="0"/>
    <n v="11"/>
    <b v="0"/>
    <s v="music/jazz"/>
    <n v="18.285714285714285"/>
    <n v="318.18181818181819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x v="867"/>
    <b v="0"/>
    <n v="11"/>
    <b v="0"/>
    <s v="music/jazz"/>
    <n v="24.02"/>
    <n v="454.54545454545456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x v="868"/>
    <b v="0"/>
    <n v="1"/>
    <b v="0"/>
    <s v="music/jazz"/>
    <n v="0.1111111111111111"/>
    <n v="4500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x v="869"/>
    <b v="0"/>
    <n v="3"/>
    <b v="0"/>
    <s v="music/jazz"/>
    <n v="11.818181818181818"/>
    <n v="2933.3333333333335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x v="870"/>
    <b v="0"/>
    <n v="5"/>
    <b v="0"/>
    <s v="music/jazz"/>
    <n v="0.31"/>
    <n v="4000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x v="871"/>
    <b v="0"/>
    <n v="12"/>
    <b v="0"/>
    <s v="music/jazz"/>
    <n v="5.416666666666667"/>
    <n v="500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x v="872"/>
    <b v="0"/>
    <n v="2"/>
    <b v="0"/>
    <s v="music/jazz"/>
    <n v="0.8125"/>
    <n v="4000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x v="873"/>
    <b v="0"/>
    <n v="5"/>
    <b v="0"/>
    <s v="music/jazz"/>
    <n v="1.2857142857142856"/>
    <n v="700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x v="874"/>
    <b v="0"/>
    <n v="21"/>
    <b v="0"/>
    <s v="music/jazz"/>
    <n v="24.333333333333336"/>
    <n v="142.8571428571428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x v="875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x v="876"/>
    <b v="0"/>
    <n v="45"/>
    <b v="0"/>
    <s v="music/jazz"/>
    <n v="40.799492385786799"/>
    <n v="70.044444444444451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x v="877"/>
    <b v="0"/>
    <n v="29"/>
    <b v="0"/>
    <s v="music/jazz"/>
    <n v="67.55"/>
    <n v="68.965517241379317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x v="878"/>
    <b v="0"/>
    <n v="2"/>
    <b v="0"/>
    <s v="music/jazz"/>
    <n v="1.3"/>
    <n v="2500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x v="879"/>
    <b v="0"/>
    <n v="30"/>
    <b v="0"/>
    <s v="music/jazz"/>
    <n v="30.666666666666664"/>
    <n v="70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x v="880"/>
    <b v="0"/>
    <n v="8"/>
    <b v="0"/>
    <s v="music/indie rock"/>
    <n v="2.9894179894179893"/>
    <n v="472.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x v="881"/>
    <b v="0"/>
    <n v="1"/>
    <b v="0"/>
    <s v="music/indie rock"/>
    <n v="0.8"/>
    <n v="375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x v="882"/>
    <b v="0"/>
    <n v="14"/>
    <b v="0"/>
    <s v="music/indie rock"/>
    <n v="20.133333333333333"/>
    <n v="107.14285714285714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x v="883"/>
    <b v="0"/>
    <n v="24"/>
    <b v="0"/>
    <s v="music/indie rock"/>
    <n v="40.020000000000003"/>
    <n v="208.33333333333334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x v="884"/>
    <b v="0"/>
    <n v="2"/>
    <b v="0"/>
    <s v="music/indie rock"/>
    <n v="1"/>
    <n v="100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x v="885"/>
    <b v="0"/>
    <n v="21"/>
    <b v="0"/>
    <s v="music/indie rock"/>
    <n v="75"/>
    <n v="47.61904761904762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x v="886"/>
    <b v="0"/>
    <n v="7"/>
    <b v="0"/>
    <s v="music/indie rock"/>
    <n v="41"/>
    <n v="71.428571428571431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x v="887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x v="888"/>
    <b v="0"/>
    <n v="4"/>
    <b v="0"/>
    <s v="music/indie rock"/>
    <n v="7.1999999999999993"/>
    <n v="250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x v="889"/>
    <b v="0"/>
    <n v="32"/>
    <b v="0"/>
    <s v="music/indie rock"/>
    <n v="9.4412800000000008"/>
    <n v="781.2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x v="890"/>
    <b v="0"/>
    <n v="4"/>
    <b v="0"/>
    <s v="music/indie rock"/>
    <n v="4.1666666666666661"/>
    <n v="750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x v="891"/>
    <b v="0"/>
    <n v="9"/>
    <b v="0"/>
    <s v="music/indie rock"/>
    <n v="3.25"/>
    <n v="888.88888888888891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x v="892"/>
    <b v="0"/>
    <n v="17"/>
    <b v="0"/>
    <s v="music/indie rock"/>
    <n v="40.75"/>
    <n v="352.94117647058823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x v="893"/>
    <b v="0"/>
    <n v="5"/>
    <b v="0"/>
    <s v="music/indie rock"/>
    <n v="10"/>
    <n v="40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x v="894"/>
    <b v="0"/>
    <n v="53"/>
    <b v="0"/>
    <s v="music/indie rock"/>
    <n v="39.17"/>
    <n v="377.35849056603774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x v="895"/>
    <b v="0"/>
    <n v="7"/>
    <b v="0"/>
    <s v="music/indie rock"/>
    <n v="2.4375"/>
    <n v="1142.8571428571429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x v="896"/>
    <b v="0"/>
    <n v="72"/>
    <b v="0"/>
    <s v="music/indie rock"/>
    <n v="40"/>
    <n v="111.11111111111111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x v="897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x v="898"/>
    <b v="0"/>
    <n v="2"/>
    <b v="0"/>
    <s v="music/indie rock"/>
    <n v="2.8000000000000003"/>
    <n v="1250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x v="899"/>
    <b v="0"/>
    <n v="8"/>
    <b v="0"/>
    <s v="music/indie rock"/>
    <n v="37.333333333333336"/>
    <n v="93.7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x v="900"/>
    <b v="0"/>
    <n v="2"/>
    <b v="0"/>
    <s v="music/jazz"/>
    <n v="0.42"/>
    <n v="2500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x v="901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x v="902"/>
    <b v="0"/>
    <n v="3"/>
    <b v="0"/>
    <s v="music/jazz"/>
    <n v="0.3"/>
    <n v="1000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x v="903"/>
    <b v="0"/>
    <n v="4"/>
    <b v="0"/>
    <s v="music/jazz"/>
    <n v="3.2"/>
    <n v="125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x v="904"/>
    <b v="0"/>
    <n v="3"/>
    <b v="0"/>
    <s v="music/jazz"/>
    <n v="0.30199999999999999"/>
    <n v="16666.666666666668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x v="905"/>
    <b v="0"/>
    <n v="6"/>
    <b v="0"/>
    <s v="music/jazz"/>
    <n v="3.0153846153846153"/>
    <n v="1083.3333333333333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x v="906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x v="907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x v="908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x v="909"/>
    <b v="0"/>
    <n v="8"/>
    <b v="0"/>
    <s v="music/jazz"/>
    <n v="3.25"/>
    <n v="2000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x v="910"/>
    <b v="0"/>
    <n v="5"/>
    <b v="0"/>
    <s v="music/jazz"/>
    <n v="22.363636363636363"/>
    <n v="110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x v="911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x v="912"/>
    <b v="0"/>
    <n v="2"/>
    <b v="0"/>
    <s v="music/jazz"/>
    <n v="0.85714285714285721"/>
    <n v="1750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x v="913"/>
    <b v="0"/>
    <n v="24"/>
    <b v="0"/>
    <s v="music/jazz"/>
    <n v="6.6066666666666665"/>
    <n v="1250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x v="914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x v="915"/>
    <b v="0"/>
    <n v="9"/>
    <b v="0"/>
    <s v="music/jazz"/>
    <n v="5.7692307692307692"/>
    <n v="722.2222222222221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x v="916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x v="917"/>
    <b v="0"/>
    <n v="1"/>
    <b v="0"/>
    <s v="music/jazz"/>
    <n v="0.6"/>
    <n v="500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x v="918"/>
    <b v="0"/>
    <n v="10"/>
    <b v="0"/>
    <s v="music/jazz"/>
    <n v="5.0256410256410255"/>
    <n v="390"/>
    <x v="4"/>
    <x v="13"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x v="919"/>
    <b v="0"/>
    <n v="1"/>
    <b v="0"/>
    <s v="music/jazz"/>
    <n v="0.5"/>
    <n v="200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x v="920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x v="921"/>
    <b v="0"/>
    <n v="20"/>
    <b v="0"/>
    <s v="music/jazz"/>
    <n v="30.9"/>
    <n v="750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x v="922"/>
    <b v="0"/>
    <n v="30"/>
    <b v="0"/>
    <s v="music/jazz"/>
    <n v="21.037037037037038"/>
    <n v="900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x v="923"/>
    <b v="0"/>
    <n v="6"/>
    <b v="0"/>
    <s v="music/jazz"/>
    <n v="2.1999999999999997"/>
    <n v="2500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x v="924"/>
    <b v="0"/>
    <n v="15"/>
    <b v="0"/>
    <s v="music/jazz"/>
    <n v="10.9"/>
    <n v="200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x v="925"/>
    <b v="0"/>
    <n v="5"/>
    <b v="0"/>
    <s v="music/jazz"/>
    <n v="2.666666666666667"/>
    <n v="1200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x v="926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x v="927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x v="928"/>
    <b v="0"/>
    <n v="28"/>
    <b v="0"/>
    <s v="music/jazz"/>
    <n v="10.86206896551724"/>
    <n v="517.85714285714289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x v="92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x v="930"/>
    <b v="0"/>
    <n v="5"/>
    <b v="0"/>
    <s v="music/jazz"/>
    <n v="38.333333333333336"/>
    <n v="180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x v="931"/>
    <b v="0"/>
    <n v="7"/>
    <b v="0"/>
    <s v="music/jazz"/>
    <n v="6.5500000000000007"/>
    <n v="285.71428571428572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x v="932"/>
    <b v="0"/>
    <n v="30"/>
    <b v="0"/>
    <s v="music/jazz"/>
    <n v="14.536842105263158"/>
    <n v="316.66666666666669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x v="933"/>
    <b v="0"/>
    <n v="2"/>
    <b v="0"/>
    <s v="music/jazz"/>
    <n v="6"/>
    <n v="100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x v="934"/>
    <b v="0"/>
    <n v="30"/>
    <b v="0"/>
    <s v="music/jazz"/>
    <n v="30.4"/>
    <n v="166.66666666666666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x v="935"/>
    <b v="0"/>
    <n v="2"/>
    <b v="0"/>
    <s v="music/jazz"/>
    <n v="1.4285714285714286"/>
    <n v="1750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x v="936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x v="937"/>
    <b v="0"/>
    <n v="2"/>
    <b v="0"/>
    <s v="music/jazz"/>
    <n v="1.1428571428571428"/>
    <n v="175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x v="938"/>
    <b v="0"/>
    <n v="1"/>
    <b v="0"/>
    <s v="music/jazz"/>
    <n v="0.35714285714285715"/>
    <n v="7000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x v="939"/>
    <b v="0"/>
    <n v="2"/>
    <b v="0"/>
    <s v="music/jazz"/>
    <n v="1.4545454545454546"/>
    <n v="137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x v="940"/>
    <b v="0"/>
    <n v="14"/>
    <b v="0"/>
    <s v="technology/wearables"/>
    <n v="17.155555555555555"/>
    <n v="642.8571428571428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x v="941"/>
    <b v="0"/>
    <n v="31"/>
    <b v="0"/>
    <s v="technology/wearables"/>
    <n v="2.3220000000000001"/>
    <n v="1612.9032258064517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x v="942"/>
    <b v="0"/>
    <n v="16"/>
    <b v="0"/>
    <s v="technology/wearables"/>
    <n v="8.9066666666666663"/>
    <n v="468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x v="943"/>
    <b v="0"/>
    <n v="12"/>
    <b v="0"/>
    <s v="technology/wearables"/>
    <n v="9.6333333333333346"/>
    <n v="250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x v="944"/>
    <b v="0"/>
    <n v="96"/>
    <b v="0"/>
    <s v="technology/wearables"/>
    <n v="13.325999999999999"/>
    <n v="520.83333333333337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x v="945"/>
    <b v="0"/>
    <n v="16"/>
    <b v="0"/>
    <s v="technology/wearables"/>
    <n v="2.484"/>
    <n v="6250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x v="946"/>
    <b v="0"/>
    <n v="5"/>
    <b v="0"/>
    <s v="technology/wearables"/>
    <n v="1.9066666666666665"/>
    <n v="3000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x v="947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x v="948"/>
    <b v="0"/>
    <n v="8"/>
    <b v="0"/>
    <s v="technology/wearables"/>
    <n v="12"/>
    <n v="50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x v="949"/>
    <b v="0"/>
    <n v="7"/>
    <b v="0"/>
    <s v="technology/wearables"/>
    <n v="1.365"/>
    <n v="2857.1428571428573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x v="950"/>
    <b v="0"/>
    <n v="24"/>
    <b v="0"/>
    <s v="technology/wearables"/>
    <n v="28.04"/>
    <n v="208.33333333333334"/>
    <x v="2"/>
    <x v="8"/>
    <x v="950"/>
    <d v="2016-01-17T18:01:01"/>
  </r>
  <r>
    <n v="951"/>
    <s v="Smart Harness"/>
    <s v="Revolutionizing the way we walk our dogs!"/>
    <n v="50000"/>
    <n v="19195"/>
    <x v="2"/>
    <s v="US"/>
    <x v="0"/>
    <n v="1465054872"/>
    <x v="951"/>
    <b v="0"/>
    <n v="121"/>
    <b v="0"/>
    <s v="technology/wearables"/>
    <n v="38.39"/>
    <n v="413.22314049586777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x v="952"/>
    <b v="0"/>
    <n v="196"/>
    <b v="0"/>
    <s v="technology/wearables"/>
    <n v="39.942857142857143"/>
    <n v="250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x v="953"/>
    <b v="0"/>
    <n v="5"/>
    <b v="0"/>
    <s v="technology/wearables"/>
    <n v="0.84"/>
    <n v="3000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x v="954"/>
    <b v="0"/>
    <n v="73"/>
    <b v="0"/>
    <s v="technology/wearables"/>
    <n v="43.406666666666666"/>
    <n v="205.47945205479451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x v="955"/>
    <b v="0"/>
    <n v="93"/>
    <b v="0"/>
    <s v="technology/wearables"/>
    <n v="5.6613333333333333"/>
    <n v="3225.8064516129034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x v="956"/>
    <b v="0"/>
    <n v="17"/>
    <b v="0"/>
    <s v="technology/wearables"/>
    <n v="1.722"/>
    <n v="2941.1764705882351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x v="957"/>
    <b v="0"/>
    <n v="7"/>
    <b v="0"/>
    <s v="technology/wearables"/>
    <n v="1.9416666666666664"/>
    <n v="1714.2857142857142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x v="958"/>
    <b v="0"/>
    <n v="17"/>
    <b v="0"/>
    <s v="technology/wearables"/>
    <n v="11.328275684711327"/>
    <n v="457.47058823529414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x v="959"/>
    <b v="0"/>
    <n v="171"/>
    <b v="0"/>
    <s v="technology/wearables"/>
    <n v="38.86"/>
    <n v="292.39766081871346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x v="960"/>
    <b v="0"/>
    <n v="188"/>
    <b v="0"/>
    <s v="technology/wearables"/>
    <n v="46.100628930817614"/>
    <n v="296.01063829787233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x v="961"/>
    <b v="0"/>
    <n v="110"/>
    <b v="0"/>
    <s v="technology/wearables"/>
    <n v="42.188421052631583"/>
    <n v="863.63636363636363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x v="962"/>
    <b v="0"/>
    <n v="37"/>
    <b v="0"/>
    <s v="technology/wearables"/>
    <n v="28.48"/>
    <n v="67.567567567567565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x v="963"/>
    <b v="0"/>
    <n v="9"/>
    <b v="0"/>
    <s v="technology/wearables"/>
    <n v="1.077142857142857"/>
    <n v="3888.8888888888887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x v="964"/>
    <b v="0"/>
    <n v="29"/>
    <b v="0"/>
    <s v="technology/wearables"/>
    <n v="0.79909090909090907"/>
    <n v="3793.1034482758619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x v="965"/>
    <b v="0"/>
    <n v="6"/>
    <b v="0"/>
    <s v="technology/wearables"/>
    <n v="1.1919999999999999"/>
    <n v="4166.6666666666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x v="966"/>
    <b v="0"/>
    <n v="30"/>
    <b v="0"/>
    <s v="technology/wearables"/>
    <n v="14.799999999999999"/>
    <n v="400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x v="967"/>
    <b v="0"/>
    <n v="81"/>
    <b v="0"/>
    <s v="technology/wearables"/>
    <n v="17.810000000000002"/>
    <n v="246.91358024691357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x v="968"/>
    <b v="0"/>
    <n v="4"/>
    <b v="0"/>
    <s v="technology/wearables"/>
    <n v="1.325"/>
    <n v="2000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x v="969"/>
    <b v="0"/>
    <n v="11"/>
    <b v="0"/>
    <s v="technology/wearables"/>
    <n v="46.666666666666664"/>
    <n v="2727.2727272727275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x v="970"/>
    <b v="0"/>
    <n v="14"/>
    <b v="0"/>
    <s v="technology/wearables"/>
    <n v="45.92"/>
    <n v="357.14285714285717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x v="971"/>
    <b v="0"/>
    <n v="5"/>
    <b v="0"/>
    <s v="technology/wearables"/>
    <n v="0.22599999999999998"/>
    <n v="20000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x v="972"/>
    <b v="0"/>
    <n v="45"/>
    <b v="0"/>
    <s v="technology/wearables"/>
    <n v="34.625"/>
    <n v="444.44444444444446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x v="973"/>
    <b v="0"/>
    <n v="8"/>
    <b v="0"/>
    <s v="technology/wearables"/>
    <n v="2.0549999999999997"/>
    <n v="2500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x v="974"/>
    <b v="0"/>
    <n v="3"/>
    <b v="0"/>
    <s v="technology/wearables"/>
    <n v="0.55999999999999994"/>
    <n v="16666.666666666668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x v="975"/>
    <b v="0"/>
    <n v="24"/>
    <b v="0"/>
    <s v="technology/wearables"/>
    <n v="2.6069999999999998"/>
    <n v="4166.666666666667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x v="976"/>
    <b v="0"/>
    <n v="18"/>
    <b v="0"/>
    <s v="technology/wearables"/>
    <n v="1.9259999999999999"/>
    <n v="8333.3333333333339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x v="977"/>
    <b v="0"/>
    <n v="12"/>
    <b v="0"/>
    <s v="technology/wearables"/>
    <n v="33.666666666666664"/>
    <n v="22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x v="978"/>
    <b v="0"/>
    <n v="123"/>
    <b v="0"/>
    <s v="technology/wearables"/>
    <n v="56.263267182990241"/>
    <n v="1405.6016260162601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x v="979"/>
    <b v="0"/>
    <n v="96"/>
    <b v="0"/>
    <s v="technology/wearables"/>
    <n v="82.817599999999999"/>
    <n v="364.58333333333331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x v="980"/>
    <b v="0"/>
    <n v="31"/>
    <b v="0"/>
    <s v="technology/wearables"/>
    <n v="14.860000000000001"/>
    <n v="322.58064516129031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x v="981"/>
    <b v="0"/>
    <n v="4"/>
    <b v="0"/>
    <s v="technology/wearables"/>
    <n v="1.2375123751237513E-2"/>
    <n v="22222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x v="982"/>
    <b v="0"/>
    <n v="3"/>
    <b v="0"/>
    <s v="technology/wearables"/>
    <n v="1.7142857142857144E-2"/>
    <n v="5833.333333333333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x v="983"/>
    <b v="0"/>
    <n v="179"/>
    <b v="0"/>
    <s v="technology/wearables"/>
    <n v="29.506136117214709"/>
    <n v="582.22905027932961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x v="984"/>
    <b v="0"/>
    <n v="3"/>
    <b v="0"/>
    <s v="technology/wearables"/>
    <n v="1.06"/>
    <n v="3333.333333333333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x v="985"/>
    <b v="0"/>
    <n v="23"/>
    <b v="0"/>
    <s v="technology/wearables"/>
    <n v="6.293333333333333"/>
    <n v="1304.347826086956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x v="986"/>
    <b v="0"/>
    <n v="23"/>
    <b v="0"/>
    <s v="technology/wearables"/>
    <n v="12.75"/>
    <n v="869.5652173913043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x v="987"/>
    <b v="0"/>
    <n v="41"/>
    <b v="0"/>
    <s v="technology/wearables"/>
    <n v="13.22"/>
    <n v="1219.512195121951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x v="988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x v="989"/>
    <b v="0"/>
    <n v="32"/>
    <b v="0"/>
    <s v="technology/wearables"/>
    <n v="16.77"/>
    <n v="312.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x v="990"/>
    <b v="0"/>
    <n v="2"/>
    <b v="0"/>
    <s v="technology/wearables"/>
    <n v="0.104"/>
    <n v="12500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x v="991"/>
    <b v="0"/>
    <n v="7"/>
    <b v="0"/>
    <s v="technology/wearables"/>
    <n v="4.24"/>
    <n v="714.28571428571433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x v="992"/>
    <b v="0"/>
    <n v="4"/>
    <b v="0"/>
    <s v="technology/wearables"/>
    <n v="0.46699999999999997"/>
    <n v="25000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x v="993"/>
    <b v="0"/>
    <n v="196"/>
    <b v="0"/>
    <s v="technology/wearables"/>
    <n v="25.087142857142858"/>
    <n v="357.14285714285717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x v="994"/>
    <b v="0"/>
    <n v="11"/>
    <b v="0"/>
    <s v="technology/wearables"/>
    <n v="2.3345000000000002"/>
    <n v="18181.81818181818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x v="995"/>
    <b v="0"/>
    <n v="9"/>
    <b v="0"/>
    <s v="technology/wearables"/>
    <n v="7.26"/>
    <n v="1111.111111111111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x v="996"/>
    <b v="0"/>
    <n v="5"/>
    <b v="0"/>
    <s v="technology/wearables"/>
    <n v="1.625"/>
    <n v="800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x v="997"/>
    <b v="0"/>
    <n v="8"/>
    <b v="0"/>
    <s v="technology/wearables"/>
    <n v="1.3"/>
    <n v="6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x v="998"/>
    <b v="0"/>
    <n v="229"/>
    <b v="0"/>
    <s v="technology/wearables"/>
    <n v="58.558333333333337"/>
    <n v="262.00873362445412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x v="999"/>
    <b v="0"/>
    <n v="40"/>
    <b v="0"/>
    <s v="technology/wearables"/>
    <n v="7.7886666666666677"/>
    <n v="3750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x v="1000"/>
    <b v="0"/>
    <n v="6"/>
    <b v="0"/>
    <s v="technology/wearables"/>
    <n v="2.2157147647256061"/>
    <n v="149116.66666666666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x v="1001"/>
    <b v="0"/>
    <n v="4"/>
    <b v="0"/>
    <s v="technology/wearables"/>
    <n v="104"/>
    <n v="125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x v="1002"/>
    <b v="0"/>
    <n v="22"/>
    <b v="0"/>
    <s v="technology/wearables"/>
    <n v="29.6029602960296"/>
    <n v="454.5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x v="1003"/>
    <b v="0"/>
    <n v="15"/>
    <b v="0"/>
    <s v="technology/wearables"/>
    <n v="16.055"/>
    <n v="1333.3333333333333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x v="1004"/>
    <b v="0"/>
    <n v="95"/>
    <b v="0"/>
    <s v="technology/wearables"/>
    <n v="82.207999999999998"/>
    <n v="263.15789473684208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x v="1005"/>
    <b v="0"/>
    <n v="161"/>
    <b v="0"/>
    <s v="technology/wearables"/>
    <n v="75.051000000000002"/>
    <n v="1242.2360248447205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x v="1006"/>
    <b v="0"/>
    <n v="8"/>
    <b v="0"/>
    <s v="technology/wearables"/>
    <n v="5.8500000000000005"/>
    <n v="500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x v="1007"/>
    <b v="0"/>
    <n v="76"/>
    <b v="0"/>
    <s v="technology/wearables"/>
    <n v="44.32"/>
    <n v="394.73684210526318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x v="1008"/>
    <b v="0"/>
    <n v="1"/>
    <b v="0"/>
    <s v="technology/wearables"/>
    <n v="0.26737967914438499"/>
    <n v="9350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x v="1009"/>
    <b v="0"/>
    <n v="101"/>
    <b v="0"/>
    <s v="technology/wearables"/>
    <n v="13.13"/>
    <n v="495.04950495049508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x v="1010"/>
    <b v="0"/>
    <n v="4"/>
    <b v="0"/>
    <s v="technology/wearables"/>
    <n v="0.19088937093275488"/>
    <n v="28812.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x v="1011"/>
    <b v="0"/>
    <n v="1"/>
    <b v="0"/>
    <s v="technology/wearables"/>
    <n v="0.375"/>
    <n v="20000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x v="1012"/>
    <b v="0"/>
    <n v="775"/>
    <b v="0"/>
    <s v="technology/wearables"/>
    <n v="21535.021000000001"/>
    <n v="6.4516129032258061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x v="1013"/>
    <b v="0"/>
    <n v="90"/>
    <b v="0"/>
    <s v="technology/wearables"/>
    <n v="34.527999999999999"/>
    <n v="277.77777777777777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x v="1014"/>
    <b v="0"/>
    <n v="16"/>
    <b v="0"/>
    <s v="technology/wearables"/>
    <n v="30.599999999999998"/>
    <n v="6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x v="1015"/>
    <b v="0"/>
    <n v="6"/>
    <b v="0"/>
    <s v="technology/wearables"/>
    <n v="2.666666666666667"/>
    <n v="150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x v="1016"/>
    <b v="0"/>
    <n v="38"/>
    <b v="0"/>
    <s v="technology/wearables"/>
    <n v="2.8420000000000001"/>
    <n v="2631.5789473684213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x v="1017"/>
    <b v="0"/>
    <n v="355"/>
    <b v="0"/>
    <s v="technology/wearables"/>
    <n v="22.878799999999998"/>
    <n v="704.22535211267609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x v="1018"/>
    <b v="0"/>
    <n v="7"/>
    <b v="0"/>
    <s v="technology/wearables"/>
    <n v="3.105"/>
    <n v="2857.1428571428573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x v="1019"/>
    <b v="0"/>
    <n v="400"/>
    <b v="0"/>
    <s v="technology/wearables"/>
    <n v="47.333333333333336"/>
    <n v="112.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x v="1020"/>
    <b v="0"/>
    <n v="30"/>
    <b v="1"/>
    <s v="music/electronic music"/>
    <n v="205.54838709677421"/>
    <n v="51.666666666666664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x v="1021"/>
    <b v="1"/>
    <n v="478"/>
    <b v="1"/>
    <s v="music/electronic music"/>
    <n v="351.80366666666669"/>
    <n v="6.2761506276150625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x v="1022"/>
    <b v="1"/>
    <n v="74"/>
    <b v="1"/>
    <s v="music/electronic music"/>
    <n v="114.9"/>
    <n v="27.027027027027028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x v="1023"/>
    <b v="0"/>
    <n v="131"/>
    <b v="1"/>
    <s v="music/electronic music"/>
    <n v="237.15"/>
    <n v="15.267175572519085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x v="1024"/>
    <b v="1"/>
    <n v="61"/>
    <b v="1"/>
    <s v="music/electronic music"/>
    <n v="118.63774999999998"/>
    <n v="327.86885245901641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x v="1025"/>
    <b v="1"/>
    <n v="1071"/>
    <b v="1"/>
    <s v="music/electronic music"/>
    <n v="109.92831428571431"/>
    <n v="65.35947712418300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x v="1026"/>
    <b v="1"/>
    <n v="122"/>
    <b v="1"/>
    <s v="music/electronic music"/>
    <n v="100.00828571428571"/>
    <n v="57.377049180327866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x v="1027"/>
    <b v="1"/>
    <n v="111"/>
    <b v="1"/>
    <s v="music/electronic music"/>
    <n v="103.09292094387415"/>
    <n v="67.5765765765765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x v="1028"/>
    <b v="1"/>
    <n v="255"/>
    <b v="1"/>
    <s v="music/electronic music"/>
    <n v="117.27000000000001"/>
    <n v="39.215686274509807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x v="1029"/>
    <b v="0"/>
    <n v="141"/>
    <b v="1"/>
    <s v="music/electronic music"/>
    <n v="111.75999999999999"/>
    <n v="70.921985815602838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x v="1030"/>
    <b v="0"/>
    <n v="159"/>
    <b v="1"/>
    <s v="music/electronic music"/>
    <n v="342.09999999999997"/>
    <n v="12.578616352201259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x v="1031"/>
    <b v="0"/>
    <n v="99"/>
    <b v="1"/>
    <s v="music/electronic music"/>
    <n v="107.4"/>
    <n v="101.01010101010101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x v="1032"/>
    <b v="0"/>
    <n v="96"/>
    <b v="1"/>
    <s v="music/electronic music"/>
    <n v="108.49703703703703"/>
    <n v="56.2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x v="1033"/>
    <b v="0"/>
    <n v="27"/>
    <b v="1"/>
    <s v="music/electronic music"/>
    <n v="102.86144578313252"/>
    <n v="49.185185185185183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x v="1034"/>
    <b v="0"/>
    <n v="166"/>
    <b v="1"/>
    <s v="music/electronic music"/>
    <n v="130.0018"/>
    <n v="30.12048192771084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x v="1035"/>
    <b v="0"/>
    <n v="76"/>
    <b v="1"/>
    <s v="music/electronic music"/>
    <n v="107.65217391304347"/>
    <n v="60.526315789473685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x v="1036"/>
    <b v="0"/>
    <n v="211"/>
    <b v="1"/>
    <s v="music/electronic music"/>
    <n v="112.36044444444444"/>
    <n v="21.327014218009477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x v="1037"/>
    <b v="0"/>
    <n v="21"/>
    <b v="1"/>
    <s v="music/electronic music"/>
    <n v="102.1"/>
    <n v="47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x v="1038"/>
    <b v="0"/>
    <n v="61"/>
    <b v="1"/>
    <s v="music/electronic music"/>
    <n v="145.33333333333334"/>
    <n v="24.59016393442622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x v="1039"/>
    <b v="0"/>
    <n v="30"/>
    <b v="1"/>
    <s v="music/electronic music"/>
    <n v="128.19999999999999"/>
    <n v="16.666666666666668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x v="1040"/>
    <b v="0"/>
    <n v="1"/>
    <b v="0"/>
    <s v="journalism/audio"/>
    <n v="0.29411764705882354"/>
    <n v="8500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x v="1041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x v="1042"/>
    <b v="0"/>
    <n v="1"/>
    <b v="0"/>
    <s v="journalism/audio"/>
    <n v="1.5384615384615385"/>
    <n v="65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x v="1043"/>
    <b v="0"/>
    <n v="292"/>
    <b v="0"/>
    <s v="journalism/audio"/>
    <n v="8.5370000000000008"/>
    <n v="342.46575342465752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x v="1044"/>
    <b v="0"/>
    <n v="2"/>
    <b v="0"/>
    <s v="journalism/audio"/>
    <n v="8.5714285714285715E-2"/>
    <n v="3500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x v="1045"/>
    <b v="0"/>
    <n v="8"/>
    <b v="0"/>
    <s v="journalism/audio"/>
    <n v="2.6599999999999997"/>
    <n v="1250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x v="1046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x v="1047"/>
    <b v="0"/>
    <n v="1"/>
    <b v="0"/>
    <s v="journalism/audio"/>
    <n v="0.05"/>
    <n v="200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x v="1048"/>
    <b v="0"/>
    <n v="4"/>
    <b v="0"/>
    <s v="journalism/audio"/>
    <n v="1.4133333333333333"/>
    <n v="3750"/>
    <x v="5"/>
    <x v="16"/>
    <x v="1048"/>
    <d v="2016-09-25T01:16:29"/>
  </r>
  <r>
    <n v="1049"/>
    <s v="J1 (Canceled)"/>
    <s v="------"/>
    <n v="12000"/>
    <n v="0"/>
    <x v="1"/>
    <s v="US"/>
    <x v="0"/>
    <n v="1455272445"/>
    <x v="1049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x v="1050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x v="1051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x v="1052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x v="1053"/>
    <b v="0"/>
    <n v="1"/>
    <b v="0"/>
    <s v="journalism/audio"/>
    <n v="1"/>
    <n v="1500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x v="1054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x v="105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x v="1056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x v="1057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x v="1058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x v="1059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x v="1060"/>
    <b v="0"/>
    <n v="1"/>
    <b v="0"/>
    <s v="journalism/audio"/>
    <n v="1"/>
    <n v="500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x v="1061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x v="1062"/>
    <b v="0"/>
    <n v="4"/>
    <b v="0"/>
    <s v="journalism/audio"/>
    <n v="95.477386934673376"/>
    <n v="49.7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x v="1063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x v="1064"/>
    <b v="0"/>
    <n v="123"/>
    <b v="0"/>
    <s v="games/video games"/>
    <n v="8.974444444444444"/>
    <n v="731.7073170731707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x v="1065"/>
    <b v="0"/>
    <n v="5"/>
    <b v="0"/>
    <s v="games/video games"/>
    <n v="2.7"/>
    <n v="600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x v="1066"/>
    <b v="0"/>
    <n v="148"/>
    <b v="0"/>
    <s v="games/video games"/>
    <n v="3.3673333333333333"/>
    <n v="1013.5135135135135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x v="1067"/>
    <b v="0"/>
    <n v="10"/>
    <b v="0"/>
    <s v="games/video games"/>
    <n v="26"/>
    <n v="50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x v="1068"/>
    <b v="0"/>
    <n v="4"/>
    <b v="0"/>
    <s v="games/video games"/>
    <n v="0.15"/>
    <n v="7500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x v="1069"/>
    <b v="0"/>
    <n v="21"/>
    <b v="0"/>
    <s v="games/video games"/>
    <n v="38.636363636363633"/>
    <n v="104.76190476190476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x v="1070"/>
    <b v="0"/>
    <n v="2"/>
    <b v="0"/>
    <s v="games/video games"/>
    <n v="0.70000000000000007"/>
    <n v="5000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x v="1071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x v="1072"/>
    <b v="0"/>
    <n v="4"/>
    <b v="0"/>
    <s v="games/video games"/>
    <n v="6.8000000000000005E-2"/>
    <n v="18750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x v="1073"/>
    <b v="0"/>
    <n v="1"/>
    <b v="0"/>
    <s v="games/video games"/>
    <n v="1.3333333333333335"/>
    <n v="75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x v="1074"/>
    <b v="0"/>
    <n v="30"/>
    <b v="0"/>
    <s v="games/video games"/>
    <n v="6.3092592592592585"/>
    <n v="1800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x v="1075"/>
    <b v="0"/>
    <n v="3"/>
    <b v="0"/>
    <s v="games/video games"/>
    <n v="4.5"/>
    <n v="333.33333333333331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x v="1076"/>
    <b v="0"/>
    <n v="975"/>
    <b v="0"/>
    <s v="games/video games"/>
    <n v="62.765333333333331"/>
    <n v="76.92307692307692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x v="1077"/>
    <b v="0"/>
    <n v="167"/>
    <b v="0"/>
    <s v="games/video games"/>
    <n v="29.376000000000001"/>
    <n v="149.70059880239521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x v="1078"/>
    <b v="0"/>
    <n v="5"/>
    <b v="0"/>
    <s v="games/video games"/>
    <n v="7.5"/>
    <n v="120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x v="1079"/>
    <b v="0"/>
    <n v="18"/>
    <b v="0"/>
    <s v="games/video games"/>
    <n v="2.6076923076923078"/>
    <n v="1444.4444444444443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x v="1080"/>
    <b v="0"/>
    <n v="98"/>
    <b v="0"/>
    <s v="games/video games"/>
    <n v="9.1050000000000004"/>
    <n v="204.08163265306123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x v="1081"/>
    <b v="0"/>
    <n v="4"/>
    <b v="0"/>
    <s v="games/video games"/>
    <n v="1.7647058823529412E-2"/>
    <n v="17000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x v="1082"/>
    <b v="0"/>
    <n v="3"/>
    <b v="0"/>
    <s v="games/video games"/>
    <n v="0.55999999999999994"/>
    <n v="3333.3333333333335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x v="1083"/>
    <b v="0"/>
    <n v="1"/>
    <b v="0"/>
    <s v="games/video games"/>
    <n v="0.82000000000000006"/>
    <n v="50000"/>
    <x v="6"/>
    <x v="17"/>
    <x v="1083"/>
    <d v="2014-08-02T15:49:43"/>
  </r>
  <r>
    <n v="1084"/>
    <s v="My own channel"/>
    <s v="I want to start my own channel for gaming"/>
    <n v="550"/>
    <n v="0"/>
    <x v="2"/>
    <s v="US"/>
    <x v="0"/>
    <n v="1407534804"/>
    <x v="108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x v="1085"/>
    <b v="0"/>
    <n v="9"/>
    <b v="0"/>
    <s v="games/video games"/>
    <n v="3.42"/>
    <n v="3333.3333333333335"/>
    <x v="6"/>
    <x v="17"/>
    <x v="1085"/>
    <d v="2016-03-14T15:06:15"/>
  </r>
  <r>
    <n v="1086"/>
    <s v="Cyber Universe Online"/>
    <s v="Humanity's future in the Galaxy"/>
    <n v="18000"/>
    <n v="15"/>
    <x v="2"/>
    <s v="US"/>
    <x v="0"/>
    <n v="1408913291"/>
    <x v="1086"/>
    <b v="0"/>
    <n v="2"/>
    <b v="0"/>
    <s v="games/video games"/>
    <n v="8.3333333333333343E-2"/>
    <n v="9000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x v="1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x v="1088"/>
    <b v="0"/>
    <n v="147"/>
    <b v="0"/>
    <s v="games/video games"/>
    <n v="14.182977777777777"/>
    <n v="306.12244897959181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x v="1089"/>
    <b v="0"/>
    <n v="49"/>
    <b v="0"/>
    <s v="games/video games"/>
    <n v="7.8266666666666662"/>
    <n v="306.12244897959181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x v="1090"/>
    <b v="0"/>
    <n v="1"/>
    <b v="0"/>
    <s v="games/video games"/>
    <n v="3.8464497269020695E-2"/>
    <n v="12999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x v="1091"/>
    <b v="0"/>
    <n v="2"/>
    <b v="0"/>
    <s v="games/video games"/>
    <n v="12.5"/>
    <n v="100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x v="1092"/>
    <b v="0"/>
    <n v="7"/>
    <b v="0"/>
    <s v="games/video games"/>
    <n v="1.05"/>
    <n v="285.71428571428572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x v="1093"/>
    <b v="0"/>
    <n v="4"/>
    <b v="0"/>
    <s v="games/video games"/>
    <n v="14.083333333333334"/>
    <n v="7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x v="1094"/>
    <b v="0"/>
    <n v="27"/>
    <b v="0"/>
    <s v="games/video games"/>
    <n v="18.300055555555556"/>
    <n v="666.66666666666663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x v="1095"/>
    <b v="0"/>
    <n v="94"/>
    <b v="0"/>
    <s v="games/video games"/>
    <n v="5.0347999999999997"/>
    <n v="5319.1489361702124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x v="1096"/>
    <b v="0"/>
    <n v="29"/>
    <b v="0"/>
    <s v="games/video games"/>
    <n v="17.933333333333334"/>
    <n v="413.79310344827587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x v="1097"/>
    <b v="0"/>
    <n v="7"/>
    <b v="0"/>
    <s v="games/video games"/>
    <n v="4.7E-2"/>
    <n v="14285.714285714286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x v="1098"/>
    <b v="0"/>
    <n v="22"/>
    <b v="0"/>
    <s v="games/video games"/>
    <n v="7.2120000000000006"/>
    <n v="1136.363636363636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x v="1099"/>
    <b v="0"/>
    <n v="1"/>
    <b v="0"/>
    <s v="games/video games"/>
    <n v="0.5"/>
    <n v="5000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x v="1100"/>
    <b v="0"/>
    <n v="10"/>
    <b v="0"/>
    <s v="games/video games"/>
    <n v="2.5"/>
    <n v="40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x v="1101"/>
    <b v="0"/>
    <n v="6"/>
    <b v="0"/>
    <s v="games/video games"/>
    <n v="4.1000000000000002E-2"/>
    <n v="16666.666666666668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x v="1102"/>
    <b v="0"/>
    <n v="24"/>
    <b v="0"/>
    <s v="games/video games"/>
    <n v="5.3125"/>
    <n v="333.3333333333333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x v="1103"/>
    <b v="0"/>
    <n v="15"/>
    <b v="0"/>
    <s v="games/video games"/>
    <n v="1.6199999999999999"/>
    <n v="1000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x v="1104"/>
    <b v="0"/>
    <n v="37"/>
    <b v="0"/>
    <s v="games/video games"/>
    <n v="4.9516666666666671"/>
    <n v="1621.6216216216217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x v="1105"/>
    <b v="0"/>
    <n v="20"/>
    <b v="0"/>
    <s v="games/video games"/>
    <n v="0.159"/>
    <n v="45000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x v="1106"/>
    <b v="0"/>
    <n v="7"/>
    <b v="0"/>
    <s v="games/video games"/>
    <n v="41.25"/>
    <n v="57.142857142857146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x v="1107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x v="1108"/>
    <b v="0"/>
    <n v="21"/>
    <b v="0"/>
    <s v="games/video games"/>
    <n v="2.93"/>
    <n v="1190.4761904761904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x v="1109"/>
    <b v="0"/>
    <n v="3"/>
    <b v="0"/>
    <s v="games/video games"/>
    <n v="0.44999999999999996"/>
    <n v="3333.333333333333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x v="1110"/>
    <b v="0"/>
    <n v="11"/>
    <b v="0"/>
    <s v="games/video games"/>
    <n v="0.51"/>
    <n v="4545.454545454545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x v="1111"/>
    <b v="0"/>
    <n v="1"/>
    <b v="0"/>
    <s v="games/video games"/>
    <n v="0.04"/>
    <n v="250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x v="1112"/>
    <b v="0"/>
    <n v="312"/>
    <b v="0"/>
    <s v="games/video games"/>
    <n v="35.537409090909087"/>
    <n v="282.0512820512820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x v="1113"/>
    <b v="0"/>
    <n v="1"/>
    <b v="0"/>
    <s v="games/video games"/>
    <n v="0.5"/>
    <n v="1000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x v="1114"/>
    <b v="0"/>
    <n v="3"/>
    <b v="0"/>
    <s v="games/video games"/>
    <n v="0.16666666666666669"/>
    <n v="2000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x v="1115"/>
    <b v="0"/>
    <n v="4"/>
    <b v="0"/>
    <s v="games/video games"/>
    <n v="0.13250000000000001"/>
    <n v="10000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x v="1116"/>
    <b v="0"/>
    <n v="10"/>
    <b v="0"/>
    <s v="games/video games"/>
    <n v="3.5704000000000007E-2"/>
    <n v="50000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x v="1117"/>
    <b v="0"/>
    <n v="8"/>
    <b v="0"/>
    <s v="games/video games"/>
    <n v="8.3000000000000007"/>
    <n v="12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x v="1118"/>
    <b v="0"/>
    <n v="3"/>
    <b v="0"/>
    <s v="games/video games"/>
    <n v="2.4222222222222221"/>
    <n v="1500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x v="1119"/>
    <b v="0"/>
    <n v="1"/>
    <b v="0"/>
    <s v="games/video games"/>
    <n v="0.23809523809523811"/>
    <n v="2100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x v="112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x v="1121"/>
    <b v="0"/>
    <n v="5"/>
    <b v="0"/>
    <s v="games/video games"/>
    <n v="1.1599999999999999E-2"/>
    <n v="50000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x v="1122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x v="1123"/>
    <b v="0"/>
    <n v="3"/>
    <b v="0"/>
    <s v="games/video games"/>
    <n v="0.22"/>
    <n v="1666.66666666666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x v="1124"/>
    <b v="0"/>
    <n v="7"/>
    <b v="0"/>
    <s v="games/mobile games"/>
    <n v="0.47222222222222221"/>
    <n v="12857.142857142857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x v="1125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x v="1126"/>
    <b v="0"/>
    <n v="2"/>
    <b v="0"/>
    <s v="games/mobile games"/>
    <n v="0.5"/>
    <n v="1000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x v="1127"/>
    <b v="0"/>
    <n v="23"/>
    <b v="0"/>
    <s v="games/mobile games"/>
    <n v="1.6714285714285713"/>
    <n v="1521.7391304347825"/>
    <x v="6"/>
    <x v="18"/>
    <x v="1127"/>
    <d v="2014-11-14T21:30:00"/>
  </r>
  <r>
    <n v="1128"/>
    <s v="Flying Turds"/>
    <s v="#havingfunFTW"/>
    <n v="1000"/>
    <n v="1"/>
    <x v="2"/>
    <s v="GB"/>
    <x v="1"/>
    <n v="1407425717"/>
    <x v="1128"/>
    <b v="0"/>
    <n v="1"/>
    <b v="0"/>
    <s v="games/mobile games"/>
    <n v="0.1"/>
    <n v="100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x v="1129"/>
    <b v="0"/>
    <n v="2"/>
    <b v="0"/>
    <s v="games/mobile games"/>
    <n v="0.105"/>
    <n v="10000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x v="1130"/>
    <b v="0"/>
    <n v="3"/>
    <b v="0"/>
    <s v="games/mobile games"/>
    <n v="0.22"/>
    <n v="1666.66666666666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x v="1131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x v="1132"/>
    <b v="0"/>
    <n v="13"/>
    <b v="0"/>
    <s v="games/mobile games"/>
    <n v="14.38"/>
    <n v="769.23076923076928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x v="1133"/>
    <b v="0"/>
    <n v="1"/>
    <b v="0"/>
    <s v="games/mobile games"/>
    <n v="0.66666666666666674"/>
    <n v="300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x v="1134"/>
    <b v="0"/>
    <n v="1"/>
    <b v="0"/>
    <s v="games/mobile games"/>
    <n v="4.0000000000000001E-3"/>
    <n v="2500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x v="1135"/>
    <b v="0"/>
    <n v="1"/>
    <b v="0"/>
    <s v="games/mobile games"/>
    <n v="5"/>
    <n v="100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x v="1136"/>
    <b v="0"/>
    <n v="6"/>
    <b v="0"/>
    <s v="games/mobile games"/>
    <n v="6.4439140811455857"/>
    <n v="698.33333333333337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x v="1137"/>
    <b v="0"/>
    <n v="39"/>
    <b v="0"/>
    <s v="games/mobile games"/>
    <n v="39.5"/>
    <n v="641.02564102564099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x v="1138"/>
    <b v="0"/>
    <n v="4"/>
    <b v="0"/>
    <s v="games/mobile games"/>
    <n v="0.35714285714285715"/>
    <n v="8750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x v="1139"/>
    <b v="0"/>
    <n v="1"/>
    <b v="0"/>
    <s v="games/mobile games"/>
    <n v="6.25E-2"/>
    <n v="8000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x v="1140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x v="3"/>
    <n v="1436460450"/>
    <x v="1141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x v="1142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x v="1143"/>
    <b v="0"/>
    <n v="8"/>
    <b v="0"/>
    <s v="games/mobile games"/>
    <n v="0.41333333333333333"/>
    <n v="56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x v="1144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x v="1145"/>
    <b v="0"/>
    <n v="1"/>
    <b v="0"/>
    <s v="food/food trucks"/>
    <n v="0.125"/>
    <n v="800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x v="1146"/>
    <b v="0"/>
    <n v="12"/>
    <b v="0"/>
    <s v="food/food trucks"/>
    <n v="8.8333333333333339"/>
    <n v="500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x v="1147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x v="1148"/>
    <b v="0"/>
    <n v="3"/>
    <b v="0"/>
    <s v="food/food trucks"/>
    <n v="0.48666666666666669"/>
    <n v="5000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x v="1149"/>
    <b v="0"/>
    <n v="2"/>
    <b v="0"/>
    <s v="food/food trucks"/>
    <n v="0.15"/>
    <n v="25000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x v="1150"/>
    <b v="0"/>
    <n v="6"/>
    <b v="0"/>
    <s v="food/food trucks"/>
    <n v="10.08"/>
    <n v="416.66666666666669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x v="1151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x v="1152"/>
    <b v="0"/>
    <n v="15"/>
    <b v="0"/>
    <s v="food/food trucks"/>
    <n v="5.6937500000000005"/>
    <n v="1066.6666666666667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x v="1153"/>
    <b v="0"/>
    <n v="1"/>
    <b v="0"/>
    <s v="food/food trucks"/>
    <n v="0.625"/>
    <n v="800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x v="1154"/>
    <b v="0"/>
    <n v="3"/>
    <b v="0"/>
    <s v="food/food trucks"/>
    <n v="6.5"/>
    <n v="1666.6666666666667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x v="1155"/>
    <b v="0"/>
    <n v="8"/>
    <b v="0"/>
    <s v="food/food trucks"/>
    <n v="0.752"/>
    <n v="312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x v="1156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x v="1157"/>
    <b v="0"/>
    <n v="3"/>
    <b v="0"/>
    <s v="food/food trucks"/>
    <n v="1.51"/>
    <n v="3333.3333333333335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x v="1158"/>
    <b v="0"/>
    <n v="3"/>
    <b v="0"/>
    <s v="food/food trucks"/>
    <n v="0.46666666666666673"/>
    <n v="2500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x v="1159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x v="1160"/>
    <b v="0"/>
    <n v="19"/>
    <b v="0"/>
    <s v="food/food trucks"/>
    <n v="3.85"/>
    <n v="1578.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x v="1161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x v="1162"/>
    <b v="0"/>
    <n v="2"/>
    <b v="0"/>
    <s v="food/food trucks"/>
    <n v="5.8333333333333341E-2"/>
    <n v="30000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x v="1163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x v="1164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x v="1165"/>
    <b v="0"/>
    <n v="25"/>
    <b v="0"/>
    <s v="food/food trucks"/>
    <n v="20.705000000000002"/>
    <n v="400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x v="1166"/>
    <b v="0"/>
    <n v="8"/>
    <b v="0"/>
    <s v="food/food trucks"/>
    <n v="19.139999999999997"/>
    <n v="1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x v="1167"/>
    <b v="0"/>
    <n v="16"/>
    <b v="0"/>
    <s v="food/food trucks"/>
    <n v="1.6316666666666666"/>
    <n v="3750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x v="1168"/>
    <b v="0"/>
    <n v="3"/>
    <b v="0"/>
    <s v="food/food trucks"/>
    <n v="5.6666666666666661"/>
    <n v="600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x v="1169"/>
    <b v="0"/>
    <n v="3"/>
    <b v="0"/>
    <s v="food/food trucks"/>
    <n v="0.16999999999999998"/>
    <n v="3333.3333333333335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x v="1170"/>
    <b v="0"/>
    <n v="2"/>
    <b v="0"/>
    <s v="food/food trucks"/>
    <n v="0.4"/>
    <n v="1250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x v="1171"/>
    <b v="0"/>
    <n v="1"/>
    <b v="0"/>
    <s v="food/food trucks"/>
    <n v="0.1"/>
    <n v="25000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x v="117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x v="1173"/>
    <b v="0"/>
    <n v="1"/>
    <b v="0"/>
    <s v="food/food trucks"/>
    <n v="2.4E-2"/>
    <n v="12500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x v="1174"/>
    <b v="0"/>
    <n v="19"/>
    <b v="0"/>
    <s v="food/food trucks"/>
    <n v="5.9066666666666672"/>
    <n v="789.47368421052636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x v="1175"/>
    <b v="0"/>
    <n v="9"/>
    <b v="0"/>
    <s v="food/food trucks"/>
    <n v="2.9250000000000003"/>
    <n v="2222.2222222222222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x v="1176"/>
    <b v="0"/>
    <n v="1"/>
    <b v="0"/>
    <s v="food/food trucks"/>
    <n v="5.7142857142857143E-3"/>
    <n v="17500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x v="1177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x v="1178"/>
    <b v="0"/>
    <n v="1"/>
    <b v="0"/>
    <s v="food/food trucks"/>
    <n v="6.6666666666666671E-3"/>
    <n v="75000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x v="1179"/>
    <b v="0"/>
    <n v="5"/>
    <b v="0"/>
    <s v="food/food trucks"/>
    <n v="5.3333333333333339"/>
    <n v="1200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x v="1180"/>
    <b v="0"/>
    <n v="85"/>
    <b v="0"/>
    <s v="food/food trucks"/>
    <n v="11.75"/>
    <n v="588.23529411764707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x v="1181"/>
    <b v="0"/>
    <n v="3"/>
    <b v="0"/>
    <s v="food/food trucks"/>
    <n v="8.0000000000000002E-3"/>
    <n v="16666.666666666668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x v="1182"/>
    <b v="0"/>
    <n v="4"/>
    <b v="0"/>
    <s v="food/food trucks"/>
    <n v="4.2"/>
    <n v="250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x v="1183"/>
    <b v="0"/>
    <n v="3"/>
    <b v="0"/>
    <s v="food/food trucks"/>
    <n v="4"/>
    <n v="833.33333333333337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x v="1184"/>
    <b v="0"/>
    <n v="375"/>
    <b v="1"/>
    <s v="photography/photobooks"/>
    <n v="104.93636363636362"/>
    <n v="58.666666666666664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x v="1185"/>
    <b v="0"/>
    <n v="111"/>
    <b v="1"/>
    <s v="photography/photobooks"/>
    <n v="105.44"/>
    <n v="112.61261261261261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x v="1186"/>
    <b v="0"/>
    <n v="123"/>
    <b v="1"/>
    <s v="photography/photobooks"/>
    <n v="106.73333333333332"/>
    <n v="60.975609756097562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x v="1187"/>
    <b v="0"/>
    <n v="70"/>
    <b v="1"/>
    <s v="photography/photobooks"/>
    <n v="104.12571428571428"/>
    <n v="125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x v="1188"/>
    <b v="0"/>
    <n v="85"/>
    <b v="1"/>
    <s v="photography/photobooks"/>
    <n v="160.54999999999998"/>
    <n v="23.529411764705884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x v="1189"/>
    <b v="0"/>
    <n v="86"/>
    <b v="1"/>
    <s v="photography/photobooks"/>
    <n v="107.77777777777777"/>
    <n v="104.65116279069767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x v="1190"/>
    <b v="0"/>
    <n v="13"/>
    <b v="1"/>
    <s v="photography/photobooks"/>
    <n v="135"/>
    <n v="38.46153846153846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x v="1191"/>
    <b v="0"/>
    <n v="33"/>
    <b v="1"/>
    <s v="photography/photobooks"/>
    <n v="109.07407407407408"/>
    <n v="81.818181818181813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x v="1192"/>
    <b v="0"/>
    <n v="15"/>
    <b v="1"/>
    <s v="photography/photobooks"/>
    <n v="290"/>
    <n v="6.666666666666667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x v="1193"/>
    <b v="0"/>
    <n v="273"/>
    <b v="1"/>
    <s v="photography/photobooks"/>
    <n v="103.95714285714286"/>
    <n v="76.92307692307692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x v="1194"/>
    <b v="0"/>
    <n v="714"/>
    <b v="1"/>
    <s v="photography/photobooks"/>
    <n v="322.24"/>
    <n v="17.50700280112045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x v="1195"/>
    <b v="0"/>
    <n v="170"/>
    <b v="1"/>
    <s v="photography/photobooks"/>
    <n v="135"/>
    <n v="58.823529411764703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x v="1196"/>
    <b v="0"/>
    <n v="512"/>
    <b v="1"/>
    <s v="photography/photobooks"/>
    <n v="269.91034482758624"/>
    <n v="28.320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x v="1197"/>
    <b v="0"/>
    <n v="314"/>
    <b v="1"/>
    <s v="photography/photobooks"/>
    <n v="253.29333333333332"/>
    <n v="47.770700636942678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x v="1198"/>
    <b v="0"/>
    <n v="167"/>
    <b v="1"/>
    <s v="photography/photobooks"/>
    <n v="260.59999999999997"/>
    <n v="20.95808383233533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x v="1199"/>
    <b v="0"/>
    <n v="9"/>
    <b v="1"/>
    <s v="photography/photobooks"/>
    <n v="101.31677953348381"/>
    <n v="295.33333333333331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x v="1200"/>
    <b v="0"/>
    <n v="103"/>
    <b v="1"/>
    <s v="photography/photobooks"/>
    <n v="125.60416666666667"/>
    <n v="46.601941747572816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x v="1201"/>
    <b v="0"/>
    <n v="111"/>
    <b v="1"/>
    <s v="photography/photobooks"/>
    <n v="102.43783333333334"/>
    <n v="54.054054054054056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x v="1202"/>
    <b v="0"/>
    <n v="271"/>
    <b v="1"/>
    <s v="photography/photobooks"/>
    <n v="199.244"/>
    <n v="92.250922509225092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x v="1203"/>
    <b v="0"/>
    <n v="101"/>
    <b v="1"/>
    <s v="photography/photobooks"/>
    <n v="102.45398773006136"/>
    <n v="161.38613861386139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x v="1204"/>
    <b v="0"/>
    <n v="57"/>
    <b v="1"/>
    <s v="photography/photobooks"/>
    <n v="102.94615384615385"/>
    <n v="228.0701754385964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x v="1205"/>
    <b v="0"/>
    <n v="62"/>
    <b v="1"/>
    <s v="photography/photobooks"/>
    <n v="100.86153846153847"/>
    <n v="209.6774193548387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x v="1206"/>
    <b v="0"/>
    <n v="32"/>
    <b v="1"/>
    <s v="photography/photobooks"/>
    <n v="114.99999999999999"/>
    <n v="28.12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x v="1207"/>
    <b v="0"/>
    <n v="141"/>
    <b v="1"/>
    <s v="photography/photobooks"/>
    <n v="104.16766467065868"/>
    <n v="118.43971631205673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x v="1208"/>
    <b v="0"/>
    <n v="75"/>
    <b v="1"/>
    <s v="photography/photobooks"/>
    <n v="155.29999999999998"/>
    <n v="133.33333333333334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x v="1209"/>
    <b v="0"/>
    <n v="46"/>
    <b v="1"/>
    <s v="photography/photobooks"/>
    <n v="106"/>
    <n v="130.4347826086956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x v="1210"/>
    <b v="0"/>
    <n v="103"/>
    <b v="1"/>
    <s v="photography/photobooks"/>
    <n v="254.31499999999997"/>
    <n v="194.17475728155341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x v="1211"/>
    <b v="0"/>
    <n v="6"/>
    <b v="1"/>
    <s v="photography/photobooks"/>
    <n v="101.1"/>
    <n v="166.66666666666666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x v="1212"/>
    <b v="0"/>
    <n v="83"/>
    <b v="1"/>
    <s v="photography/photobooks"/>
    <n v="129.04"/>
    <n v="30.120481927710845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x v="1213"/>
    <b v="0"/>
    <n v="108"/>
    <b v="1"/>
    <s v="photography/photobooks"/>
    <n v="102.23076923076924"/>
    <n v="60.18518518518518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x v="1214"/>
    <b v="0"/>
    <n v="25"/>
    <b v="1"/>
    <s v="photography/photobooks"/>
    <n v="131.80000000000001"/>
    <n v="80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x v="1215"/>
    <b v="0"/>
    <n v="549"/>
    <b v="1"/>
    <s v="photography/photobooks"/>
    <n v="786.0802000000001"/>
    <n v="9.107468123861567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x v="1216"/>
    <b v="0"/>
    <n v="222"/>
    <b v="1"/>
    <s v="photography/photobooks"/>
    <n v="145.70000000000002"/>
    <n v="63.06306306306306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x v="1217"/>
    <b v="0"/>
    <n v="183"/>
    <b v="1"/>
    <s v="photography/photobooks"/>
    <n v="102.60000000000001"/>
    <n v="144.8087431693988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x v="1218"/>
    <b v="0"/>
    <n v="89"/>
    <b v="1"/>
    <s v="photography/photobooks"/>
    <n v="172.27777777777777"/>
    <n v="101.12359550561797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x v="1219"/>
    <b v="0"/>
    <n v="253"/>
    <b v="1"/>
    <s v="photography/photobooks"/>
    <n v="159.16819571865443"/>
    <n v="64.62450592885375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x v="1220"/>
    <b v="0"/>
    <n v="140"/>
    <b v="1"/>
    <s v="photography/photobooks"/>
    <n v="103.76666666666668"/>
    <n v="107.14285714285714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x v="1221"/>
    <b v="0"/>
    <n v="103"/>
    <b v="1"/>
    <s v="photography/photobooks"/>
    <n v="111.40954545454547"/>
    <n v="21.359223300970875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x v="1222"/>
    <b v="0"/>
    <n v="138"/>
    <b v="1"/>
    <s v="photography/photobooks"/>
    <n v="280.375"/>
    <n v="28.985507246376812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x v="1223"/>
    <b v="0"/>
    <n v="191"/>
    <b v="1"/>
    <s v="photography/photobooks"/>
    <n v="112.10606060606061"/>
    <n v="103.66492146596859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x v="1224"/>
    <b v="0"/>
    <n v="18"/>
    <b v="0"/>
    <s v="music/world music"/>
    <n v="7.0666666666666673"/>
    <n v="833.33333333333337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x v="1225"/>
    <b v="0"/>
    <n v="3"/>
    <b v="0"/>
    <s v="music/world music"/>
    <n v="4.3999999999999995"/>
    <n v="1000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x v="1226"/>
    <b v="0"/>
    <n v="40"/>
    <b v="0"/>
    <s v="music/world music"/>
    <n v="3.8739999999999997"/>
    <n v="1250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x v="1227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x v="1228"/>
    <b v="0"/>
    <n v="24"/>
    <b v="0"/>
    <s v="music/world music"/>
    <n v="29.299999999999997"/>
    <n v="208.3333333333333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x v="1229"/>
    <b v="0"/>
    <n v="1"/>
    <b v="0"/>
    <s v="music/world music"/>
    <n v="0.90909090909090906"/>
    <n v="2750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x v="12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x v="1231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x v="1232"/>
    <b v="0"/>
    <n v="1"/>
    <b v="0"/>
    <s v="music/world music"/>
    <n v="0.8"/>
    <n v="500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x v="1233"/>
    <b v="0"/>
    <n v="6"/>
    <b v="0"/>
    <s v="music/world music"/>
    <n v="11.600000000000001"/>
    <n v="166.66666666666666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x v="1234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x v="1235"/>
    <b v="0"/>
    <n v="6"/>
    <b v="0"/>
    <s v="music/world music"/>
    <n v="2.7873639500929119"/>
    <n v="1255.6666666666667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x v="1236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x v="1237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x v="1238"/>
    <b v="0"/>
    <n v="3"/>
    <b v="0"/>
    <s v="music/world music"/>
    <n v="17.8"/>
    <n v="333.33333333333331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x v="1239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x v="1240"/>
    <b v="0"/>
    <n v="8"/>
    <b v="0"/>
    <s v="music/world music"/>
    <n v="3.0124999999999997"/>
    <n v="1000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x v="1241"/>
    <b v="0"/>
    <n v="34"/>
    <b v="0"/>
    <s v="music/world music"/>
    <n v="50.739999999999995"/>
    <n v="147.05882352941177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x v="1242"/>
    <b v="0"/>
    <n v="1"/>
    <b v="0"/>
    <s v="music/world music"/>
    <n v="0.54884742041712409"/>
    <n v="911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x v="1243"/>
    <b v="0"/>
    <n v="38"/>
    <b v="0"/>
    <s v="music/world music"/>
    <n v="14.091666666666667"/>
    <n v="315.78947368421052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x v="1244"/>
    <b v="1"/>
    <n v="45"/>
    <b v="1"/>
    <s v="music/rock"/>
    <n v="103.8"/>
    <n v="44.44444444444444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x v="1245"/>
    <b v="1"/>
    <n v="17"/>
    <b v="1"/>
    <s v="music/rock"/>
    <n v="120.24999999999999"/>
    <n v="117.64705882352941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x v="1246"/>
    <b v="1"/>
    <n v="31"/>
    <b v="1"/>
    <s v="music/rock"/>
    <n v="117"/>
    <n v="64.516129032258064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x v="1247"/>
    <b v="1"/>
    <n v="50"/>
    <b v="1"/>
    <s v="music/rock"/>
    <n v="122.14285714285715"/>
    <n v="70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x v="1248"/>
    <b v="1"/>
    <n v="59"/>
    <b v="1"/>
    <s v="music/rock"/>
    <n v="151.63999999999999"/>
    <n v="42.372881355932201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x v="1249"/>
    <b v="1"/>
    <n v="81"/>
    <b v="1"/>
    <s v="music/rock"/>
    <n v="104.44"/>
    <n v="61.728395061728392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x v="1250"/>
    <b v="1"/>
    <n v="508"/>
    <b v="1"/>
    <s v="music/rock"/>
    <n v="200.15333333333331"/>
    <n v="59.05511811023622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x v="1251"/>
    <b v="1"/>
    <n v="74"/>
    <b v="1"/>
    <s v="music/rock"/>
    <n v="101.8"/>
    <n v="81.081081081081081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x v="1252"/>
    <b v="1"/>
    <n v="141"/>
    <b v="1"/>
    <s v="music/rock"/>
    <n v="137.65714285714284"/>
    <n v="24.822695035460992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x v="1253"/>
    <b v="1"/>
    <n v="711"/>
    <b v="1"/>
    <s v="music/rock"/>
    <n v="303833.2"/>
    <n v="1.4064697609001406E-2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x v="1254"/>
    <b v="1"/>
    <n v="141"/>
    <b v="1"/>
    <s v="music/rock"/>
    <n v="198.85074626865671"/>
    <n v="47.517730496453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x v="1255"/>
    <b v="1"/>
    <n v="109"/>
    <b v="1"/>
    <s v="music/rock"/>
    <n v="202.36666666666667"/>
    <n v="27.522935779816514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x v="1256"/>
    <b v="1"/>
    <n v="361"/>
    <b v="1"/>
    <s v="music/rock"/>
    <n v="117.96376666666666"/>
    <n v="83.10249307479225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x v="1257"/>
    <b v="1"/>
    <n v="176"/>
    <b v="1"/>
    <s v="music/rock"/>
    <n v="294.72727272727275"/>
    <n v="31.25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x v="1258"/>
    <b v="1"/>
    <n v="670"/>
    <b v="1"/>
    <s v="music/rock"/>
    <n v="213.14633333333336"/>
    <n v="17.91044776119402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x v="1259"/>
    <b v="1"/>
    <n v="96"/>
    <b v="1"/>
    <s v="music/rock"/>
    <n v="104.24"/>
    <n v="26.041666666666668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x v="1260"/>
    <b v="1"/>
    <n v="74"/>
    <b v="1"/>
    <s v="music/rock"/>
    <n v="113.66666666666667"/>
    <n v="44.594594594594597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x v="1261"/>
    <b v="1"/>
    <n v="52"/>
    <b v="1"/>
    <s v="music/rock"/>
    <n v="101.25"/>
    <n v="38.46153846153846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x v="1262"/>
    <b v="1"/>
    <n v="105"/>
    <b v="1"/>
    <s v="music/rock"/>
    <n v="125.41538461538462"/>
    <n v="61.904761904761905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x v="1263"/>
    <b v="1"/>
    <n v="41"/>
    <b v="1"/>
    <s v="music/rock"/>
    <n v="119"/>
    <n v="36.585365853658537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x v="1264"/>
    <b v="1"/>
    <n v="34"/>
    <b v="1"/>
    <s v="music/rock"/>
    <n v="166.46153846153845"/>
    <n v="19.117647058823529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x v="1265"/>
    <b v="1"/>
    <n v="66"/>
    <b v="1"/>
    <s v="music/rock"/>
    <n v="119.14771428571429"/>
    <n v="53.030303030303031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x v="1266"/>
    <b v="1"/>
    <n v="50"/>
    <b v="1"/>
    <s v="music/rock"/>
    <n v="100.47368421052632"/>
    <n v="190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x v="1267"/>
    <b v="1"/>
    <n v="159"/>
    <b v="1"/>
    <s v="music/rock"/>
    <n v="101.8"/>
    <n v="138.36477987421384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x v="1268"/>
    <b v="1"/>
    <n v="182"/>
    <b v="1"/>
    <s v="music/rock"/>
    <n v="116.66666666666667"/>
    <n v="65.934065934065927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x v="1269"/>
    <b v="1"/>
    <n v="206"/>
    <b v="1"/>
    <s v="music/rock"/>
    <n v="108.64893617021276"/>
    <n v="91.262135922330103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x v="1270"/>
    <b v="1"/>
    <n v="169"/>
    <b v="1"/>
    <s v="music/rock"/>
    <n v="114.72"/>
    <n v="59.171597633136095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x v="1271"/>
    <b v="1"/>
    <n v="31"/>
    <b v="1"/>
    <s v="music/rock"/>
    <n v="101.8"/>
    <n v="241.93548387096774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x v="1272"/>
    <b v="1"/>
    <n v="28"/>
    <b v="1"/>
    <s v="music/rock"/>
    <n v="106"/>
    <n v="178.5714285714285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x v="1273"/>
    <b v="1"/>
    <n v="54"/>
    <b v="1"/>
    <s v="music/rock"/>
    <n v="103.49999999999999"/>
    <n v="74.074074074074076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x v="1274"/>
    <b v="1"/>
    <n v="467"/>
    <b v="1"/>
    <s v="music/rock"/>
    <n v="154.97535999999999"/>
    <n v="53.533190578158461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x v="1275"/>
    <b v="1"/>
    <n v="389"/>
    <b v="1"/>
    <s v="music/rock"/>
    <n v="162.14066666666668"/>
    <n v="38.560411311053983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x v="1276"/>
    <b v="1"/>
    <n v="68"/>
    <b v="1"/>
    <s v="music/rock"/>
    <n v="104.42100000000001"/>
    <n v="44.117647058823529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x v="1277"/>
    <b v="1"/>
    <n v="413"/>
    <b v="1"/>
    <s v="music/rock"/>
    <n v="106.12433333333333"/>
    <n v="36.319612590799032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x v="1278"/>
    <b v="1"/>
    <n v="190"/>
    <b v="1"/>
    <s v="music/rock"/>
    <n v="154.93846153846152"/>
    <n v="34.210526315789473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x v="1279"/>
    <b v="1"/>
    <n v="189"/>
    <b v="1"/>
    <s v="music/rock"/>
    <n v="110.77157238734421"/>
    <n v="66.222222222222229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x v="1280"/>
    <b v="1"/>
    <n v="130"/>
    <b v="1"/>
    <s v="music/rock"/>
    <n v="110.91186666666665"/>
    <n v="115.38461538461539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x v="1281"/>
    <b v="1"/>
    <n v="74"/>
    <b v="1"/>
    <s v="music/rock"/>
    <n v="110.71428571428572"/>
    <n v="94.594594594594597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x v="1282"/>
    <b v="1"/>
    <n v="274"/>
    <b v="1"/>
    <s v="music/rock"/>
    <n v="123.61333333333333"/>
    <n v="54.74452554744525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x v="1283"/>
    <b v="1"/>
    <n v="22"/>
    <b v="1"/>
    <s v="music/rock"/>
    <n v="211.05"/>
    <n v="45.45454545454545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x v="1284"/>
    <b v="0"/>
    <n v="31"/>
    <b v="1"/>
    <s v="theater/plays"/>
    <n v="101"/>
    <n v="64.516129032258064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x v="1285"/>
    <b v="0"/>
    <n v="63"/>
    <b v="1"/>
    <s v="theater/plays"/>
    <n v="101.64999999999999"/>
    <n v="31.746031746031747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x v="1286"/>
    <b v="0"/>
    <n v="20"/>
    <b v="1"/>
    <s v="theater/plays"/>
    <n v="108.33333333333333"/>
    <n v="7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x v="1287"/>
    <b v="0"/>
    <n v="25"/>
    <b v="1"/>
    <s v="theater/plays"/>
    <n v="242"/>
    <n v="10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x v="1288"/>
    <b v="0"/>
    <n v="61"/>
    <b v="1"/>
    <s v="theater/plays"/>
    <n v="100.44999999999999"/>
    <n v="65.573770491803273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x v="1289"/>
    <b v="0"/>
    <n v="52"/>
    <b v="1"/>
    <s v="theater/plays"/>
    <n v="125.06666666666666"/>
    <n v="28.846153846153847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x v="1290"/>
    <b v="0"/>
    <n v="86"/>
    <b v="1"/>
    <s v="theater/plays"/>
    <n v="108.57142857142857"/>
    <n v="40.69767441860464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x v="1291"/>
    <b v="0"/>
    <n v="42"/>
    <b v="1"/>
    <s v="theater/plays"/>
    <n v="145.70000000000002"/>
    <n v="71.428571428571431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x v="1292"/>
    <b v="0"/>
    <n v="52"/>
    <b v="1"/>
    <s v="theater/plays"/>
    <n v="110.00000000000001"/>
    <n v="32.692307692307693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x v="1293"/>
    <b v="0"/>
    <n v="120"/>
    <b v="1"/>
    <s v="theater/plays"/>
    <n v="102.23333333333333"/>
    <n v="125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x v="1294"/>
    <b v="0"/>
    <n v="22"/>
    <b v="1"/>
    <s v="theater/plays"/>
    <n v="122"/>
    <n v="22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x v="1295"/>
    <b v="0"/>
    <n v="64"/>
    <b v="1"/>
    <s v="theater/plays"/>
    <n v="101.96000000000001"/>
    <n v="39.06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x v="1296"/>
    <b v="0"/>
    <n v="23"/>
    <b v="1"/>
    <s v="theater/plays"/>
    <n v="141.1764705882353"/>
    <n v="36.95652173913043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x v="1297"/>
    <b v="0"/>
    <n v="238"/>
    <b v="1"/>
    <s v="theater/plays"/>
    <n v="109.52500000000001"/>
    <n v="84.033613445378151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x v="1298"/>
    <b v="0"/>
    <n v="33"/>
    <b v="1"/>
    <s v="theater/plays"/>
    <n v="104.65"/>
    <n v="60.606060606060609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x v="1299"/>
    <b v="0"/>
    <n v="32"/>
    <b v="1"/>
    <s v="theater/plays"/>
    <n v="124"/>
    <n v="109.37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x v="1300"/>
    <b v="0"/>
    <n v="24"/>
    <b v="1"/>
    <s v="theater/plays"/>
    <n v="135"/>
    <n v="12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x v="1301"/>
    <b v="0"/>
    <n v="29"/>
    <b v="1"/>
    <s v="theater/plays"/>
    <n v="102.75000000000001"/>
    <n v="68.965517241379317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x v="1302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x v="1303"/>
    <b v="0"/>
    <n v="108"/>
    <b v="1"/>
    <s v="theater/plays"/>
    <n v="130.26085714285716"/>
    <n v="32.407407407407405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x v="1304"/>
    <b v="0"/>
    <n v="104"/>
    <b v="0"/>
    <s v="technology/wearables"/>
    <n v="39.627499999999998"/>
    <n v="384.61538461538464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x v="1305"/>
    <b v="0"/>
    <n v="86"/>
    <b v="0"/>
    <s v="technology/wearables"/>
    <n v="25.976666666666663"/>
    <n v="348.83720930232556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x v="1306"/>
    <b v="0"/>
    <n v="356"/>
    <b v="0"/>
    <s v="technology/wearables"/>
    <n v="65.24636363636364"/>
    <n v="308.98876404494382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x v="1307"/>
    <b v="0"/>
    <n v="45"/>
    <b v="0"/>
    <s v="technology/wearables"/>
    <n v="11.514000000000001"/>
    <n v="1111.1111111111111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x v="1308"/>
    <b v="0"/>
    <n v="38"/>
    <b v="0"/>
    <s v="technology/wearables"/>
    <n v="11.360000000000001"/>
    <n v="263.15789473684208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x v="1309"/>
    <b v="0"/>
    <n v="35"/>
    <b v="0"/>
    <s v="technology/wearables"/>
    <n v="111.99130434782609"/>
    <n v="328.57142857142856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x v="1310"/>
    <b v="0"/>
    <n v="24"/>
    <b v="0"/>
    <s v="technology/wearables"/>
    <n v="15.5"/>
    <n v="833.33333333333337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x v="1311"/>
    <b v="0"/>
    <n v="100"/>
    <b v="0"/>
    <s v="technology/wearables"/>
    <n v="32.027999999999999"/>
    <n v="2500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x v="1312"/>
    <b v="0"/>
    <n v="1"/>
    <b v="0"/>
    <s v="technology/wearables"/>
    <n v="0.60869565217391308"/>
    <n v="4600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x v="1313"/>
    <b v="0"/>
    <n v="122"/>
    <b v="0"/>
    <s v="technology/wearables"/>
    <n v="31.114999999999998"/>
    <n v="327.86885245901641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x v="1314"/>
    <b v="0"/>
    <n v="11"/>
    <b v="0"/>
    <s v="technology/wearables"/>
    <n v="1.1266666666666667"/>
    <n v="16363.636363636364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x v="1315"/>
    <b v="0"/>
    <n v="248"/>
    <b v="0"/>
    <s v="technology/wearables"/>
    <n v="40.404000000000003"/>
    <n v="403.22580645161293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x v="1316"/>
    <b v="0"/>
    <n v="1"/>
    <b v="0"/>
    <s v="technology/wearables"/>
    <n v="1.3333333333333333E-3"/>
    <n v="7500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x v="1317"/>
    <b v="0"/>
    <n v="19"/>
    <b v="0"/>
    <s v="technology/wearables"/>
    <n v="5.7334999999999994"/>
    <n v="10526.315789473685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x v="1318"/>
    <b v="0"/>
    <n v="135"/>
    <b v="0"/>
    <s v="technology/wearables"/>
    <n v="15.324999999999999"/>
    <n v="296.2962962962963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x v="1319"/>
    <b v="0"/>
    <n v="9"/>
    <b v="0"/>
    <s v="technology/wearables"/>
    <n v="15.103448275862069"/>
    <n v="644.44444444444446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x v="1320"/>
    <b v="0"/>
    <n v="3"/>
    <b v="0"/>
    <s v="technology/wearables"/>
    <n v="0.503"/>
    <n v="33333.33333333333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x v="1321"/>
    <b v="0"/>
    <n v="7"/>
    <b v="0"/>
    <s v="technology/wearables"/>
    <n v="1.3028138528138529"/>
    <n v="66000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x v="1322"/>
    <b v="0"/>
    <n v="4"/>
    <b v="0"/>
    <s v="technology/wearables"/>
    <n v="0.30285714285714288"/>
    <n v="8750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x v="1323"/>
    <b v="0"/>
    <n v="44"/>
    <b v="0"/>
    <s v="technology/wearables"/>
    <n v="8.8800000000000008"/>
    <n v="340.9090909090909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x v="1324"/>
    <b v="0"/>
    <n v="90"/>
    <b v="0"/>
    <s v="technology/wearables"/>
    <n v="9.84"/>
    <n v="555.5555555555555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x v="1325"/>
    <b v="0"/>
    <n v="8"/>
    <b v="0"/>
    <s v="technology/wearables"/>
    <n v="2.4299999999999997"/>
    <n v="2500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x v="1326"/>
    <b v="0"/>
    <n v="11"/>
    <b v="0"/>
    <s v="technology/wearables"/>
    <n v="1.1299999999999999"/>
    <n v="9090.9090909090901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x v="1327"/>
    <b v="0"/>
    <n v="41"/>
    <b v="0"/>
    <s v="technology/wearables"/>
    <n v="3.5520833333333335"/>
    <n v="1170.7317073170732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x v="1328"/>
    <b v="0"/>
    <n v="15"/>
    <b v="0"/>
    <s v="technology/wearables"/>
    <n v="2.3306666666666667"/>
    <n v="5000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x v="1329"/>
    <b v="0"/>
    <n v="9"/>
    <b v="0"/>
    <s v="technology/wearables"/>
    <n v="0.81600000000000006"/>
    <n v="5555.5555555555557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x v="1330"/>
    <b v="0"/>
    <n v="50"/>
    <b v="0"/>
    <s v="technology/wearables"/>
    <n v="22.494285714285713"/>
    <n v="700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x v="1331"/>
    <b v="0"/>
    <n v="34"/>
    <b v="0"/>
    <s v="technology/wearables"/>
    <n v="1.3668"/>
    <n v="7352.9411764705883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x v="1332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x v="1333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x v="1334"/>
    <b v="0"/>
    <n v="276"/>
    <b v="0"/>
    <s v="technology/wearables"/>
    <n v="10.754135338345865"/>
    <n v="481.88405797101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x v="1335"/>
    <b v="0"/>
    <n v="16"/>
    <b v="0"/>
    <s v="technology/wearables"/>
    <n v="19.759999999999998"/>
    <n v="1562.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x v="1336"/>
    <b v="0"/>
    <n v="224"/>
    <b v="0"/>
    <s v="technology/wearables"/>
    <n v="84.946999999999989"/>
    <n v="446.42857142857144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x v="1337"/>
    <b v="0"/>
    <n v="140"/>
    <b v="0"/>
    <s v="technology/wearables"/>
    <n v="49.381999999999998"/>
    <n v="357.14285714285717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x v="1338"/>
    <b v="0"/>
    <n v="15"/>
    <b v="0"/>
    <s v="technology/wearables"/>
    <n v="3.3033333333333332"/>
    <n v="2000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x v="1339"/>
    <b v="0"/>
    <n v="37"/>
    <b v="0"/>
    <s v="technology/wearables"/>
    <n v="6.6339999999999995"/>
    <n v="1351.3513513513512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x v="1340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x v="1341"/>
    <b v="0"/>
    <n v="46"/>
    <b v="0"/>
    <s v="technology/wearables"/>
    <n v="70.36"/>
    <n v="543.47826086956525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x v="1342"/>
    <b v="0"/>
    <n v="1"/>
    <b v="0"/>
    <s v="technology/wearables"/>
    <n v="0.2"/>
    <n v="500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x v="1343"/>
    <b v="0"/>
    <n v="323"/>
    <b v="0"/>
    <s v="technology/wearables"/>
    <n v="102.298"/>
    <n v="154.79876160990713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x v="1344"/>
    <b v="0"/>
    <n v="139"/>
    <b v="1"/>
    <s v="publishing/nonfiction"/>
    <n v="377.73333333333335"/>
    <n v="10.79136690647482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x v="1345"/>
    <b v="0"/>
    <n v="7"/>
    <b v="1"/>
    <s v="publishing/nonfiction"/>
    <n v="125"/>
    <n v="42.85714285714285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x v="1346"/>
    <b v="0"/>
    <n v="149"/>
    <b v="1"/>
    <s v="publishing/nonfiction"/>
    <n v="147.32653061224491"/>
    <n v="32.885906040268459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x v="1347"/>
    <b v="0"/>
    <n v="31"/>
    <b v="1"/>
    <s v="publishing/nonfiction"/>
    <n v="102.2"/>
    <n v="80.645161290322577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x v="1348"/>
    <b v="0"/>
    <n v="26"/>
    <b v="1"/>
    <s v="publishing/nonfiction"/>
    <n v="101.8723404255319"/>
    <n v="225.96153846153845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x v="1349"/>
    <b v="0"/>
    <n v="172"/>
    <b v="1"/>
    <s v="publishing/nonfiction"/>
    <n v="204.2"/>
    <n v="29.06976744186046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x v="1350"/>
    <b v="0"/>
    <n v="78"/>
    <b v="1"/>
    <s v="publishing/nonfiction"/>
    <n v="104.05"/>
    <n v="64.10256410256410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x v="1351"/>
    <b v="0"/>
    <n v="120"/>
    <b v="1"/>
    <s v="publishing/nonfiction"/>
    <n v="101.265"/>
    <n v="166.66666666666666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x v="1352"/>
    <b v="0"/>
    <n v="227"/>
    <b v="1"/>
    <s v="publishing/nonfiction"/>
    <n v="136.13999999999999"/>
    <n v="44.052863436123346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x v="1353"/>
    <b v="0"/>
    <n v="42"/>
    <b v="1"/>
    <s v="publishing/nonfiction"/>
    <n v="133.6"/>
    <n v="23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x v="1354"/>
    <b v="0"/>
    <n v="64"/>
    <b v="1"/>
    <s v="publishing/nonfiction"/>
    <n v="130.25"/>
    <n v="18.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x v="1355"/>
    <b v="0"/>
    <n v="121"/>
    <b v="1"/>
    <s v="publishing/nonfiction"/>
    <n v="122.67999999999999"/>
    <n v="20.6611570247933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x v="1356"/>
    <b v="0"/>
    <n v="87"/>
    <b v="1"/>
    <s v="publishing/nonfiction"/>
    <n v="182.81058823529412"/>
    <n v="39.080459770114942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x v="1357"/>
    <b v="0"/>
    <n v="65"/>
    <b v="1"/>
    <s v="publishing/nonfiction"/>
    <n v="125.29999999999998"/>
    <n v="30.7692307692307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x v="1358"/>
    <b v="0"/>
    <n v="49"/>
    <b v="1"/>
    <s v="publishing/nonfiction"/>
    <n v="111.66666666666667"/>
    <n v="61.224489795918366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x v="1359"/>
    <b v="0"/>
    <n v="19"/>
    <b v="1"/>
    <s v="publishing/nonfiction"/>
    <n v="115.75757575757575"/>
    <n v="34.736842105263158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x v="1360"/>
    <b v="0"/>
    <n v="81"/>
    <b v="1"/>
    <s v="publishing/nonfiction"/>
    <n v="173.2"/>
    <n v="18.518518518518519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x v="1361"/>
    <b v="0"/>
    <n v="264"/>
    <b v="1"/>
    <s v="publishing/nonfiction"/>
    <n v="125.98333333333333"/>
    <n v="22.727272727272727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x v="1362"/>
    <b v="0"/>
    <n v="25"/>
    <b v="1"/>
    <s v="publishing/nonfiction"/>
    <n v="109.1"/>
    <n v="40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x v="1363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x v="1364"/>
    <b v="0"/>
    <n v="144"/>
    <b v="1"/>
    <s v="music/rock"/>
    <n v="118.64285714285714"/>
    <n v="291.666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x v="1365"/>
    <b v="0"/>
    <n v="92"/>
    <b v="1"/>
    <s v="music/rock"/>
    <n v="100.26666666666667"/>
    <n v="81.521739130434781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x v="1366"/>
    <b v="0"/>
    <n v="147"/>
    <b v="1"/>
    <s v="music/rock"/>
    <n v="126.48920000000001"/>
    <n v="51.020408163265309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x v="1367"/>
    <b v="0"/>
    <n v="90"/>
    <b v="1"/>
    <s v="music/rock"/>
    <n v="114.26"/>
    <n v="55.555555555555557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x v="1368"/>
    <b v="0"/>
    <n v="87"/>
    <b v="1"/>
    <s v="music/rock"/>
    <n v="110.7"/>
    <n v="57.47126436781609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x v="1369"/>
    <b v="0"/>
    <n v="406"/>
    <b v="1"/>
    <s v="music/rock"/>
    <n v="105.34805315203954"/>
    <n v="79.70443349753694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x v="1370"/>
    <b v="0"/>
    <n v="20"/>
    <b v="1"/>
    <s v="music/rock"/>
    <n v="103.66666666666666"/>
    <n v="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x v="1371"/>
    <b v="0"/>
    <n v="70"/>
    <b v="1"/>
    <s v="music/rock"/>
    <n v="107.08672667523933"/>
    <n v="99.98571428571428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x v="1372"/>
    <b v="0"/>
    <n v="16"/>
    <b v="1"/>
    <s v="music/rock"/>
    <n v="124"/>
    <n v="31.2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x v="1373"/>
    <b v="0"/>
    <n v="52"/>
    <b v="1"/>
    <s v="music/rock"/>
    <n v="105.01"/>
    <n v="192.30769230769232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x v="1374"/>
    <b v="0"/>
    <n v="66"/>
    <b v="1"/>
    <s v="music/rock"/>
    <n v="189.46666666666667"/>
    <n v="22.727272727272727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x v="1375"/>
    <b v="0"/>
    <n v="109"/>
    <b v="1"/>
    <s v="music/rock"/>
    <n v="171.32499999999999"/>
    <n v="36.697247706422019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x v="1376"/>
    <b v="0"/>
    <n v="168"/>
    <b v="1"/>
    <s v="music/rock"/>
    <n v="252.48648648648651"/>
    <n v="22.023809523809526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x v="1377"/>
    <b v="0"/>
    <n v="31"/>
    <b v="1"/>
    <s v="music/rock"/>
    <n v="116.15384615384616"/>
    <n v="41.935483870967744"/>
    <x v="4"/>
    <x v="11"/>
    <x v="1377"/>
    <d v="2017-02-03T04:11:00"/>
  </r>
  <r>
    <n v="1378"/>
    <s v="SIX BY SEVEN"/>
    <s v="A psychedelic post rock masterpiece!"/>
    <n v="2000"/>
    <n v="4067"/>
    <x v="0"/>
    <s v="GB"/>
    <x v="1"/>
    <n v="1470075210"/>
    <x v="1378"/>
    <b v="0"/>
    <n v="133"/>
    <b v="1"/>
    <s v="music/rock"/>
    <n v="203.35000000000002"/>
    <n v="15.037593984962406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x v="1379"/>
    <b v="0"/>
    <n v="151"/>
    <b v="1"/>
    <s v="music/rock"/>
    <n v="111.60000000000001"/>
    <n v="66.22516556291390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x v="1380"/>
    <b v="0"/>
    <n v="5"/>
    <b v="1"/>
    <s v="music/rock"/>
    <n v="424"/>
    <n v="5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x v="1381"/>
    <b v="0"/>
    <n v="73"/>
    <b v="1"/>
    <s v="music/rock"/>
    <n v="107.1"/>
    <n v="68.493150684931507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x v="1382"/>
    <b v="0"/>
    <n v="148"/>
    <b v="1"/>
    <s v="music/rock"/>
    <n v="104.3625"/>
    <n v="54.054054054054056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x v="1383"/>
    <b v="0"/>
    <n v="93"/>
    <b v="1"/>
    <s v="music/rock"/>
    <n v="212.40909090909091"/>
    <n v="23.655913978494624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x v="1384"/>
    <b v="0"/>
    <n v="63"/>
    <b v="1"/>
    <s v="music/rock"/>
    <n v="124.08571428571429"/>
    <n v="55.55555555555555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x v="1385"/>
    <b v="0"/>
    <n v="134"/>
    <b v="1"/>
    <s v="music/rock"/>
    <n v="110.406125"/>
    <n v="59.701492537313435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x v="1386"/>
    <b v="0"/>
    <n v="14"/>
    <b v="1"/>
    <s v="music/rock"/>
    <n v="218.75"/>
    <n v="28.571428571428573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x v="1387"/>
    <b v="0"/>
    <n v="78"/>
    <b v="1"/>
    <s v="music/rock"/>
    <n v="136.625"/>
    <n v="51.282051282051285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x v="1388"/>
    <b v="0"/>
    <n v="112"/>
    <b v="1"/>
    <s v="music/rock"/>
    <n v="134.8074"/>
    <n v="44.642857142857146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x v="1389"/>
    <b v="0"/>
    <n v="34"/>
    <b v="1"/>
    <s v="music/rock"/>
    <n v="145.4"/>
    <n v="14.705882352941176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x v="1390"/>
    <b v="0"/>
    <n v="19"/>
    <b v="1"/>
    <s v="music/rock"/>
    <n v="109.10714285714285"/>
    <n v="147.3684210526315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x v="1391"/>
    <b v="0"/>
    <n v="13"/>
    <b v="1"/>
    <s v="music/rock"/>
    <n v="110.2"/>
    <n v="38.46153846153846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x v="1392"/>
    <b v="0"/>
    <n v="104"/>
    <b v="1"/>
    <s v="music/rock"/>
    <n v="113.64000000000001"/>
    <n v="24.03846153846154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x v="1393"/>
    <b v="0"/>
    <n v="52"/>
    <b v="1"/>
    <s v="music/rock"/>
    <n v="102.35000000000001"/>
    <n v="192.30769230769232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x v="1394"/>
    <b v="0"/>
    <n v="17"/>
    <b v="1"/>
    <s v="music/rock"/>
    <n v="122.13333333333334"/>
    <n v="44.117647058823529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x v="1395"/>
    <b v="0"/>
    <n v="82"/>
    <b v="1"/>
    <s v="music/rock"/>
    <n v="111.88571428571427"/>
    <n v="42.68292682926829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x v="1396"/>
    <b v="0"/>
    <n v="73"/>
    <b v="1"/>
    <s v="music/rock"/>
    <n v="107.3"/>
    <n v="82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x v="1397"/>
    <b v="0"/>
    <n v="158"/>
    <b v="1"/>
    <s v="music/rock"/>
    <n v="113.85000000000001"/>
    <n v="63.29113924050633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x v="1398"/>
    <b v="0"/>
    <n v="65"/>
    <b v="1"/>
    <s v="music/rock"/>
    <n v="109.68181818181819"/>
    <n v="67.692307692307693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x v="1399"/>
    <b v="0"/>
    <n v="184"/>
    <b v="1"/>
    <s v="music/rock"/>
    <n v="126.14444444444443"/>
    <n v="48.91304347826086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x v="1400"/>
    <b v="0"/>
    <n v="34"/>
    <b v="1"/>
    <s v="music/rock"/>
    <n v="167.42857142857144"/>
    <n v="10.294117647058824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x v="1401"/>
    <b v="0"/>
    <n v="240"/>
    <b v="1"/>
    <s v="music/rock"/>
    <n v="496.52000000000004"/>
    <n v="10.416666666666666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x v="1402"/>
    <b v="0"/>
    <n v="113"/>
    <b v="1"/>
    <s v="music/rock"/>
    <n v="109.16"/>
    <n v="22.123893805309734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x v="1403"/>
    <b v="0"/>
    <n v="66"/>
    <b v="1"/>
    <s v="music/rock"/>
    <n v="102.57499999999999"/>
    <n v="60.606060606060609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x v="1404"/>
    <b v="1"/>
    <n v="5"/>
    <b v="0"/>
    <s v="publishing/translations"/>
    <n v="1.6620689655172414"/>
    <n v="2900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x v="1405"/>
    <b v="1"/>
    <n v="17"/>
    <b v="0"/>
    <s v="publishing/translations"/>
    <n v="0.42"/>
    <n v="1470.5882352941176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x v="1406"/>
    <b v="0"/>
    <n v="3"/>
    <b v="0"/>
    <s v="publishing/translations"/>
    <n v="0.125"/>
    <n v="4000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x v="1407"/>
    <b v="0"/>
    <n v="2"/>
    <b v="0"/>
    <s v="publishing/translations"/>
    <n v="0.5"/>
    <n v="1500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x v="1408"/>
    <b v="0"/>
    <n v="6"/>
    <b v="0"/>
    <s v="publishing/translations"/>
    <n v="7.1999999999999993"/>
    <n v="166.66666666666666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x v="1409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x v="1410"/>
    <b v="0"/>
    <n v="1"/>
    <b v="0"/>
    <s v="publishing/translations"/>
    <n v="1.6666666666666666E-2"/>
    <n v="600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x v="1411"/>
    <b v="0"/>
    <n v="3"/>
    <b v="0"/>
    <s v="publishing/translations"/>
    <n v="0.23333333333333336"/>
    <n v="1000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x v="1412"/>
    <b v="0"/>
    <n v="13"/>
    <b v="0"/>
    <s v="publishing/translations"/>
    <n v="4.5714285714285712"/>
    <n v="538.4615384615384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x v="1413"/>
    <b v="0"/>
    <n v="1"/>
    <b v="0"/>
    <s v="publishing/translations"/>
    <n v="5"/>
    <n v="20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x v="1414"/>
    <b v="0"/>
    <n v="1"/>
    <b v="0"/>
    <s v="publishing/translations"/>
    <n v="0.2"/>
    <n v="50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x v="1415"/>
    <b v="0"/>
    <n v="9"/>
    <b v="0"/>
    <s v="publishing/translations"/>
    <n v="18.181818181818183"/>
    <n v="488.88888888888891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x v="1416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x v="1417"/>
    <b v="0"/>
    <n v="2"/>
    <b v="0"/>
    <s v="publishing/translations"/>
    <n v="1.2222222222222223"/>
    <n v="2250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x v="1418"/>
    <b v="0"/>
    <n v="1"/>
    <b v="0"/>
    <s v="publishing/translations"/>
    <n v="0.2"/>
    <n v="3000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x v="1419"/>
    <b v="0"/>
    <n v="10"/>
    <b v="0"/>
    <s v="publishing/translations"/>
    <n v="7.0634920634920633"/>
    <n v="630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x v="1420"/>
    <b v="0"/>
    <n v="3"/>
    <b v="0"/>
    <s v="publishing/translations"/>
    <n v="2.7272727272727271"/>
    <n v="36.666666666666664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x v="1421"/>
    <b v="0"/>
    <n v="2"/>
    <b v="0"/>
    <s v="publishing/translations"/>
    <n v="0.1"/>
    <n v="1000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x v="1422"/>
    <b v="0"/>
    <n v="2"/>
    <b v="0"/>
    <s v="publishing/translations"/>
    <n v="0.104"/>
    <n v="12500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x v="1423"/>
    <b v="0"/>
    <n v="1"/>
    <b v="0"/>
    <s v="publishing/translations"/>
    <n v="0.33333333333333337"/>
    <n v="300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x v="1424"/>
    <b v="0"/>
    <n v="14"/>
    <b v="0"/>
    <s v="publishing/translations"/>
    <n v="20.36"/>
    <n v="535.7142857142856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x v="1425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x v="1426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x v="1427"/>
    <b v="0"/>
    <n v="4"/>
    <b v="0"/>
    <s v="publishing/translations"/>
    <n v="8.3800000000000008"/>
    <n v="1250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x v="1428"/>
    <b v="0"/>
    <n v="3"/>
    <b v="0"/>
    <s v="publishing/translations"/>
    <n v="4.5"/>
    <n v="333.33333333333331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x v="1429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x v="1430"/>
    <b v="0"/>
    <n v="5"/>
    <b v="0"/>
    <s v="publishing/translations"/>
    <n v="8.06"/>
    <n v="1000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x v="1431"/>
    <b v="0"/>
    <n v="47"/>
    <b v="0"/>
    <s v="publishing/translations"/>
    <n v="31.94705882352941"/>
    <n v="361.70212765957444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x v="1432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x v="1433"/>
    <b v="0"/>
    <n v="10"/>
    <b v="0"/>
    <s v="publishing/translations"/>
    <n v="6.708333333333333"/>
    <n v="1200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x v="1434"/>
    <b v="0"/>
    <n v="11"/>
    <b v="0"/>
    <s v="publishing/translations"/>
    <n v="9.9878048780487809"/>
    <n v="7454.5454545454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x v="1435"/>
    <b v="0"/>
    <n v="2"/>
    <b v="0"/>
    <s v="publishing/translations"/>
    <n v="0.1"/>
    <n v="7500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x v="1436"/>
    <b v="0"/>
    <n v="2"/>
    <b v="0"/>
    <s v="publishing/translations"/>
    <n v="0.77"/>
    <n v="5000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x v="1437"/>
    <b v="0"/>
    <n v="22"/>
    <b v="0"/>
    <s v="publishing/translations"/>
    <n v="26.900000000000002"/>
    <n v="136.36363636363637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x v="1438"/>
    <b v="0"/>
    <n v="8"/>
    <b v="0"/>
    <s v="publishing/translations"/>
    <n v="3"/>
    <n v="2500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x v="1439"/>
    <b v="0"/>
    <n v="6"/>
    <b v="0"/>
    <s v="publishing/translations"/>
    <n v="6.6055045871559637"/>
    <n v="454.16666666666669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x v="1440"/>
    <b v="0"/>
    <n v="1"/>
    <b v="0"/>
    <s v="publishing/translations"/>
    <n v="7.6923076923076927E-3"/>
    <n v="1300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x v="1441"/>
    <b v="0"/>
    <n v="3"/>
    <b v="0"/>
    <s v="publishing/translations"/>
    <n v="1.1222222222222222"/>
    <n v="60000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x v="1442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x v="1443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x v="1444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x v="144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x v="1446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x v="1447"/>
    <b v="0"/>
    <n v="3"/>
    <b v="0"/>
    <s v="publishing/translations"/>
    <n v="1.4999999999999999E-2"/>
    <n v="166666.66666666666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x v="144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x v="1449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x v="1450"/>
    <b v="0"/>
    <n v="1"/>
    <b v="0"/>
    <s v="publishing/translations"/>
    <n v="1E-3"/>
    <n v="10000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x v="1451"/>
    <b v="0"/>
    <n v="2"/>
    <b v="0"/>
    <s v="publishing/translations"/>
    <n v="1.0554089709762533E-2"/>
    <n v="9475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x v="1452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x v="1453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x v="1454"/>
    <b v="0"/>
    <n v="1"/>
    <b v="0"/>
    <s v="publishing/translations"/>
    <n v="0.85714285714285721"/>
    <n v="1750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x v="1455"/>
    <b v="0"/>
    <n v="7"/>
    <b v="0"/>
    <s v="publishing/translations"/>
    <n v="10.5"/>
    <n v="2142.8571428571427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x v="1456"/>
    <b v="0"/>
    <n v="3"/>
    <b v="0"/>
    <s v="publishing/translations"/>
    <n v="2.9000000000000004"/>
    <n v="1666.6666666666667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x v="1457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x v="1458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x v="1459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x v="1460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x v="1461"/>
    <b v="1"/>
    <n v="340"/>
    <b v="1"/>
    <s v="publishing/radio &amp; podcasts"/>
    <n v="101.24459999999999"/>
    <n v="44.117647058823529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x v="1462"/>
    <b v="1"/>
    <n v="150"/>
    <b v="1"/>
    <s v="publishing/radio &amp; podcasts"/>
    <n v="108.5175"/>
    <n v="26.666666666666668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x v="1463"/>
    <b v="1"/>
    <n v="25"/>
    <b v="1"/>
    <s v="publishing/radio &amp; podcasts"/>
    <n v="147.66666666666666"/>
    <n v="24"/>
    <x v="3"/>
    <x v="23"/>
    <x v="1463"/>
    <d v="2013-04-07T20:52:18"/>
  </r>
  <r>
    <n v="1464"/>
    <s v="Science Studio"/>
    <s v="The Best Science Media on the Web"/>
    <n v="5000"/>
    <n v="8160"/>
    <x v="0"/>
    <s v="US"/>
    <x v="0"/>
    <n v="1361029958"/>
    <x v="1464"/>
    <b v="1"/>
    <n v="234"/>
    <b v="1"/>
    <s v="publishing/radio &amp; podcasts"/>
    <n v="163.19999999999999"/>
    <n v="21.367521367521366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x v="1465"/>
    <b v="1"/>
    <n v="2602"/>
    <b v="1"/>
    <s v="publishing/radio &amp; podcasts"/>
    <n v="456.41449999999998"/>
    <n v="11.52959262106072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x v="1466"/>
    <b v="1"/>
    <n v="248"/>
    <b v="1"/>
    <s v="publishing/radio &amp; podcasts"/>
    <n v="107.87731249999999"/>
    <n v="64.51612903225806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x v="1467"/>
    <b v="1"/>
    <n v="600"/>
    <b v="1"/>
    <s v="publishing/radio &amp; podcasts"/>
    <n v="115.08"/>
    <n v="66.666666666666671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x v="1468"/>
    <b v="1"/>
    <n v="293"/>
    <b v="1"/>
    <s v="publishing/radio &amp; podcasts"/>
    <n v="102.36842105263158"/>
    <n v="32.423208191126278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x v="1469"/>
    <b v="1"/>
    <n v="321"/>
    <b v="1"/>
    <s v="publishing/radio &amp; podcasts"/>
    <n v="108.42485875706214"/>
    <n v="137.85046728971963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x v="1470"/>
    <b v="1"/>
    <n v="81"/>
    <b v="1"/>
    <s v="publishing/radio &amp; podcasts"/>
    <n v="125.13333333333334"/>
    <n v="18.518518518518519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x v="1471"/>
    <b v="1"/>
    <n v="343"/>
    <b v="1"/>
    <s v="publishing/radio &amp; podcasts"/>
    <n v="103.840625"/>
    <n v="93.294460641399411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x v="1472"/>
    <b v="1"/>
    <n v="336"/>
    <b v="1"/>
    <s v="publishing/radio &amp; podcasts"/>
    <n v="138.70400000000001"/>
    <n v="74.404761904761898"/>
    <x v="3"/>
    <x v="23"/>
    <x v="1472"/>
    <d v="2013-10-16T13:01:43"/>
  </r>
  <r>
    <n v="1473"/>
    <s v="ONE LOVES ONLY FORM"/>
    <s v="Public Radio Project"/>
    <n v="1500"/>
    <n v="1807.74"/>
    <x v="0"/>
    <s v="US"/>
    <x v="0"/>
    <n v="1330644639"/>
    <x v="1473"/>
    <b v="1"/>
    <n v="47"/>
    <b v="1"/>
    <s v="publishing/radio &amp; podcasts"/>
    <n v="120.51600000000001"/>
    <n v="31.914893617021278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x v="1474"/>
    <b v="1"/>
    <n v="76"/>
    <b v="1"/>
    <s v="publishing/radio &amp; podcasts"/>
    <n v="112.26666666666667"/>
    <n v="39.473684210526315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x v="1475"/>
    <b v="1"/>
    <n v="441"/>
    <b v="1"/>
    <s v="publishing/radio &amp; podcasts"/>
    <n v="188.66966666666667"/>
    <n v="34.013605442176868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x v="1476"/>
    <b v="1"/>
    <n v="916"/>
    <b v="1"/>
    <s v="publishing/radio &amp; podcasts"/>
    <n v="661.55466666666666"/>
    <n v="6.5502183406113534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x v="1477"/>
    <b v="1"/>
    <n v="369"/>
    <b v="1"/>
    <s v="publishing/radio &amp; podcasts"/>
    <n v="111.31"/>
    <n v="81.300813008130078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x v="1478"/>
    <b v="1"/>
    <n v="20242"/>
    <b v="1"/>
    <s v="publishing/radio &amp; podcasts"/>
    <n v="1181.6142199999999"/>
    <n v="2.4701116490465367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x v="1479"/>
    <b v="1"/>
    <n v="71"/>
    <b v="1"/>
    <s v="publishing/radio &amp; podcasts"/>
    <n v="137.375"/>
    <n v="22.535211267605632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x v="1480"/>
    <b v="1"/>
    <n v="635"/>
    <b v="1"/>
    <s v="publishing/radio &amp; podcasts"/>
    <n v="117.04040000000001"/>
    <n v="78.740157480314963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x v="1481"/>
    <b v="0"/>
    <n v="6"/>
    <b v="0"/>
    <s v="publishing/fiction"/>
    <n v="2.1"/>
    <n v="833.33333333333337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x v="1482"/>
    <b v="0"/>
    <n v="1"/>
    <b v="0"/>
    <s v="publishing/fiction"/>
    <n v="0.1"/>
    <n v="5000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x v="1483"/>
    <b v="0"/>
    <n v="2"/>
    <b v="0"/>
    <s v="publishing/fiction"/>
    <n v="0.7142857142857143"/>
    <n v="3500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x v="1484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x v="1485"/>
    <b v="0"/>
    <n v="3"/>
    <b v="0"/>
    <s v="publishing/fiction"/>
    <n v="2.2388059701492535"/>
    <n v="2233.3333333333335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x v="1486"/>
    <b v="0"/>
    <n v="3"/>
    <b v="0"/>
    <s v="publishing/fiction"/>
    <n v="0.24"/>
    <n v="6666.666666666667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x v="1487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x v="1488"/>
    <b v="0"/>
    <n v="6"/>
    <b v="0"/>
    <s v="publishing/fiction"/>
    <n v="2.4"/>
    <n v="250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x v="1489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x v="1490"/>
    <b v="0"/>
    <n v="19"/>
    <b v="0"/>
    <s v="publishing/fiction"/>
    <n v="30.862068965517242"/>
    <n v="152.6315789473684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x v="1491"/>
    <b v="0"/>
    <n v="1"/>
    <b v="0"/>
    <s v="publishing/fiction"/>
    <n v="8.3333333333333321"/>
    <n v="12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x v="1492"/>
    <b v="0"/>
    <n v="2"/>
    <b v="0"/>
    <s v="publishing/fiction"/>
    <n v="0.75"/>
    <n v="2000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x v="1493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x v="1494"/>
    <b v="0"/>
    <n v="11"/>
    <b v="0"/>
    <s v="publishing/fiction"/>
    <n v="8.9"/>
    <n v="454.54545454545456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x v="1495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x v="1496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x v="1497"/>
    <b v="0"/>
    <n v="1"/>
    <b v="0"/>
    <s v="publishing/fiction"/>
    <n v="6.6666666666666671E-3"/>
    <n v="1500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x v="1498"/>
    <b v="0"/>
    <n v="3"/>
    <b v="0"/>
    <s v="publishing/fiction"/>
    <n v="1.9"/>
    <n v="1000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x v="1499"/>
    <b v="0"/>
    <n v="1"/>
    <b v="0"/>
    <s v="publishing/fiction"/>
    <n v="0.25"/>
    <n v="2000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x v="1500"/>
    <b v="0"/>
    <n v="15"/>
    <b v="0"/>
    <s v="publishing/fiction"/>
    <n v="25.035714285714285"/>
    <n v="186.66666666666666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x v="1501"/>
    <b v="1"/>
    <n v="885"/>
    <b v="1"/>
    <s v="photography/photobooks"/>
    <n v="166.33076923076925"/>
    <n v="58.757062146892657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x v="1502"/>
    <b v="1"/>
    <n v="329"/>
    <b v="1"/>
    <s v="photography/photobooks"/>
    <n v="101.44545454545455"/>
    <n v="66.869300911854097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x v="1503"/>
    <b v="1"/>
    <n v="71"/>
    <b v="1"/>
    <s v="photography/photobooks"/>
    <n v="107.89146666666667"/>
    <n v="52.816901408450704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x v="1504"/>
    <b v="1"/>
    <n v="269"/>
    <b v="1"/>
    <s v="photography/photobooks"/>
    <n v="277.93846153846158"/>
    <n v="24.1635687732342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x v="1505"/>
    <b v="1"/>
    <n v="345"/>
    <b v="1"/>
    <s v="photography/photobooks"/>
    <n v="103.58125"/>
    <n v="46.37681159420289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x v="1506"/>
    <b v="1"/>
    <n v="43"/>
    <b v="1"/>
    <s v="photography/photobooks"/>
    <n v="111.4"/>
    <n v="34.88372093023255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x v="1507"/>
    <b v="1"/>
    <n v="33"/>
    <b v="1"/>
    <s v="photography/photobooks"/>
    <n v="215"/>
    <n v="36.36363636363636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x v="1508"/>
    <b v="1"/>
    <n v="211"/>
    <b v="1"/>
    <s v="photography/photobooks"/>
    <n v="110.76216216216217"/>
    <n v="87.677725118483409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x v="1509"/>
    <b v="1"/>
    <n v="196"/>
    <b v="1"/>
    <s v="photography/photobooks"/>
    <n v="123.64125714285714"/>
    <n v="89.285714285714292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x v="1510"/>
    <b v="1"/>
    <n v="405"/>
    <b v="1"/>
    <s v="photography/photobooks"/>
    <n v="101.03500000000001"/>
    <n v="39.506172839506171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x v="1511"/>
    <b v="1"/>
    <n v="206"/>
    <b v="1"/>
    <s v="photography/photobooks"/>
    <n v="111.79285714285714"/>
    <n v="67.961165048543691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x v="1512"/>
    <b v="1"/>
    <n v="335"/>
    <b v="1"/>
    <s v="photography/photobooks"/>
    <n v="558.7714285714286"/>
    <n v="10.447761194029852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x v="1513"/>
    <b v="1"/>
    <n v="215"/>
    <b v="1"/>
    <s v="photography/photobooks"/>
    <n v="150.01875000000001"/>
    <n v="37.209302325581397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x v="1514"/>
    <b v="1"/>
    <n v="176"/>
    <b v="1"/>
    <s v="photography/photobooks"/>
    <n v="106.476"/>
    <n v="142.04545454545453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x v="1515"/>
    <b v="1"/>
    <n v="555"/>
    <b v="1"/>
    <s v="photography/photobooks"/>
    <n v="157.18899999999999"/>
    <n v="540.54054054054052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x v="1516"/>
    <b v="1"/>
    <n v="116"/>
    <b v="1"/>
    <s v="photography/photobooks"/>
    <n v="108.65882352941176"/>
    <n v="146.55172413793105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x v="1517"/>
    <b v="1"/>
    <n v="615"/>
    <b v="1"/>
    <s v="photography/photobooks"/>
    <n v="161.97999999999999"/>
    <n v="24.390243902439025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x v="1518"/>
    <b v="1"/>
    <n v="236"/>
    <b v="1"/>
    <s v="photography/photobooks"/>
    <n v="205.36666666666665"/>
    <n v="63.559322033898304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x v="1519"/>
    <b v="1"/>
    <n v="145"/>
    <b v="1"/>
    <s v="photography/photobooks"/>
    <n v="103.36388888888889"/>
    <n v="62.06896551724138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x v="1520"/>
    <b v="1"/>
    <n v="167"/>
    <b v="1"/>
    <s v="photography/photobooks"/>
    <n v="103.47222222222223"/>
    <n v="107.78443113772455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x v="1521"/>
    <b v="1"/>
    <n v="235"/>
    <b v="1"/>
    <s v="photography/photobooks"/>
    <n v="106.81333333333333"/>
    <n v="159.57446808510639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x v="1522"/>
    <b v="1"/>
    <n v="452"/>
    <b v="1"/>
    <s v="photography/photobooks"/>
    <n v="138.96574712643678"/>
    <n v="96.238938053097343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x v="1523"/>
    <b v="1"/>
    <n v="241"/>
    <b v="1"/>
    <s v="photography/photobooks"/>
    <n v="124.84324324324325"/>
    <n v="76.76348547717842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x v="1524"/>
    <b v="1"/>
    <n v="28"/>
    <b v="1"/>
    <s v="photography/photobooks"/>
    <n v="206.99999999999997"/>
    <n v="107.14285714285714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x v="1525"/>
    <b v="1"/>
    <n v="140"/>
    <b v="1"/>
    <s v="photography/photobooks"/>
    <n v="174.00576923076923"/>
    <n v="18.571428571428573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x v="1526"/>
    <b v="1"/>
    <n v="280"/>
    <b v="1"/>
    <s v="photography/photobooks"/>
    <n v="120.32608695652173"/>
    <n v="82.142857142857139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x v="1527"/>
    <b v="1"/>
    <n v="70"/>
    <b v="1"/>
    <s v="photography/photobooks"/>
    <n v="110.44428571428573"/>
    <n v="50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x v="1528"/>
    <b v="1"/>
    <n v="160"/>
    <b v="1"/>
    <s v="photography/photobooks"/>
    <n v="281.56666666666666"/>
    <n v="18.75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x v="1529"/>
    <b v="1"/>
    <n v="141"/>
    <b v="1"/>
    <s v="photography/photobooks"/>
    <n v="100.67894736842105"/>
    <n v="134.75177304964538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x v="1530"/>
    <b v="1"/>
    <n v="874"/>
    <b v="1"/>
    <s v="photography/photobooks"/>
    <n v="134.82571428571427"/>
    <n v="40.045766590389015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x v="1531"/>
    <b v="1"/>
    <n v="73"/>
    <b v="1"/>
    <s v="photography/photobooks"/>
    <n v="175.95744680851064"/>
    <n v="32.19178082191781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x v="1532"/>
    <b v="1"/>
    <n v="294"/>
    <b v="1"/>
    <s v="photography/photobooks"/>
    <n v="484.02000000000004"/>
    <n v="17.00680272108843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x v="1533"/>
    <b v="1"/>
    <n v="740"/>
    <b v="1"/>
    <s v="photography/photobooks"/>
    <n v="145.14000000000001"/>
    <n v="60.810810810810814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x v="1534"/>
    <b v="1"/>
    <n v="369"/>
    <b v="1"/>
    <s v="photography/photobooks"/>
    <n v="417.73333333333335"/>
    <n v="20.325203252032519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x v="1535"/>
    <b v="1"/>
    <n v="110"/>
    <b v="1"/>
    <s v="photography/photobooks"/>
    <n v="132.42499999999998"/>
    <n v="36.363636363636367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x v="1536"/>
    <b v="1"/>
    <n v="455"/>
    <b v="1"/>
    <s v="photography/photobooks"/>
    <n v="250.30841666666666"/>
    <n v="26.37362637362637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x v="1537"/>
    <b v="1"/>
    <n v="224"/>
    <b v="1"/>
    <s v="photography/photobooks"/>
    <n v="179.9"/>
    <n v="53.571428571428569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x v="1538"/>
    <b v="1"/>
    <n v="46"/>
    <b v="1"/>
    <s v="photography/photobooks"/>
    <n v="102.62857142857142"/>
    <n v="152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x v="1539"/>
    <b v="0"/>
    <n v="284"/>
    <b v="1"/>
    <s v="photography/photobooks"/>
    <n v="135.98609999999999"/>
    <n v="70.422535211267601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x v="1540"/>
    <b v="1"/>
    <n v="98"/>
    <b v="1"/>
    <s v="photography/photobooks"/>
    <n v="117.86666666666667"/>
    <n v="153.0612244897959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x v="1541"/>
    <b v="0"/>
    <n v="2"/>
    <b v="0"/>
    <s v="photography/nature"/>
    <n v="3.3333333333333333E-2"/>
    <n v="9000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x v="1542"/>
    <b v="0"/>
    <n v="1"/>
    <b v="0"/>
    <s v="photography/nature"/>
    <n v="4"/>
    <n v="50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x v="1543"/>
    <b v="0"/>
    <n v="1"/>
    <b v="0"/>
    <s v="photography/nature"/>
    <n v="0.44444444444444442"/>
    <n v="225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x v="154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x v="1545"/>
    <b v="0"/>
    <n v="1"/>
    <b v="0"/>
    <s v="photography/nature"/>
    <n v="3.3333333333333333E-2"/>
    <n v="300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x v="1546"/>
    <b v="0"/>
    <n v="11"/>
    <b v="0"/>
    <s v="photography/nature"/>
    <n v="28.9"/>
    <n v="90.90909090909090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x v="1547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x v="1548"/>
    <b v="0"/>
    <n v="1"/>
    <b v="0"/>
    <s v="photography/nature"/>
    <n v="8.5714285714285712"/>
    <n v="70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x v="1549"/>
    <b v="0"/>
    <n v="6"/>
    <b v="0"/>
    <s v="photography/nature"/>
    <n v="34"/>
    <n v="83.333333333333329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x v="1550"/>
    <b v="0"/>
    <n v="7"/>
    <b v="0"/>
    <s v="photography/nature"/>
    <n v="13.466666666666665"/>
    <n v="107.1428571428571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x v="1551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x v="1552"/>
    <b v="0"/>
    <n v="16"/>
    <b v="0"/>
    <s v="photography/nature"/>
    <n v="49.186046511627907"/>
    <n v="268.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x v="1553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x v="1554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x v="1555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x v="1556"/>
    <b v="0"/>
    <n v="12"/>
    <b v="0"/>
    <s v="photography/nature"/>
    <n v="45.133333333333333"/>
    <n v="125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x v="1557"/>
    <b v="0"/>
    <n v="1"/>
    <b v="0"/>
    <s v="photography/nature"/>
    <n v="4"/>
    <n v="25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x v="1558"/>
    <b v="0"/>
    <n v="3"/>
    <b v="0"/>
    <s v="photography/nature"/>
    <n v="4.666666666666667"/>
    <n v="250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x v="1559"/>
    <b v="0"/>
    <n v="1"/>
    <b v="0"/>
    <s v="photography/nature"/>
    <n v="0.33333333333333337"/>
    <n v="1500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x v="1560"/>
    <b v="0"/>
    <n v="4"/>
    <b v="0"/>
    <s v="photography/nature"/>
    <n v="3.7600000000000002"/>
    <n v="62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x v="1561"/>
    <b v="0"/>
    <n v="1"/>
    <b v="0"/>
    <s v="publishing/art books"/>
    <n v="0.67"/>
    <n v="10000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x v="1562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x v="1563"/>
    <b v="0"/>
    <n v="2"/>
    <b v="0"/>
    <s v="publishing/art books"/>
    <n v="1.4166666666666665"/>
    <n v="3000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x v="1564"/>
    <b v="0"/>
    <n v="1"/>
    <b v="0"/>
    <s v="publishing/art books"/>
    <n v="0.1"/>
    <n v="1000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x v="1565"/>
    <b v="0"/>
    <n v="1"/>
    <b v="0"/>
    <s v="publishing/art books"/>
    <n v="2.5"/>
    <n v="40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x v="1566"/>
    <b v="0"/>
    <n v="59"/>
    <b v="0"/>
    <s v="publishing/art books"/>
    <n v="21.25"/>
    <n v="508.47457627118644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x v="1567"/>
    <b v="0"/>
    <n v="13"/>
    <b v="0"/>
    <s v="publishing/art books"/>
    <n v="4.117647058823529"/>
    <n v="653.84615384615381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x v="1568"/>
    <b v="0"/>
    <n v="22"/>
    <b v="0"/>
    <s v="publishing/art books"/>
    <n v="13.639999999999999"/>
    <n v="1136.3636363636363"/>
    <x v="3"/>
    <x v="25"/>
    <x v="1568"/>
    <d v="2014-12-24T01:29:45"/>
  </r>
  <r>
    <n v="1569"/>
    <s v="to be removed (Canceled)"/>
    <s v="to be removed"/>
    <n v="30000"/>
    <n v="0"/>
    <x v="1"/>
    <s v="US"/>
    <x v="0"/>
    <n v="1369498714"/>
    <x v="1569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x v="1570"/>
    <b v="0"/>
    <n v="52"/>
    <b v="0"/>
    <s v="publishing/art books"/>
    <n v="41.4"/>
    <n v="115.38461538461539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x v="1571"/>
    <b v="0"/>
    <n v="4"/>
    <b v="0"/>
    <s v="publishing/art books"/>
    <n v="0.66115702479338845"/>
    <n v="302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x v="1572"/>
    <b v="0"/>
    <n v="3"/>
    <b v="0"/>
    <s v="publishing/art books"/>
    <n v="5"/>
    <n v="833.3333333333333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x v="1573"/>
    <b v="0"/>
    <n v="3"/>
    <b v="0"/>
    <s v="publishing/art books"/>
    <n v="2.4777777777777779"/>
    <n v="3000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x v="1574"/>
    <b v="0"/>
    <n v="6"/>
    <b v="0"/>
    <s v="publishing/art books"/>
    <n v="5.0599999999999996"/>
    <n v="1666.6666666666667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x v="1575"/>
    <b v="0"/>
    <n v="35"/>
    <b v="0"/>
    <s v="publishing/art books"/>
    <n v="22.91"/>
    <n v="285.71428571428572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x v="1576"/>
    <b v="0"/>
    <n v="10"/>
    <b v="0"/>
    <s v="publishing/art books"/>
    <n v="13"/>
    <n v="500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x v="1577"/>
    <b v="0"/>
    <n v="2"/>
    <b v="0"/>
    <s v="publishing/art books"/>
    <n v="0.54999999999999993"/>
    <n v="5000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x v="1578"/>
    <b v="0"/>
    <n v="4"/>
    <b v="0"/>
    <s v="publishing/art books"/>
    <n v="10.806536636794938"/>
    <n v="474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x v="1579"/>
    <b v="0"/>
    <n v="2"/>
    <b v="0"/>
    <s v="publishing/art books"/>
    <n v="0.84008400840084008"/>
    <n v="1666.5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x v="1580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x v="1581"/>
    <b v="0"/>
    <n v="1"/>
    <b v="0"/>
    <s v="photography/places"/>
    <n v="0.5"/>
    <n v="1000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x v="1582"/>
    <b v="0"/>
    <n v="3"/>
    <b v="0"/>
    <s v="photography/places"/>
    <n v="9.3000000000000007"/>
    <n v="333.333333333333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x v="1583"/>
    <b v="0"/>
    <n v="1"/>
    <b v="0"/>
    <s v="photography/places"/>
    <n v="7.4999999999999997E-2"/>
    <n v="20000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x v="1584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x v="1585"/>
    <b v="0"/>
    <n v="12"/>
    <b v="0"/>
    <s v="photography/places"/>
    <n v="79"/>
    <n v="166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x v="1586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x v="1587"/>
    <b v="0"/>
    <n v="1"/>
    <b v="0"/>
    <s v="photography/places"/>
    <n v="1.3333333333333334E-2"/>
    <n v="7500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x v="1588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x v="1589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x v="1590"/>
    <b v="0"/>
    <n v="2"/>
    <b v="0"/>
    <s v="photography/places"/>
    <n v="1.7000000000000002"/>
    <n v="3000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x v="1591"/>
    <b v="0"/>
    <n v="92"/>
    <b v="0"/>
    <s v="photography/places"/>
    <n v="29.228571428571428"/>
    <n v="152.17391304347825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x v="1592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x v="1593"/>
    <b v="0"/>
    <n v="3"/>
    <b v="0"/>
    <s v="photography/places"/>
    <n v="1.3636363636363637E-2"/>
    <n v="7333.333333333333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x v="1594"/>
    <b v="0"/>
    <n v="10"/>
    <b v="0"/>
    <s v="photography/places"/>
    <n v="20.5"/>
    <n v="100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x v="1595"/>
    <b v="0"/>
    <n v="7"/>
    <b v="0"/>
    <s v="photography/places"/>
    <n v="0.27999999999999997"/>
    <n v="14285.714285714286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x v="1596"/>
    <b v="0"/>
    <n v="3"/>
    <b v="0"/>
    <s v="photography/places"/>
    <n v="2.3076923076923079"/>
    <n v="1083.3333333333333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x v="15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x v="1598"/>
    <b v="0"/>
    <n v="1"/>
    <b v="0"/>
    <s v="photography/places"/>
    <n v="0.125"/>
    <n v="80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x v="1599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x v="1600"/>
    <b v="0"/>
    <n v="9"/>
    <b v="0"/>
    <s v="photography/places"/>
    <n v="7.3400000000000007"/>
    <n v="555.55555555555554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x v="1601"/>
    <b v="0"/>
    <n v="56"/>
    <b v="1"/>
    <s v="music/rock"/>
    <n v="108.2492"/>
    <n v="44.642857142857146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x v="1602"/>
    <b v="0"/>
    <n v="32"/>
    <b v="1"/>
    <s v="music/rock"/>
    <n v="100.16666666666667"/>
    <n v="46.87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x v="1603"/>
    <b v="0"/>
    <n v="30"/>
    <b v="1"/>
    <s v="music/rock"/>
    <n v="100.03299999999999"/>
    <n v="66.666666666666671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x v="1604"/>
    <b v="0"/>
    <n v="70"/>
    <b v="1"/>
    <s v="music/rock"/>
    <n v="122.10714285714286"/>
    <n v="40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x v="1605"/>
    <b v="0"/>
    <n v="44"/>
    <b v="1"/>
    <s v="music/rock"/>
    <n v="100.69333333333334"/>
    <n v="136.36363636363637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x v="1606"/>
    <b v="0"/>
    <n v="92"/>
    <b v="1"/>
    <s v="music/rock"/>
    <n v="101.004125"/>
    <n v="86.956521739130437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x v="1607"/>
    <b v="0"/>
    <n v="205"/>
    <b v="1"/>
    <s v="music/rock"/>
    <n v="145.11000000000001"/>
    <n v="48.780487804878049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x v="1608"/>
    <b v="0"/>
    <n v="23"/>
    <b v="1"/>
    <s v="music/rock"/>
    <n v="101.25"/>
    <n v="52.173913043478258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x v="1609"/>
    <b v="0"/>
    <n v="4"/>
    <b v="1"/>
    <s v="music/rock"/>
    <n v="118.33333333333333"/>
    <n v="3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x v="1610"/>
    <b v="0"/>
    <n v="112"/>
    <b v="1"/>
    <s v="music/rock"/>
    <n v="271.85000000000002"/>
    <n v="17.857142857142858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x v="1611"/>
    <b v="0"/>
    <n v="27"/>
    <b v="1"/>
    <s v="music/rock"/>
    <n v="125.125"/>
    <n v="29.62962962962963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x v="1612"/>
    <b v="0"/>
    <n v="11"/>
    <b v="1"/>
    <s v="music/rock"/>
    <n v="110.00000000000001"/>
    <n v="45.45454545454545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x v="1613"/>
    <b v="0"/>
    <n v="26"/>
    <b v="1"/>
    <s v="music/rock"/>
    <n v="101.49999999999999"/>
    <n v="38.46153846153846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x v="1614"/>
    <b v="0"/>
    <n v="77"/>
    <b v="1"/>
    <s v="music/rock"/>
    <n v="102.69999999999999"/>
    <n v="64.93506493506492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x v="1615"/>
    <b v="0"/>
    <n v="136"/>
    <b v="1"/>
    <s v="music/rock"/>
    <n v="114.12500000000001"/>
    <n v="58.82352941176470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x v="1616"/>
    <b v="0"/>
    <n v="157"/>
    <b v="1"/>
    <s v="music/rock"/>
    <n v="104.2"/>
    <n v="63.694267515923563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x v="1617"/>
    <b v="0"/>
    <n v="158"/>
    <b v="1"/>
    <s v="music/rock"/>
    <n v="145.85714285714286"/>
    <n v="44.30379746835443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x v="1618"/>
    <b v="0"/>
    <n v="27"/>
    <b v="1"/>
    <s v="music/rock"/>
    <n v="105.06666666666666"/>
    <n v="55.55555555555555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x v="1619"/>
    <b v="0"/>
    <n v="23"/>
    <b v="1"/>
    <s v="music/rock"/>
    <n v="133.33333333333331"/>
    <n v="65.217391304347828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x v="1620"/>
    <b v="0"/>
    <n v="17"/>
    <b v="1"/>
    <s v="music/rock"/>
    <n v="112.99999999999999"/>
    <n v="58.823529411764703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x v="1621"/>
    <b v="0"/>
    <n v="37"/>
    <b v="1"/>
    <s v="music/rock"/>
    <n v="121.2"/>
    <n v="135.13513513513513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x v="1622"/>
    <b v="0"/>
    <n v="65"/>
    <b v="1"/>
    <s v="music/rock"/>
    <n v="101.72463768115942"/>
    <n v="106.15384615384616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x v="1623"/>
    <b v="0"/>
    <n v="18"/>
    <b v="1"/>
    <s v="music/rock"/>
    <n v="101.06666666666666"/>
    <n v="41.66666666666666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x v="1624"/>
    <b v="0"/>
    <n v="25"/>
    <b v="1"/>
    <s v="music/rock"/>
    <n v="118"/>
    <n v="40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x v="1625"/>
    <b v="0"/>
    <n v="104"/>
    <b v="1"/>
    <s v="music/rock"/>
    <n v="155.33333333333331"/>
    <n v="72.115384615384613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x v="1626"/>
    <b v="0"/>
    <n v="108"/>
    <b v="1"/>
    <s v="music/rock"/>
    <n v="101.18750000000001"/>
    <n v="74.074074074074076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x v="1627"/>
    <b v="0"/>
    <n v="38"/>
    <b v="1"/>
    <s v="music/rock"/>
    <n v="117"/>
    <n v="52.63157894736841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x v="1628"/>
    <b v="0"/>
    <n v="88"/>
    <b v="1"/>
    <s v="music/rock"/>
    <n v="100.925"/>
    <n v="45.454545454545453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x v="1629"/>
    <b v="0"/>
    <n v="82"/>
    <b v="1"/>
    <s v="music/rock"/>
    <n v="103.66666666666666"/>
    <n v="73.17073170731707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x v="1630"/>
    <b v="0"/>
    <n v="126"/>
    <b v="1"/>
    <s v="music/rock"/>
    <n v="265.25"/>
    <n v="31.74603174603174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x v="1631"/>
    <b v="0"/>
    <n v="133"/>
    <b v="1"/>
    <s v="music/rock"/>
    <n v="155.91"/>
    <n v="75.1879699248120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x v="1632"/>
    <b v="0"/>
    <n v="47"/>
    <b v="1"/>
    <s v="music/rock"/>
    <n v="101.62500000000001"/>
    <n v="85.10638297872340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x v="1633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x v="1634"/>
    <b v="0"/>
    <n v="32"/>
    <b v="1"/>
    <s v="music/rock"/>
    <n v="100.49999999999999"/>
    <n v="62.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x v="1635"/>
    <b v="0"/>
    <n v="37"/>
    <b v="1"/>
    <s v="music/rock"/>
    <n v="125.29999999999998"/>
    <n v="54.05405405405405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x v="1636"/>
    <b v="0"/>
    <n v="87"/>
    <b v="1"/>
    <s v="music/rock"/>
    <n v="103.55555555555556"/>
    <n v="51.724137931034484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x v="1637"/>
    <b v="0"/>
    <n v="15"/>
    <b v="1"/>
    <s v="music/rock"/>
    <n v="103.8"/>
    <n v="33.33333333333333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x v="1638"/>
    <b v="0"/>
    <n v="27"/>
    <b v="1"/>
    <s v="music/rock"/>
    <n v="105"/>
    <n v="37.037037037037038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x v="1639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x v="1640"/>
    <b v="0"/>
    <n v="17"/>
    <b v="1"/>
    <s v="music/rock"/>
    <n v="169.86"/>
    <n v="23.529411764705884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x v="1641"/>
    <b v="0"/>
    <n v="26"/>
    <b v="1"/>
    <s v="music/pop"/>
    <n v="101.4"/>
    <n v="96.15384615384616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x v="1642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x v="1643"/>
    <b v="0"/>
    <n v="37"/>
    <b v="1"/>
    <s v="music/pop"/>
    <n v="124.70000000000002"/>
    <n v="135.13513513513513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x v="1644"/>
    <b v="0"/>
    <n v="128"/>
    <b v="1"/>
    <s v="music/pop"/>
    <n v="109.5"/>
    <n v="78.12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x v="1645"/>
    <b v="0"/>
    <n v="10"/>
    <b v="1"/>
    <s v="music/pop"/>
    <n v="110.80000000000001"/>
    <n v="500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x v="1646"/>
    <b v="0"/>
    <n v="83"/>
    <b v="1"/>
    <s v="music/pop"/>
    <n v="110.2"/>
    <n v="24.096385542168676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x v="1647"/>
    <b v="0"/>
    <n v="46"/>
    <b v="1"/>
    <s v="music/pop"/>
    <n v="104.71999999999998"/>
    <n v="108.69565217391305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x v="1648"/>
    <b v="0"/>
    <n v="90"/>
    <b v="1"/>
    <s v="music/pop"/>
    <n v="125.26086956521738"/>
    <n v="25.555555555555557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x v="1649"/>
    <b v="0"/>
    <n v="81"/>
    <b v="1"/>
    <s v="music/pop"/>
    <n v="100.58763157894737"/>
    <n v="46.913580246913583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x v="1650"/>
    <b v="0"/>
    <n v="32"/>
    <b v="1"/>
    <s v="music/pop"/>
    <n v="141.55000000000001"/>
    <n v="62.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x v="1651"/>
    <b v="0"/>
    <n v="20"/>
    <b v="1"/>
    <s v="music/pop"/>
    <n v="100.75"/>
    <n v="100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x v="1652"/>
    <b v="0"/>
    <n v="70"/>
    <b v="1"/>
    <s v="music/pop"/>
    <n v="100.66666666666666"/>
    <n v="64.285714285714292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x v="1653"/>
    <b v="0"/>
    <n v="168"/>
    <b v="1"/>
    <s v="music/pop"/>
    <n v="174.2304"/>
    <n v="29.761904761904763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x v="1654"/>
    <b v="0"/>
    <n v="34"/>
    <b v="1"/>
    <s v="music/pop"/>
    <n v="119.90909090909089"/>
    <n v="32.352941176470587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x v="1655"/>
    <b v="0"/>
    <n v="48"/>
    <b v="1"/>
    <s v="music/pop"/>
    <n v="142.86666666666667"/>
    <n v="31.2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x v="1656"/>
    <b v="0"/>
    <n v="48"/>
    <b v="1"/>
    <s v="music/pop"/>
    <n v="100.33493333333334"/>
    <n v="156.25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x v="1657"/>
    <b v="0"/>
    <n v="221"/>
    <b v="1"/>
    <s v="music/pop"/>
    <n v="104.93380000000001"/>
    <n v="113.12217194570135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x v="1658"/>
    <b v="0"/>
    <n v="107"/>
    <b v="1"/>
    <s v="music/pop"/>
    <n v="132.23333333333335"/>
    <n v="56.07476635514018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x v="1659"/>
    <b v="0"/>
    <n v="45"/>
    <b v="1"/>
    <s v="music/pop"/>
    <n v="112.79999999999998"/>
    <n v="11.111111111111111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x v="1660"/>
    <b v="0"/>
    <n v="36"/>
    <b v="1"/>
    <s v="music/pop"/>
    <n v="1253.75"/>
    <n v="2.2222222222222223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x v="1661"/>
    <b v="0"/>
    <n v="101"/>
    <b v="1"/>
    <s v="music/pop"/>
    <n v="102.50632911392405"/>
    <n v="78.21782178217822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x v="1662"/>
    <b v="0"/>
    <n v="62"/>
    <b v="1"/>
    <s v="music/pop"/>
    <n v="102.6375"/>
    <n v="129.03225806451613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x v="1663"/>
    <b v="0"/>
    <n v="32"/>
    <b v="1"/>
    <s v="music/pop"/>
    <n v="108"/>
    <n v="31.2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x v="1664"/>
    <b v="0"/>
    <n v="89"/>
    <b v="1"/>
    <s v="music/pop"/>
    <n v="122.40879999999999"/>
    <n v="28.08988764044943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x v="1665"/>
    <b v="0"/>
    <n v="93"/>
    <b v="1"/>
    <s v="music/pop"/>
    <n v="119.45714285714286"/>
    <n v="37.63440860215053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x v="1666"/>
    <b v="0"/>
    <n v="98"/>
    <b v="1"/>
    <s v="music/pop"/>
    <n v="160.88"/>
    <n v="25.51020408163265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x v="1667"/>
    <b v="0"/>
    <n v="82"/>
    <b v="1"/>
    <s v="music/pop"/>
    <n v="126.85294117647059"/>
    <n v="41.463414634146339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x v="1668"/>
    <b v="0"/>
    <n v="116"/>
    <b v="1"/>
    <s v="music/pop"/>
    <n v="102.6375"/>
    <n v="68.965517241379317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x v="1669"/>
    <b v="0"/>
    <n v="52"/>
    <b v="1"/>
    <s v="music/pop"/>
    <n v="139.75"/>
    <n v="38.46153846153846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x v="1670"/>
    <b v="0"/>
    <n v="23"/>
    <b v="1"/>
    <s v="music/pop"/>
    <n v="102.60000000000001"/>
    <n v="43.478260869565219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x v="1671"/>
    <b v="0"/>
    <n v="77"/>
    <b v="1"/>
    <s v="music/pop"/>
    <n v="100.67349999999999"/>
    <n v="25.974025974025974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x v="1672"/>
    <b v="0"/>
    <n v="49"/>
    <b v="1"/>
    <s v="music/pop"/>
    <n v="112.94117647058823"/>
    <n v="34.693877551020407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x v="1673"/>
    <b v="0"/>
    <n v="59"/>
    <b v="1"/>
    <s v="music/pop"/>
    <n v="128.09523809523807"/>
    <n v="3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x v="1674"/>
    <b v="0"/>
    <n v="113"/>
    <b v="1"/>
    <s v="music/pop"/>
    <n v="201.7"/>
    <n v="44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x v="1675"/>
    <b v="0"/>
    <n v="34"/>
    <b v="1"/>
    <s v="music/pop"/>
    <n v="137.416"/>
    <n v="29.411764705882351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x v="1676"/>
    <b v="0"/>
    <n v="42"/>
    <b v="1"/>
    <s v="music/pop"/>
    <n v="115.33333333333333"/>
    <n v="71.42857142857143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x v="1677"/>
    <b v="0"/>
    <n v="42"/>
    <b v="1"/>
    <s v="music/pop"/>
    <n v="111.66666666666667"/>
    <n v="142.85714285714286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x v="1678"/>
    <b v="0"/>
    <n v="49"/>
    <b v="1"/>
    <s v="music/pop"/>
    <n v="118.39999999999999"/>
    <n v="30.612244897959183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x v="1679"/>
    <b v="0"/>
    <n v="56"/>
    <b v="1"/>
    <s v="music/pop"/>
    <n v="175"/>
    <n v="35.71428571428571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x v="1680"/>
    <b v="0"/>
    <n v="25"/>
    <b v="1"/>
    <s v="music/pop"/>
    <n v="117.5"/>
    <n v="40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x v="1681"/>
    <b v="0"/>
    <n v="884"/>
    <b v="0"/>
    <s v="music/faith"/>
    <n v="101.42212307692309"/>
    <n v="73.529411764705884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x v="1682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x v="1683"/>
    <b v="0"/>
    <n v="10"/>
    <b v="0"/>
    <s v="music/faith"/>
    <n v="21.714285714285715"/>
    <n v="350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x v="1684"/>
    <b v="0"/>
    <n v="101"/>
    <b v="0"/>
    <s v="music/faith"/>
    <n v="109.125"/>
    <n v="79.207920792079207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x v="1685"/>
    <b v="0"/>
    <n v="15"/>
    <b v="0"/>
    <s v="music/faith"/>
    <n v="102.85714285714285"/>
    <n v="23.333333333333332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x v="1686"/>
    <b v="0"/>
    <n v="1"/>
    <b v="0"/>
    <s v="music/faith"/>
    <n v="0.36"/>
    <n v="5000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x v="1687"/>
    <b v="0"/>
    <n v="39"/>
    <b v="0"/>
    <s v="music/faith"/>
    <n v="31.25"/>
    <n v="256.41025641025641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x v="1688"/>
    <b v="0"/>
    <n v="7"/>
    <b v="0"/>
    <s v="music/faith"/>
    <n v="44.3"/>
    <n v="571.42857142857144"/>
    <x v="4"/>
    <x v="28"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x v="1689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x v="1690"/>
    <b v="0"/>
    <n v="11"/>
    <b v="0"/>
    <s v="music/faith"/>
    <n v="25.4"/>
    <n v="227.27272727272728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x v="1691"/>
    <b v="0"/>
    <n v="38"/>
    <b v="0"/>
    <s v="music/faith"/>
    <n v="33.473333333333329"/>
    <n v="789.4736842105263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x v="1692"/>
    <b v="0"/>
    <n v="15"/>
    <b v="0"/>
    <s v="music/faith"/>
    <n v="47.8"/>
    <n v="333.3333333333333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x v="1693"/>
    <b v="0"/>
    <n v="8"/>
    <b v="0"/>
    <s v="music/faith"/>
    <n v="9.3333333333333339"/>
    <n v="37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x v="1694"/>
    <b v="0"/>
    <n v="1"/>
    <b v="0"/>
    <s v="music/faith"/>
    <n v="0.05"/>
    <n v="10000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x v="1695"/>
    <b v="0"/>
    <n v="23"/>
    <b v="0"/>
    <s v="music/faith"/>
    <n v="11.708333333333334"/>
    <n v="521.73913043478262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x v="1696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x v="1697"/>
    <b v="0"/>
    <n v="22"/>
    <b v="0"/>
    <s v="music/faith"/>
    <n v="20.208000000000002"/>
    <n v="568.18181818181813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x v="1698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x v="1699"/>
    <b v="0"/>
    <n v="4"/>
    <b v="0"/>
    <s v="music/faith"/>
    <n v="4.2311459353574925"/>
    <n v="1276.25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x v="1700"/>
    <b v="0"/>
    <n v="79"/>
    <b v="0"/>
    <s v="music/faith"/>
    <n v="26.06"/>
    <n v="253.16455696202533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x v="1701"/>
    <b v="0"/>
    <n v="2"/>
    <b v="0"/>
    <s v="music/faith"/>
    <n v="0.19801980198019803"/>
    <n v="252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x v="1702"/>
    <b v="0"/>
    <n v="1"/>
    <b v="0"/>
    <s v="music/faith"/>
    <n v="6.0606060606060606E-3"/>
    <n v="1650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x v="1703"/>
    <b v="0"/>
    <n v="2"/>
    <b v="0"/>
    <s v="music/faith"/>
    <n v="1.02"/>
    <n v="2500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x v="1704"/>
    <b v="0"/>
    <n v="11"/>
    <b v="0"/>
    <s v="music/faith"/>
    <n v="65.100000000000009"/>
    <n v="181.81818181818181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x v="1705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x v="1706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x v="1707"/>
    <b v="0"/>
    <n v="9"/>
    <b v="0"/>
    <s v="music/faith"/>
    <n v="9.74"/>
    <n v="555.5555555555555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x v="1708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x v="1709"/>
    <b v="0"/>
    <n v="4"/>
    <b v="0"/>
    <s v="music/faith"/>
    <n v="4.8571428571428568"/>
    <n v="437.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x v="1710"/>
    <b v="0"/>
    <n v="1"/>
    <b v="0"/>
    <s v="music/faith"/>
    <n v="0.67999999999999994"/>
    <n v="5000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x v="1711"/>
    <b v="0"/>
    <n v="2"/>
    <b v="0"/>
    <s v="music/faith"/>
    <n v="10.5"/>
    <n v="5000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x v="1712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x v="1713"/>
    <b v="0"/>
    <n v="1"/>
    <b v="0"/>
    <s v="music/faith"/>
    <n v="1.6666666666666667"/>
    <n v="300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x v="1714"/>
    <b v="0"/>
    <n v="17"/>
    <b v="0"/>
    <s v="music/faith"/>
    <n v="7.8680000000000003"/>
    <n v="1470.5882352941176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x v="1715"/>
    <b v="0"/>
    <n v="2"/>
    <b v="0"/>
    <s v="music/faith"/>
    <n v="0.22"/>
    <n v="2500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x v="1716"/>
    <b v="0"/>
    <n v="3"/>
    <b v="0"/>
    <s v="music/faith"/>
    <n v="7.5"/>
    <n v="666.6666666666666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x v="1717"/>
    <b v="0"/>
    <n v="41"/>
    <b v="0"/>
    <s v="music/faith"/>
    <n v="42.725880551301685"/>
    <n v="79.634146341463421"/>
    <x v="4"/>
    <x v="28"/>
    <x v="1717"/>
    <d v="2016-04-21T04:00:00"/>
  </r>
  <r>
    <n v="1718"/>
    <s v="The Prodigal Son"/>
    <s v="A melody for the galaxy."/>
    <n v="35000"/>
    <n v="75"/>
    <x v="2"/>
    <s v="US"/>
    <x v="0"/>
    <n v="1463201940"/>
    <x v="1718"/>
    <b v="0"/>
    <n v="2"/>
    <b v="0"/>
    <s v="music/faith"/>
    <n v="0.2142857142857143"/>
    <n v="17500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x v="1719"/>
    <b v="0"/>
    <n v="3"/>
    <b v="0"/>
    <s v="music/faith"/>
    <n v="0.87500000000000011"/>
    <n v="1333.333333333333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x v="1720"/>
    <b v="0"/>
    <n v="8"/>
    <b v="0"/>
    <s v="music/faith"/>
    <n v="5.625"/>
    <n v="500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x v="1721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x v="1722"/>
    <b v="0"/>
    <n v="1"/>
    <b v="0"/>
    <s v="music/faith"/>
    <n v="3.4722222222222224E-2"/>
    <n v="288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x v="1723"/>
    <b v="0"/>
    <n v="3"/>
    <b v="0"/>
    <s v="music/faith"/>
    <n v="6.5"/>
    <n v="3333.3333333333335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x v="1724"/>
    <b v="0"/>
    <n v="4"/>
    <b v="0"/>
    <s v="music/faith"/>
    <n v="0.58333333333333337"/>
    <n v="1500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x v="1725"/>
    <b v="0"/>
    <n v="9"/>
    <b v="0"/>
    <s v="music/faith"/>
    <n v="10.181818181818182"/>
    <n v="611.11111111111109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x v="1726"/>
    <b v="0"/>
    <n v="16"/>
    <b v="0"/>
    <s v="music/faith"/>
    <n v="33.784615384615385"/>
    <n v="406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x v="1727"/>
    <b v="0"/>
    <n v="1"/>
    <b v="0"/>
    <s v="music/faith"/>
    <n v="3.3333333333333333E-2"/>
    <n v="300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x v="1728"/>
    <b v="0"/>
    <n v="7"/>
    <b v="0"/>
    <s v="music/faith"/>
    <n v="68.400000000000006"/>
    <n v="178.57142857142858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x v="1729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x v="1730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x v="1731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x v="1732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x v="1733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x v="1734"/>
    <b v="0"/>
    <n v="1"/>
    <b v="0"/>
    <s v="music/faith"/>
    <n v="2.2222222222222223E-2"/>
    <n v="450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x v="1735"/>
    <b v="0"/>
    <n v="2"/>
    <b v="0"/>
    <s v="music/faith"/>
    <n v="11"/>
    <n v="500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x v="1736"/>
    <b v="0"/>
    <n v="1"/>
    <b v="0"/>
    <s v="music/faith"/>
    <n v="0.73333333333333328"/>
    <n v="3000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x v="1737"/>
    <b v="0"/>
    <n v="15"/>
    <b v="0"/>
    <s v="music/faith"/>
    <n v="21.25"/>
    <n v="266.66666666666669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x v="1738"/>
    <b v="0"/>
    <n v="1"/>
    <b v="0"/>
    <s v="music/faith"/>
    <n v="0.4"/>
    <n v="500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x v="1739"/>
    <b v="0"/>
    <n v="1"/>
    <b v="0"/>
    <s v="music/faith"/>
    <n v="0.1"/>
    <n v="100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x v="1740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x v="1741"/>
    <b v="0"/>
    <n v="52"/>
    <b v="1"/>
    <s v="photography/photobooks"/>
    <n v="110.83333333333334"/>
    <n v="23.0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x v="1742"/>
    <b v="0"/>
    <n v="34"/>
    <b v="1"/>
    <s v="photography/photobooks"/>
    <n v="108.74999999999999"/>
    <n v="58.823529411764703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x v="1743"/>
    <b v="0"/>
    <n v="67"/>
    <b v="1"/>
    <s v="photography/photobooks"/>
    <n v="100.41666666666667"/>
    <n v="89.552238805970148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x v="1744"/>
    <b v="0"/>
    <n v="70"/>
    <b v="1"/>
    <s v="photography/photobooks"/>
    <n v="118.45454545454545"/>
    <n v="78.5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x v="1745"/>
    <b v="0"/>
    <n v="89"/>
    <b v="1"/>
    <s v="photography/photobooks"/>
    <n v="114.01428571428571"/>
    <n v="78.651685393258433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x v="1746"/>
    <b v="0"/>
    <n v="107"/>
    <b v="1"/>
    <s v="photography/photobooks"/>
    <n v="148.10000000000002"/>
    <n v="140.18691588785046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x v="1747"/>
    <b v="0"/>
    <n v="159"/>
    <b v="1"/>
    <s v="photography/photobooks"/>
    <n v="104.95555555555556"/>
    <n v="56.60377358490566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x v="1748"/>
    <b v="0"/>
    <n v="181"/>
    <b v="1"/>
    <s v="photography/photobooks"/>
    <n v="129.94800000000001"/>
    <n v="276.2430939226519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x v="1749"/>
    <b v="0"/>
    <n v="131"/>
    <b v="1"/>
    <s v="photography/photobooks"/>
    <n v="123.48756218905473"/>
    <n v="76.71755725190840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x v="1750"/>
    <b v="0"/>
    <n v="125"/>
    <b v="1"/>
    <s v="photography/photobooks"/>
    <n v="201.62"/>
    <n v="40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x v="1751"/>
    <b v="0"/>
    <n v="61"/>
    <b v="1"/>
    <s v="photography/photobooks"/>
    <n v="102.89999999999999"/>
    <n v="163.934426229508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x v="1752"/>
    <b v="0"/>
    <n v="90"/>
    <b v="1"/>
    <s v="photography/photobooks"/>
    <n v="260.16666666666663"/>
    <n v="13.333333333333334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x v="1753"/>
    <b v="0"/>
    <n v="35"/>
    <b v="1"/>
    <s v="photography/photobooks"/>
    <n v="108"/>
    <n v="428.5714285714285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x v="1754"/>
    <b v="0"/>
    <n v="90"/>
    <b v="1"/>
    <s v="photography/photobooks"/>
    <n v="110.52941176470587"/>
    <n v="94.444444444444443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x v="1755"/>
    <b v="0"/>
    <n v="4"/>
    <b v="1"/>
    <s v="photography/photobooks"/>
    <n v="120"/>
    <n v="6.2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x v="1756"/>
    <b v="0"/>
    <n v="120"/>
    <b v="1"/>
    <s v="photography/photobooks"/>
    <n v="102.82909090909091"/>
    <n v="45.833333333333336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x v="1757"/>
    <b v="0"/>
    <n v="14"/>
    <b v="1"/>
    <s v="photography/photobooks"/>
    <n v="115.99999999999999"/>
    <n v="357.14285714285717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x v="1758"/>
    <b v="0"/>
    <n v="27"/>
    <b v="1"/>
    <s v="photography/photobooks"/>
    <n v="114.7"/>
    <n v="37.03703703703703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x v="1759"/>
    <b v="0"/>
    <n v="49"/>
    <b v="1"/>
    <s v="photography/photobooks"/>
    <n v="106.60000000000001"/>
    <n v="102.04081632653062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x v="1760"/>
    <b v="0"/>
    <n v="102"/>
    <b v="1"/>
    <s v="photography/photobooks"/>
    <n v="165.44"/>
    <n v="49.019607843137258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x v="1761"/>
    <b v="0"/>
    <n v="3"/>
    <b v="1"/>
    <s v="photography/photobooks"/>
    <n v="155"/>
    <n v="33.333333333333336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x v="1762"/>
    <b v="0"/>
    <n v="25"/>
    <b v="1"/>
    <s v="photography/photobooks"/>
    <n v="885"/>
    <n v="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x v="1763"/>
    <b v="0"/>
    <n v="118"/>
    <b v="1"/>
    <s v="photography/photobooks"/>
    <n v="101.90833333333333"/>
    <n v="101.6949152542372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x v="1764"/>
    <b v="1"/>
    <n v="39"/>
    <b v="0"/>
    <s v="photography/photobooks"/>
    <n v="19.600000000000001"/>
    <n v="282.05128205128204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x v="1765"/>
    <b v="1"/>
    <n v="103"/>
    <b v="0"/>
    <s v="photography/photobooks"/>
    <n v="59.467839999999995"/>
    <n v="121.3592233009708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x v="1766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x v="1767"/>
    <b v="1"/>
    <n v="39"/>
    <b v="0"/>
    <s v="photography/photobooks"/>
    <n v="45.72"/>
    <n v="128.205128205128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x v="1768"/>
    <b v="1"/>
    <n v="15"/>
    <b v="0"/>
    <s v="photography/photobooks"/>
    <n v="3.74"/>
    <n v="333.33333333333331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x v="1769"/>
    <b v="1"/>
    <n v="22"/>
    <b v="0"/>
    <s v="photography/photobooks"/>
    <n v="2.7025000000000001"/>
    <n v="1818.1818181818182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x v="1770"/>
    <b v="1"/>
    <n v="92"/>
    <b v="0"/>
    <s v="photography/photobooks"/>
    <n v="56.51428571428572"/>
    <n v="266.30434782608694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x v="1771"/>
    <b v="1"/>
    <n v="25"/>
    <b v="0"/>
    <s v="photography/photobooks"/>
    <n v="21.30952380952381"/>
    <n v="168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x v="1772"/>
    <b v="1"/>
    <n v="19"/>
    <b v="0"/>
    <s v="photography/photobooks"/>
    <n v="15.6"/>
    <n v="289.473684210526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x v="1773"/>
    <b v="1"/>
    <n v="19"/>
    <b v="0"/>
    <s v="photography/photobooks"/>
    <n v="6.2566666666666677"/>
    <n v="1578.9473684210527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x v="1774"/>
    <b v="1"/>
    <n v="13"/>
    <b v="0"/>
    <s v="photography/photobooks"/>
    <n v="45.92"/>
    <n v="192.30769230769232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x v="1775"/>
    <b v="1"/>
    <n v="124"/>
    <b v="0"/>
    <s v="photography/photobooks"/>
    <n v="65.101538461538468"/>
    <n v="262.0967741935484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x v="1776"/>
    <b v="1"/>
    <n v="4"/>
    <b v="0"/>
    <s v="photography/photobooks"/>
    <n v="6.7"/>
    <n v="1250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x v="1777"/>
    <b v="1"/>
    <n v="10"/>
    <b v="0"/>
    <s v="photography/photobooks"/>
    <n v="13.5625"/>
    <n v="480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x v="1778"/>
    <b v="1"/>
    <n v="15"/>
    <b v="0"/>
    <s v="photography/photobooks"/>
    <n v="1.9900000000000002"/>
    <n v="3333.3333333333335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x v="1779"/>
    <b v="1"/>
    <n v="38"/>
    <b v="0"/>
    <s v="photography/photobooks"/>
    <n v="36.236363636363642"/>
    <n v="289.4736842105263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x v="1780"/>
    <b v="1"/>
    <n v="152"/>
    <b v="0"/>
    <s v="photography/photobooks"/>
    <n v="39.743333333333339"/>
    <n v="197.36842105263159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x v="1781"/>
    <b v="1"/>
    <n v="24"/>
    <b v="0"/>
    <s v="photography/photobooks"/>
    <n v="25.763636363636365"/>
    <n v="229.16666666666666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x v="1782"/>
    <b v="1"/>
    <n v="76"/>
    <b v="0"/>
    <s v="photography/photobooks"/>
    <n v="15.491428571428573"/>
    <n v="460.5263157894737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x v="1783"/>
    <b v="1"/>
    <n v="185"/>
    <b v="0"/>
    <s v="photography/photobooks"/>
    <n v="23.692499999999999"/>
    <n v="216.21621621621622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x v="1784"/>
    <b v="1"/>
    <n v="33"/>
    <b v="0"/>
    <s v="photography/photobooks"/>
    <n v="39.76"/>
    <n v="151.5151515151515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x v="1785"/>
    <b v="1"/>
    <n v="108"/>
    <b v="0"/>
    <s v="photography/photobooks"/>
    <n v="20.220833333333331"/>
    <n v="222.2222222222222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x v="1786"/>
    <b v="1"/>
    <n v="29"/>
    <b v="0"/>
    <s v="photography/photobooks"/>
    <n v="47.631578947368418"/>
    <n v="65.51724137931034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x v="1787"/>
    <b v="1"/>
    <n v="24"/>
    <b v="0"/>
    <s v="photography/photobooks"/>
    <n v="15.329999999999998"/>
    <n v="416.66666666666669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x v="1788"/>
    <b v="1"/>
    <n v="4"/>
    <b v="0"/>
    <s v="photography/photobooks"/>
    <n v="1.3818181818181818"/>
    <n v="1375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x v="1789"/>
    <b v="1"/>
    <n v="4"/>
    <b v="0"/>
    <s v="photography/photobooks"/>
    <n v="0.5"/>
    <n v="200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x v="1790"/>
    <b v="1"/>
    <n v="15"/>
    <b v="0"/>
    <s v="photography/photobooks"/>
    <n v="4.957575757575758"/>
    <n v="2200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x v="1791"/>
    <b v="1"/>
    <n v="4"/>
    <b v="0"/>
    <s v="photography/photobooks"/>
    <n v="3.5666666666666664"/>
    <n v="750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x v="1792"/>
    <b v="1"/>
    <n v="139"/>
    <b v="0"/>
    <s v="photography/photobooks"/>
    <n v="61.124000000000002"/>
    <n v="179.85611510791367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x v="1793"/>
    <b v="1"/>
    <n v="2"/>
    <b v="0"/>
    <s v="photography/photobooks"/>
    <n v="1.3333333333333335"/>
    <n v="150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x v="1794"/>
    <b v="1"/>
    <n v="18"/>
    <b v="0"/>
    <s v="photography/photobooks"/>
    <n v="11.077777777777778"/>
    <n v="500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x v="1795"/>
    <b v="1"/>
    <n v="81"/>
    <b v="0"/>
    <s v="photography/photobooks"/>
    <n v="38.735714285714288"/>
    <n v="345.67901234567898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x v="1796"/>
    <b v="1"/>
    <n v="86"/>
    <b v="0"/>
    <s v="photography/photobooks"/>
    <n v="22.05263157894737"/>
    <n v="220.9302325581395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x v="1797"/>
    <b v="1"/>
    <n v="140"/>
    <b v="0"/>
    <s v="photography/photobooks"/>
    <n v="67.55"/>
    <n v="71.428571428571431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x v="1798"/>
    <b v="1"/>
    <n v="37"/>
    <b v="0"/>
    <s v="photography/photobooks"/>
    <n v="13.637499999999999"/>
    <n v="432.4324324324324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x v="1799"/>
    <b v="1"/>
    <n v="6"/>
    <b v="0"/>
    <s v="photography/photobooks"/>
    <n v="1.7457500000000001"/>
    <n v="666.66666666666663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x v="1800"/>
    <b v="1"/>
    <n v="113"/>
    <b v="0"/>
    <s v="photography/photobooks"/>
    <n v="20.44963251188932"/>
    <n v="409.3805309734513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x v="1801"/>
    <b v="1"/>
    <n v="37"/>
    <b v="0"/>
    <s v="photography/photobooks"/>
    <n v="13.852941176470587"/>
    <n v="459.45945945945948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x v="1802"/>
    <b v="1"/>
    <n v="18"/>
    <b v="0"/>
    <s v="photography/photobooks"/>
    <n v="48.485714285714288"/>
    <n v="194.44444444444446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x v="1803"/>
    <b v="1"/>
    <n v="75"/>
    <b v="0"/>
    <s v="photography/photobooks"/>
    <n v="30.8"/>
    <n v="233.33333333333334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x v="1804"/>
    <b v="1"/>
    <n v="52"/>
    <b v="0"/>
    <s v="photography/photobooks"/>
    <n v="35.174193548387095"/>
    <n v="298.07692307692309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x v="1805"/>
    <b v="1"/>
    <n v="122"/>
    <b v="0"/>
    <s v="photography/photobooks"/>
    <n v="36.404444444444444"/>
    <n v="184.42622950819671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x v="1806"/>
    <b v="1"/>
    <n v="8"/>
    <b v="0"/>
    <s v="photography/photobooks"/>
    <n v="2.9550000000000001"/>
    <n v="2500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x v="1807"/>
    <b v="1"/>
    <n v="8"/>
    <b v="0"/>
    <s v="photography/photobooks"/>
    <n v="11.06"/>
    <n v="6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x v="1808"/>
    <b v="1"/>
    <n v="96"/>
    <b v="0"/>
    <s v="photography/photobooks"/>
    <n v="41.407142857142858"/>
    <n v="291.66666666666669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x v="1809"/>
    <b v="1"/>
    <n v="9"/>
    <b v="0"/>
    <s v="photography/photobooks"/>
    <n v="10.857142857142858"/>
    <n v="388.8888888888889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x v="1810"/>
    <b v="0"/>
    <n v="2"/>
    <b v="0"/>
    <s v="photography/photobooks"/>
    <n v="3.3333333333333335"/>
    <n v="22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x v="1811"/>
    <b v="0"/>
    <n v="26"/>
    <b v="0"/>
    <s v="photography/photobooks"/>
    <n v="7.407407407407407E-2"/>
    <n v="2076.9230769230771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x v="1812"/>
    <b v="0"/>
    <n v="23"/>
    <b v="0"/>
    <s v="photography/photobooks"/>
    <n v="13.307692307692307"/>
    <n v="282.6086956521739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x v="1813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x v="1814"/>
    <b v="0"/>
    <n v="140"/>
    <b v="0"/>
    <s v="photography/photobooks"/>
    <n v="49.183333333333337"/>
    <n v="85.71428571428570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x v="1815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x v="1816"/>
    <b v="0"/>
    <n v="6"/>
    <b v="0"/>
    <s v="photography/photobooks"/>
    <n v="2.036"/>
    <n v="4166.666666666667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x v="1817"/>
    <b v="0"/>
    <n v="100"/>
    <b v="0"/>
    <s v="photography/photobooks"/>
    <n v="52.327777777777776"/>
    <n v="180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x v="1818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x v="1819"/>
    <b v="0"/>
    <n v="4"/>
    <b v="0"/>
    <s v="photography/photobooks"/>
    <n v="2.083333333333333"/>
    <n v="300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x v="1820"/>
    <b v="0"/>
    <n v="8"/>
    <b v="0"/>
    <s v="photography/photobooks"/>
    <n v="6.565384615384616"/>
    <n v="3250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x v="1821"/>
    <b v="0"/>
    <n v="57"/>
    <b v="1"/>
    <s v="music/rock"/>
    <n v="134.88999999999999"/>
    <n v="43.859649122807021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x v="182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x v="1823"/>
    <b v="0"/>
    <n v="33"/>
    <b v="1"/>
    <s v="music/rock"/>
    <n v="115.85714285714286"/>
    <n v="21.212121212121211"/>
    <x v="4"/>
    <x v="11"/>
    <x v="1823"/>
    <d v="2012-10-24T16:26:16"/>
  </r>
  <r>
    <n v="1824"/>
    <s v="Tin Man's Broken Wisdom Fund"/>
    <s v="cd fund raiser"/>
    <n v="3000"/>
    <n v="3002"/>
    <x v="0"/>
    <s v="US"/>
    <x v="0"/>
    <n v="1389146880"/>
    <x v="1824"/>
    <b v="0"/>
    <n v="40"/>
    <b v="1"/>
    <s v="music/rock"/>
    <n v="100.06666666666666"/>
    <n v="7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x v="1825"/>
    <b v="0"/>
    <n v="50"/>
    <b v="1"/>
    <s v="music/rock"/>
    <n v="105.05"/>
    <n v="40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x v="1826"/>
    <b v="0"/>
    <n v="38"/>
    <b v="1"/>
    <s v="music/rock"/>
    <n v="101"/>
    <n v="52.631578947368418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x v="1827"/>
    <b v="0"/>
    <n v="96"/>
    <b v="1"/>
    <s v="music/rock"/>
    <n v="100.66250000000001"/>
    <n v="83.33333333333332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x v="1828"/>
    <b v="0"/>
    <n v="48"/>
    <b v="1"/>
    <s v="music/rock"/>
    <n v="100.16000000000001"/>
    <n v="416.66666666666669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x v="1829"/>
    <b v="0"/>
    <n v="33"/>
    <b v="1"/>
    <s v="music/rock"/>
    <n v="166.68333333333334"/>
    <n v="45.454545454545453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x v="1830"/>
    <b v="0"/>
    <n v="226"/>
    <b v="1"/>
    <s v="music/rock"/>
    <n v="101.53333333333335"/>
    <n v="66.371681415929203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x v="1831"/>
    <b v="0"/>
    <n v="14"/>
    <b v="1"/>
    <s v="music/rock"/>
    <n v="103"/>
    <n v="71.428571428571431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x v="1832"/>
    <b v="0"/>
    <n v="20"/>
    <b v="1"/>
    <s v="music/rock"/>
    <n v="142.85714285714286"/>
    <n v="17.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x v="1833"/>
    <b v="0"/>
    <n v="25"/>
    <b v="1"/>
    <s v="music/rock"/>
    <n v="262.5"/>
    <n v="16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x v="1834"/>
    <b v="0"/>
    <n v="90"/>
    <b v="1"/>
    <s v="music/rock"/>
    <n v="118.05000000000001"/>
    <n v="111.11111111111111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x v="1835"/>
    <b v="0"/>
    <n v="11"/>
    <b v="1"/>
    <s v="music/rock"/>
    <n v="104"/>
    <n v="45.45454545454545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x v="1836"/>
    <b v="0"/>
    <n v="55"/>
    <b v="1"/>
    <s v="music/rock"/>
    <n v="200.34"/>
    <n v="90.909090909090907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x v="1837"/>
    <b v="0"/>
    <n v="30"/>
    <b v="1"/>
    <s v="music/rock"/>
    <n v="306.83333333333331"/>
    <n v="20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x v="1838"/>
    <b v="0"/>
    <n v="28"/>
    <b v="1"/>
    <s v="music/rock"/>
    <n v="100.149"/>
    <n v="35.714285714285715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x v="1839"/>
    <b v="0"/>
    <n v="45"/>
    <b v="1"/>
    <s v="music/rock"/>
    <n v="205.29999999999998"/>
    <n v="22.222222222222221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x v="1840"/>
    <b v="0"/>
    <n v="13"/>
    <b v="1"/>
    <s v="music/rock"/>
    <n v="108.88888888888889"/>
    <n v="69.230769230769226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x v="1841"/>
    <b v="0"/>
    <n v="40"/>
    <b v="1"/>
    <s v="music/rock"/>
    <n v="101.75"/>
    <n v="50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x v="1842"/>
    <b v="0"/>
    <n v="21"/>
    <b v="1"/>
    <s v="music/rock"/>
    <n v="125.25"/>
    <n v="95.238095238095241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x v="1843"/>
    <b v="0"/>
    <n v="134"/>
    <b v="1"/>
    <s v="music/rock"/>
    <n v="124.0061"/>
    <n v="74.626865671641795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x v="1844"/>
    <b v="0"/>
    <n v="20"/>
    <b v="1"/>
    <s v="music/rock"/>
    <n v="101.4"/>
    <n v="7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x v="1845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x v="1846"/>
    <b v="0"/>
    <n v="209"/>
    <b v="1"/>
    <s v="music/rock"/>
    <n v="137.92666666666668"/>
    <n v="71.77033492822965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x v="1847"/>
    <b v="0"/>
    <n v="38"/>
    <b v="1"/>
    <s v="music/rock"/>
    <n v="120.88000000000001"/>
    <n v="65.78947368421052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x v="1848"/>
    <b v="0"/>
    <n v="24"/>
    <b v="1"/>
    <s v="music/rock"/>
    <n v="107.36666666666667"/>
    <n v="125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x v="1849"/>
    <b v="0"/>
    <n v="8"/>
    <b v="1"/>
    <s v="music/rock"/>
    <n v="100.33333333333334"/>
    <n v="37.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x v="1850"/>
    <b v="0"/>
    <n v="179"/>
    <b v="1"/>
    <s v="music/rock"/>
    <n v="101.52222222222223"/>
    <n v="50.279329608938546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x v="1851"/>
    <b v="0"/>
    <n v="26"/>
    <b v="1"/>
    <s v="music/rock"/>
    <n v="100.07692307692308"/>
    <n v="50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x v="1852"/>
    <b v="0"/>
    <n v="131"/>
    <b v="1"/>
    <s v="music/rock"/>
    <n v="116.96666666666667"/>
    <n v="114.50381679389314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x v="1853"/>
    <b v="0"/>
    <n v="14"/>
    <b v="1"/>
    <s v="music/rock"/>
    <n v="101.875"/>
    <n v="57.142857142857146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x v="1854"/>
    <b v="0"/>
    <n v="174"/>
    <b v="1"/>
    <s v="music/rock"/>
    <n v="102.12366666666665"/>
    <n v="86.206896551724142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x v="1855"/>
    <b v="0"/>
    <n v="191"/>
    <b v="1"/>
    <s v="music/rock"/>
    <n v="154.05897142857143"/>
    <n v="45.811518324607327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x v="1856"/>
    <b v="0"/>
    <n v="38"/>
    <b v="1"/>
    <s v="music/rock"/>
    <n v="101.25"/>
    <n v="52.631578947368418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x v="1857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x v="1858"/>
    <b v="0"/>
    <n v="149"/>
    <b v="1"/>
    <s v="music/rock"/>
    <n v="108.74800874800874"/>
    <n v="37.28557046979865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x v="1859"/>
    <b v="0"/>
    <n v="56"/>
    <b v="1"/>
    <s v="music/rock"/>
    <n v="131.83333333333334"/>
    <n v="53.571428571428569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x v="1860"/>
    <b v="0"/>
    <n v="19"/>
    <b v="1"/>
    <s v="music/rock"/>
    <n v="133.46666666666667"/>
    <n v="39.473684210526315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x v="186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x v="1862"/>
    <b v="0"/>
    <n v="16"/>
    <b v="0"/>
    <s v="games/mobile games"/>
    <n v="8.0833333333333321"/>
    <n v="112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x v="1863"/>
    <b v="0"/>
    <n v="2"/>
    <b v="0"/>
    <s v="games/mobile games"/>
    <n v="0.4"/>
    <n v="1250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x v="1864"/>
    <b v="0"/>
    <n v="48"/>
    <b v="0"/>
    <s v="games/mobile games"/>
    <n v="42.892307692307689"/>
    <n v="135.4166666666666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x v="1865"/>
    <b v="0"/>
    <n v="2"/>
    <b v="0"/>
    <s v="games/mobile games"/>
    <n v="3.6363636363636364E-3"/>
    <n v="55000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x v="1866"/>
    <b v="0"/>
    <n v="2"/>
    <b v="0"/>
    <s v="games/mobile games"/>
    <n v="0.5"/>
    <n v="12500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x v="1867"/>
    <b v="0"/>
    <n v="1"/>
    <b v="0"/>
    <s v="games/mobile games"/>
    <n v="0.05"/>
    <n v="2000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x v="1868"/>
    <b v="0"/>
    <n v="17"/>
    <b v="0"/>
    <s v="games/mobile games"/>
    <n v="4.8680000000000003"/>
    <n v="1470.5882352941176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x v="186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x v="1870"/>
    <b v="0"/>
    <n v="11"/>
    <b v="0"/>
    <s v="games/mobile games"/>
    <n v="10.314285714285715"/>
    <n v="318.18181818181819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x v="1871"/>
    <b v="0"/>
    <n v="95"/>
    <b v="0"/>
    <s v="games/mobile games"/>
    <n v="71.784615384615378"/>
    <n v="68.421052631578945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x v="1872"/>
    <b v="0"/>
    <n v="13"/>
    <b v="0"/>
    <s v="games/mobile games"/>
    <n v="1.06"/>
    <n v="1538.4615384615386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x v="1873"/>
    <b v="0"/>
    <n v="2"/>
    <b v="0"/>
    <s v="games/mobile games"/>
    <n v="0.44999999999999996"/>
    <n v="4000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x v="1874"/>
    <b v="0"/>
    <n v="2"/>
    <b v="0"/>
    <s v="games/mobile games"/>
    <n v="1.6250000000000001E-2"/>
    <n v="80000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x v="1875"/>
    <b v="0"/>
    <n v="3"/>
    <b v="0"/>
    <s v="games/mobile games"/>
    <n v="0.51"/>
    <n v="3333.3333333333335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x v="1876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x v="1877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x v="1878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x v="1879"/>
    <b v="0"/>
    <n v="2"/>
    <b v="0"/>
    <s v="games/mobile games"/>
    <n v="0.12"/>
    <n v="2500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x v="1880"/>
    <b v="0"/>
    <n v="24"/>
    <b v="0"/>
    <s v="games/mobile games"/>
    <n v="20.080000000000002"/>
    <n v="208.33333333333334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x v="1881"/>
    <b v="0"/>
    <n v="70"/>
    <b v="1"/>
    <s v="music/indie rock"/>
    <n v="172.68449999999999"/>
    <n v="28.571428571428573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x v="1882"/>
    <b v="0"/>
    <n v="81"/>
    <b v="1"/>
    <s v="music/indie rock"/>
    <n v="100.8955223880597"/>
    <n v="41.358024691358025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x v="1883"/>
    <b v="0"/>
    <n v="32"/>
    <b v="1"/>
    <s v="music/indie rock"/>
    <n v="104.8048048048048"/>
    <n v="31.2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x v="1884"/>
    <b v="0"/>
    <n v="26"/>
    <b v="1"/>
    <s v="music/indie rock"/>
    <n v="135.1"/>
    <n v="38.4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x v="1885"/>
    <b v="0"/>
    <n v="105"/>
    <b v="1"/>
    <s v="music/indie rock"/>
    <n v="116.32786885245903"/>
    <n v="43.5714285714285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x v="1886"/>
    <b v="0"/>
    <n v="29"/>
    <b v="1"/>
    <s v="music/indie rock"/>
    <n v="102.08333333333333"/>
    <n v="41.379310344827587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x v="1887"/>
    <b v="0"/>
    <n v="8"/>
    <b v="1"/>
    <s v="music/indie rock"/>
    <n v="111.16666666666666"/>
    <n v="3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x v="1888"/>
    <b v="0"/>
    <n v="89"/>
    <b v="1"/>
    <s v="music/indie rock"/>
    <n v="166.08"/>
    <n v="28.089887640449437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x v="1889"/>
    <b v="0"/>
    <n v="44"/>
    <b v="1"/>
    <s v="music/indie rock"/>
    <n v="106.60000000000001"/>
    <n v="45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x v="1890"/>
    <b v="0"/>
    <n v="246"/>
    <b v="1"/>
    <s v="music/indie rock"/>
    <n v="144.58441666666667"/>
    <n v="48.780487804878049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x v="1891"/>
    <b v="0"/>
    <n v="120"/>
    <b v="1"/>
    <s v="music/indie rock"/>
    <n v="105.55000000000001"/>
    <n v="83.333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x v="1892"/>
    <b v="0"/>
    <n v="26"/>
    <b v="1"/>
    <s v="music/indie rock"/>
    <n v="136.60000000000002"/>
    <n v="19.23076923076923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x v="1893"/>
    <b v="0"/>
    <n v="45"/>
    <b v="1"/>
    <s v="music/indie rock"/>
    <n v="104"/>
    <n v="55.55555555555555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x v="1894"/>
    <b v="0"/>
    <n v="20"/>
    <b v="1"/>
    <s v="music/indie rock"/>
    <n v="114.5"/>
    <n v="50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x v="1895"/>
    <b v="0"/>
    <n v="47"/>
    <b v="1"/>
    <s v="music/indie rock"/>
    <n v="101.71957671957672"/>
    <n v="193.0212765957446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x v="1896"/>
    <b v="0"/>
    <n v="13"/>
    <b v="1"/>
    <s v="music/indie rock"/>
    <n v="123.94678492239468"/>
    <n v="34.69230769230769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x v="1897"/>
    <b v="0"/>
    <n v="183"/>
    <b v="1"/>
    <s v="music/indie rock"/>
    <n v="102.45669291338582"/>
    <n v="34.699453551912569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x v="1898"/>
    <b v="0"/>
    <n v="21"/>
    <b v="1"/>
    <s v="music/indie rock"/>
    <n v="144.5"/>
    <n v="47.6190476190476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x v="1899"/>
    <b v="0"/>
    <n v="42"/>
    <b v="1"/>
    <s v="music/indie rock"/>
    <n v="133.33333333333331"/>
    <n v="21.42857142857142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x v="1900"/>
    <b v="0"/>
    <n v="54"/>
    <b v="1"/>
    <s v="music/indie rock"/>
    <n v="109.3644"/>
    <n v="46.29629629629629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x v="1901"/>
    <b v="0"/>
    <n v="25"/>
    <b v="0"/>
    <s v="technology/gadgets"/>
    <n v="2.6969696969696968"/>
    <n v="3960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x v="1902"/>
    <b v="0"/>
    <n v="3"/>
    <b v="0"/>
    <s v="technology/gadgets"/>
    <n v="1.2"/>
    <n v="333.33333333333331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x v="1903"/>
    <b v="0"/>
    <n v="41"/>
    <b v="0"/>
    <s v="technology/gadgets"/>
    <n v="46.6"/>
    <n v="73.170731707317074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x v="1904"/>
    <b v="0"/>
    <n v="2"/>
    <b v="0"/>
    <s v="technology/gadgets"/>
    <n v="0.1"/>
    <n v="25000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x v="1905"/>
    <b v="0"/>
    <n v="4"/>
    <b v="0"/>
    <s v="technology/gadgets"/>
    <n v="0.16800000000000001"/>
    <n v="6250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x v="1906"/>
    <b v="0"/>
    <n v="99"/>
    <b v="0"/>
    <s v="technology/gadgets"/>
    <n v="42.76"/>
    <n v="505.05050505050502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x v="1907"/>
    <b v="0"/>
    <n v="4"/>
    <b v="0"/>
    <s v="technology/gadgets"/>
    <n v="0.28333333333333333"/>
    <n v="7500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x v="1908"/>
    <b v="0"/>
    <n v="4"/>
    <b v="0"/>
    <s v="technology/gadgets"/>
    <n v="1.7319999999999998"/>
    <n v="6250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x v="1909"/>
    <b v="0"/>
    <n v="38"/>
    <b v="0"/>
    <s v="technology/gadgets"/>
    <n v="14.111428571428572"/>
    <n v="921.0526315789474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x v="1910"/>
    <b v="0"/>
    <n v="285"/>
    <b v="0"/>
    <s v="technology/gadgets"/>
    <n v="39.395294117647055"/>
    <n v="298.24561403508773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x v="1911"/>
    <b v="0"/>
    <n v="1"/>
    <b v="0"/>
    <s v="technology/gadgets"/>
    <n v="2.3529411764705882E-2"/>
    <n v="4250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x v="1912"/>
    <b v="0"/>
    <n v="42"/>
    <b v="0"/>
    <s v="technology/gadgets"/>
    <n v="59.3"/>
    <n v="119.04761904761905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x v="1913"/>
    <b v="0"/>
    <n v="26"/>
    <b v="0"/>
    <s v="technology/gadgets"/>
    <n v="1.3270833333333334"/>
    <n v="1846.153846153846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x v="1914"/>
    <b v="0"/>
    <n v="2"/>
    <b v="0"/>
    <s v="technology/gadgets"/>
    <n v="9.0090090090090094"/>
    <n v="333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x v="1915"/>
    <b v="0"/>
    <n v="4"/>
    <b v="0"/>
    <s v="technology/gadgets"/>
    <n v="1.6"/>
    <n v="125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x v="1916"/>
    <b v="0"/>
    <n v="6"/>
    <b v="0"/>
    <s v="technology/gadgets"/>
    <n v="0.51"/>
    <n v="3333.3333333333335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x v="1917"/>
    <b v="0"/>
    <n v="70"/>
    <b v="0"/>
    <s v="technology/gadgets"/>
    <n v="52.570512820512818"/>
    <n v="5571.4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x v="1918"/>
    <b v="0"/>
    <n v="9"/>
    <b v="0"/>
    <s v="technology/gadgets"/>
    <n v="1.04"/>
    <n v="2777.7777777777778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x v="1919"/>
    <b v="0"/>
    <n v="8"/>
    <b v="0"/>
    <s v="technology/gadgets"/>
    <n v="47.4"/>
    <n v="62.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x v="1920"/>
    <b v="0"/>
    <n v="105"/>
    <b v="0"/>
    <s v="technology/gadgets"/>
    <n v="43.03"/>
    <n v="95.23809523809524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x v="1921"/>
    <b v="0"/>
    <n v="38"/>
    <b v="1"/>
    <s v="music/indie rock"/>
    <n v="136.80000000000001"/>
    <n v="39.473684210526315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x v="1922"/>
    <b v="0"/>
    <n v="64"/>
    <b v="1"/>
    <s v="music/indie rock"/>
    <n v="115.55"/>
    <n v="31.2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x v="1923"/>
    <b v="0"/>
    <n v="13"/>
    <b v="1"/>
    <s v="music/indie rock"/>
    <n v="240.79999999999998"/>
    <n v="9.6153846153846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x v="1924"/>
    <b v="0"/>
    <n v="33"/>
    <b v="1"/>
    <s v="music/indie rock"/>
    <n v="114.39999999999999"/>
    <n v="90.909090909090907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x v="1925"/>
    <b v="0"/>
    <n v="52"/>
    <b v="1"/>
    <s v="music/indie rock"/>
    <n v="110.33333333333333"/>
    <n v="28.84615384615384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x v="1926"/>
    <b v="0"/>
    <n v="107"/>
    <b v="1"/>
    <s v="music/indie rock"/>
    <n v="195.37933333333334"/>
    <n v="14.018691588785046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x v="1927"/>
    <b v="0"/>
    <n v="11"/>
    <b v="1"/>
    <s v="music/indie rock"/>
    <n v="103.33333333333334"/>
    <n v="54.54545454545454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x v="1928"/>
    <b v="0"/>
    <n v="34"/>
    <b v="1"/>
    <s v="music/indie rock"/>
    <n v="103.1372549019608"/>
    <n v="75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x v="1929"/>
    <b v="0"/>
    <n v="75"/>
    <b v="1"/>
    <s v="music/indie rock"/>
    <n v="100.3125"/>
    <n v="42.666666666666664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x v="1930"/>
    <b v="0"/>
    <n v="26"/>
    <b v="1"/>
    <s v="music/indie rock"/>
    <n v="127"/>
    <n v="38.46153846153846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x v="1931"/>
    <b v="0"/>
    <n v="50"/>
    <b v="1"/>
    <s v="music/indie rock"/>
    <n v="120.601"/>
    <n v="40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x v="1932"/>
    <b v="0"/>
    <n v="80"/>
    <b v="1"/>
    <s v="music/indie rock"/>
    <n v="106.99047619047619"/>
    <n v="65.625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x v="1933"/>
    <b v="0"/>
    <n v="110"/>
    <b v="1"/>
    <s v="music/indie rock"/>
    <n v="172.43333333333334"/>
    <n v="54.54545454545454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x v="1934"/>
    <b v="0"/>
    <n v="77"/>
    <b v="1"/>
    <s v="music/indie rock"/>
    <n v="123.61999999999999"/>
    <n v="64.935064935064929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x v="1935"/>
    <b v="0"/>
    <n v="50"/>
    <b v="1"/>
    <s v="music/indie rock"/>
    <n v="108.4"/>
    <n v="50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x v="1936"/>
    <b v="0"/>
    <n v="145"/>
    <b v="1"/>
    <s v="music/indie rock"/>
    <n v="116.52013333333333"/>
    <n v="51.724137931034484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x v="1937"/>
    <b v="0"/>
    <n v="29"/>
    <b v="1"/>
    <s v="music/indie rock"/>
    <n v="187.245"/>
    <n v="20.68965517241379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x v="1938"/>
    <b v="0"/>
    <n v="114"/>
    <b v="1"/>
    <s v="music/indie rock"/>
    <n v="115.93333333333334"/>
    <n v="131.5789473684210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x v="1939"/>
    <b v="0"/>
    <n v="96"/>
    <b v="1"/>
    <s v="music/indie rock"/>
    <n v="110.7"/>
    <n v="104.16666666666667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x v="1940"/>
    <b v="0"/>
    <n v="31"/>
    <b v="1"/>
    <s v="music/indie rock"/>
    <n v="170.92307692307693"/>
    <n v="20.96774193548387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x v="1941"/>
    <b v="1"/>
    <n v="4883"/>
    <b v="1"/>
    <s v="technology/hardware"/>
    <n v="126.11835600000001"/>
    <n v="51.198033995494576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x v="1942"/>
    <b v="1"/>
    <n v="95"/>
    <b v="1"/>
    <s v="technology/hardware"/>
    <n v="138.44033333333334"/>
    <n v="63.157894736842103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x v="1943"/>
    <b v="1"/>
    <n v="2478"/>
    <b v="1"/>
    <s v="technology/hardware"/>
    <n v="1705.2499999999998"/>
    <n v="4.0355125100887816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x v="1944"/>
    <b v="1"/>
    <n v="1789"/>
    <b v="1"/>
    <s v="technology/hardware"/>
    <n v="788.05550000000005"/>
    <n v="22.358859698155396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x v="1945"/>
    <b v="1"/>
    <n v="680"/>
    <b v="1"/>
    <s v="technology/hardware"/>
    <n v="348.01799999999997"/>
    <n v="147.05882352941177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x v="1946"/>
    <b v="1"/>
    <n v="70"/>
    <b v="1"/>
    <s v="technology/hardware"/>
    <n v="149.74666666666667"/>
    <n v="107.1428571428571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x v="1947"/>
    <b v="1"/>
    <n v="23"/>
    <b v="1"/>
    <s v="technology/hardware"/>
    <n v="100.63375000000001"/>
    <n v="34.782608695652172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x v="1948"/>
    <b v="1"/>
    <n v="4245"/>
    <b v="1"/>
    <s v="technology/hardware"/>
    <n v="800.21100000000001"/>
    <n v="23.557126030624264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x v="1949"/>
    <b v="1"/>
    <n v="943"/>
    <b v="1"/>
    <s v="technology/hardware"/>
    <n v="106.00260000000002"/>
    <n v="53.022269353128316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x v="1950"/>
    <b v="1"/>
    <n v="1876"/>
    <b v="1"/>
    <s v="technology/hardware"/>
    <n v="200.51866666666669"/>
    <n v="25.586353944562898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x v="1951"/>
    <b v="1"/>
    <n v="834"/>
    <b v="1"/>
    <s v="technology/hardware"/>
    <n v="212.44399999999999"/>
    <n v="59.952038369304553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x v="1952"/>
    <b v="1"/>
    <n v="682"/>
    <b v="1"/>
    <s v="technology/hardware"/>
    <n v="198.47237142857145"/>
    <n v="51.319648093841643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x v="1953"/>
    <b v="1"/>
    <n v="147"/>
    <b v="1"/>
    <s v="technology/hardware"/>
    <n v="225.94666666666666"/>
    <n v="102.04081632653062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x v="1954"/>
    <b v="1"/>
    <n v="415"/>
    <b v="1"/>
    <s v="technology/hardware"/>
    <n v="698.94800000000009"/>
    <n v="120.48192771084338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x v="1955"/>
    <b v="1"/>
    <n v="290"/>
    <b v="1"/>
    <s v="technology/hardware"/>
    <n v="398.59528571428569"/>
    <n v="144.82758620689654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x v="1956"/>
    <b v="1"/>
    <n v="365"/>
    <b v="1"/>
    <s v="technology/hardware"/>
    <n v="294.0333333333333"/>
    <n v="164.38356164383561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x v="1957"/>
    <b v="1"/>
    <n v="660"/>
    <b v="1"/>
    <s v="technology/hardware"/>
    <n v="167.50470000000001"/>
    <n v="45.454545454545453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x v="1958"/>
    <b v="1"/>
    <n v="1356"/>
    <b v="1"/>
    <s v="technology/hardware"/>
    <n v="1435.5717142857143"/>
    <n v="5.1622418879056049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x v="1959"/>
    <b v="1"/>
    <n v="424"/>
    <b v="1"/>
    <s v="technology/hardware"/>
    <n v="156.73439999999999"/>
    <n v="23.58490566037735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x v="1960"/>
    <b v="1"/>
    <n v="33"/>
    <b v="1"/>
    <s v="technology/hardware"/>
    <n v="117.90285714285716"/>
    <n v="2121.212121212121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x v="1961"/>
    <b v="1"/>
    <n v="1633"/>
    <b v="1"/>
    <s v="technology/hardware"/>
    <n v="1105.3811999999998"/>
    <n v="6.123698714023269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x v="1962"/>
    <b v="1"/>
    <n v="306"/>
    <b v="1"/>
    <s v="technology/hardware"/>
    <n v="192.92499999999998"/>
    <n v="32.679738562091501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x v="1963"/>
    <b v="1"/>
    <n v="205"/>
    <b v="1"/>
    <s v="technology/hardware"/>
    <n v="126.8842105263158"/>
    <n v="92.682926829268297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x v="1964"/>
    <b v="1"/>
    <n v="1281"/>
    <b v="1"/>
    <s v="technology/hardware"/>
    <n v="259.57748878923763"/>
    <n v="69.633099141295858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x v="1965"/>
    <b v="1"/>
    <n v="103"/>
    <b v="1"/>
    <s v="technology/hardware"/>
    <n v="262.27999999999997"/>
    <n v="48.543689320388353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x v="1966"/>
    <b v="1"/>
    <n v="1513"/>
    <b v="1"/>
    <s v="technology/hardware"/>
    <n v="206.74309000000002"/>
    <n v="66.093853271645742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x v="1967"/>
    <b v="1"/>
    <n v="405"/>
    <b v="1"/>
    <s v="technology/hardware"/>
    <n v="370.13"/>
    <n v="49.382716049382715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x v="1968"/>
    <b v="1"/>
    <n v="510"/>
    <b v="1"/>
    <s v="technology/hardware"/>
    <n v="284.96600000000001"/>
    <n v="98.039215686274517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x v="1969"/>
    <b v="1"/>
    <n v="1887"/>
    <b v="1"/>
    <s v="technology/hardware"/>
    <n v="579.08000000000004"/>
    <n v="10.598834128245892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x v="1970"/>
    <b v="1"/>
    <n v="701"/>
    <b v="1"/>
    <s v="technology/hardware"/>
    <n v="1131.8"/>
    <n v="7.13266761768901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x v="1971"/>
    <b v="1"/>
    <n v="3863"/>
    <b v="1"/>
    <s v="technology/hardware"/>
    <n v="263.02771750000005"/>
    <n v="103.54646647683148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x v="1972"/>
    <b v="1"/>
    <n v="238"/>
    <b v="1"/>
    <s v="technology/hardware"/>
    <n v="674.48"/>
    <n v="10.504201680672269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x v="1973"/>
    <b v="1"/>
    <n v="2051"/>
    <b v="1"/>
    <s v="technology/hardware"/>
    <n v="256.83081313131316"/>
    <n v="96.53827401267673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x v="1974"/>
    <b v="1"/>
    <n v="402"/>
    <b v="1"/>
    <s v="technology/hardware"/>
    <n v="375.49599999999998"/>
    <n v="49.75124378109453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x v="1975"/>
    <b v="1"/>
    <n v="253"/>
    <b v="1"/>
    <s v="technology/hardware"/>
    <n v="208.70837499999996"/>
    <n v="63.241106719367586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x v="1976"/>
    <b v="1"/>
    <n v="473"/>
    <b v="1"/>
    <s v="technology/hardware"/>
    <n v="346.6"/>
    <n v="8.456659619450317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x v="1977"/>
    <b v="1"/>
    <n v="821"/>
    <b v="1"/>
    <s v="technology/hardware"/>
    <n v="402.33"/>
    <n v="60.90133982947625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x v="1978"/>
    <b v="1"/>
    <n v="388"/>
    <b v="1"/>
    <s v="technology/hardware"/>
    <n v="1026.8451399999999"/>
    <n v="128.86597938144331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x v="1979"/>
    <b v="1"/>
    <n v="813"/>
    <b v="1"/>
    <s v="technology/hardware"/>
    <n v="114.901155"/>
    <n v="246.00246002460025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x v="1980"/>
    <b v="1"/>
    <n v="1945"/>
    <b v="1"/>
    <s v="technology/hardware"/>
    <n v="354.82402000000002"/>
    <n v="25.70694087403599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x v="1981"/>
    <b v="0"/>
    <n v="12"/>
    <b v="0"/>
    <s v="photography/people"/>
    <n v="5.08"/>
    <n v="62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x v="1982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x v="1983"/>
    <b v="0"/>
    <n v="16"/>
    <b v="0"/>
    <s v="photography/people"/>
    <n v="4.3"/>
    <n v="2062.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x v="1984"/>
    <b v="0"/>
    <n v="7"/>
    <b v="0"/>
    <s v="photography/people"/>
    <n v="21.146666666666665"/>
    <n v="2142.857142857142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x v="1985"/>
    <b v="0"/>
    <n v="4"/>
    <b v="0"/>
    <s v="photography/people"/>
    <n v="3.1875"/>
    <n v="400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x v="1986"/>
    <b v="0"/>
    <n v="1"/>
    <b v="0"/>
    <s v="photography/people"/>
    <n v="0.05"/>
    <n v="2000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x v="1987"/>
    <b v="0"/>
    <n v="28"/>
    <b v="0"/>
    <s v="photography/people"/>
    <n v="42.472727272727276"/>
    <n v="196.42857142857142"/>
    <x v="8"/>
    <x v="31"/>
    <x v="1987"/>
    <d v="2015-03-01T15:21:16"/>
  </r>
  <r>
    <n v="1988"/>
    <s v="Phillip Michael Photography"/>
    <s v="Expressing art in an image!"/>
    <n v="6000"/>
    <n v="25"/>
    <x v="2"/>
    <s v="US"/>
    <x v="0"/>
    <n v="1440094742"/>
    <x v="1988"/>
    <b v="0"/>
    <n v="1"/>
    <b v="0"/>
    <s v="photography/people"/>
    <n v="0.41666666666666669"/>
    <n v="6000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x v="1989"/>
    <b v="0"/>
    <n v="1"/>
    <b v="0"/>
    <s v="photography/people"/>
    <n v="1"/>
    <n v="500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x v="1990"/>
    <b v="0"/>
    <n v="5"/>
    <b v="0"/>
    <s v="photography/people"/>
    <n v="16.966666666666665"/>
    <n v="600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x v="1991"/>
    <b v="0"/>
    <n v="3"/>
    <b v="0"/>
    <s v="photography/people"/>
    <n v="7.0000000000000009"/>
    <n v="666.66666666666663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x v="1992"/>
    <b v="0"/>
    <n v="2"/>
    <b v="0"/>
    <s v="photography/people"/>
    <n v="0.13333333333333333"/>
    <n v="75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x v="1993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x v="1994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x v="1995"/>
    <b v="0"/>
    <n v="3"/>
    <b v="0"/>
    <s v="photography/people"/>
    <n v="7.8"/>
    <n v="333.33333333333331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x v="1996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x v="1997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x v="1998"/>
    <b v="0"/>
    <n v="3"/>
    <b v="0"/>
    <s v="photography/people"/>
    <n v="26.200000000000003"/>
    <n v="833.33333333333337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x v="1999"/>
    <b v="0"/>
    <n v="7"/>
    <b v="0"/>
    <s v="photography/people"/>
    <n v="0.76129032258064511"/>
    <n v="4428.5714285714284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x v="2000"/>
    <b v="0"/>
    <n v="25"/>
    <b v="0"/>
    <s v="photography/people"/>
    <n v="12.5"/>
    <n v="200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x v="2001"/>
    <b v="1"/>
    <n v="1637"/>
    <b v="1"/>
    <s v="technology/hardware"/>
    <n v="382.12909090909091"/>
    <n v="33.598045204642638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x v="2002"/>
    <b v="1"/>
    <n v="1375"/>
    <b v="1"/>
    <s v="technology/hardware"/>
    <n v="216.79422000000002"/>
    <n v="36.363636363636367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x v="2003"/>
    <b v="1"/>
    <n v="17"/>
    <b v="1"/>
    <s v="technology/hardware"/>
    <n v="312"/>
    <n v="29.411764705882351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x v="2004"/>
    <b v="1"/>
    <n v="354"/>
    <b v="1"/>
    <s v="technology/hardware"/>
    <n v="234.42048"/>
    <n v="141.24293785310735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x v="2005"/>
    <b v="1"/>
    <n v="191"/>
    <b v="1"/>
    <s v="technology/hardware"/>
    <n v="123.68010000000001"/>
    <n v="157.06806282722513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x v="2006"/>
    <b v="1"/>
    <n v="303"/>
    <b v="1"/>
    <s v="technology/hardware"/>
    <n v="247.84"/>
    <n v="165.01650165016503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x v="2007"/>
    <b v="1"/>
    <n v="137"/>
    <b v="1"/>
    <s v="technology/hardware"/>
    <n v="115.7092"/>
    <n v="72.99270072992700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x v="2008"/>
    <b v="1"/>
    <n v="41"/>
    <b v="1"/>
    <s v="technology/hardware"/>
    <n v="117.07484768810599"/>
    <n v="38.311951219512196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x v="2009"/>
    <b v="1"/>
    <n v="398"/>
    <b v="1"/>
    <s v="technology/hardware"/>
    <n v="305.15800000000002"/>
    <n v="125.62814070351759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x v="2010"/>
    <b v="1"/>
    <n v="1737"/>
    <b v="1"/>
    <s v="technology/hardware"/>
    <n v="320.05299999999994"/>
    <n v="17.271157167530223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x v="2011"/>
    <b v="1"/>
    <n v="971"/>
    <b v="1"/>
    <s v="technology/hardware"/>
    <n v="819.56399999999996"/>
    <n v="51.49330587023686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x v="2012"/>
    <b v="1"/>
    <n v="183"/>
    <b v="1"/>
    <s v="technology/hardware"/>
    <n v="234.90000000000003"/>
    <n v="27.322404371584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x v="2013"/>
    <b v="1"/>
    <n v="4562"/>
    <b v="1"/>
    <s v="technology/hardware"/>
    <n v="494.91374999999999"/>
    <n v="35.072336694432266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x v="2014"/>
    <b v="1"/>
    <n v="26457"/>
    <b v="1"/>
    <s v="technology/hardware"/>
    <n v="7813.7822333333334"/>
    <n v="1.1339154099104207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x v="2015"/>
    <b v="1"/>
    <n v="162"/>
    <b v="1"/>
    <s v="technology/hardware"/>
    <n v="113.00013888888888"/>
    <n v="44.444444444444443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x v="2016"/>
    <b v="1"/>
    <n v="479"/>
    <b v="1"/>
    <s v="technology/hardware"/>
    <n v="921.54219999999998"/>
    <n v="20.876826722338205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x v="2017"/>
    <b v="1"/>
    <n v="426"/>
    <b v="1"/>
    <s v="technology/hardware"/>
    <n v="125.10239999999999"/>
    <n v="58.68544600938967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x v="2018"/>
    <b v="1"/>
    <n v="450"/>
    <b v="1"/>
    <s v="technology/hardware"/>
    <n v="102.24343076923077"/>
    <n v="144.44444444444446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x v="2019"/>
    <b v="1"/>
    <n v="1780"/>
    <b v="1"/>
    <s v="technology/hardware"/>
    <n v="484.90975000000003"/>
    <n v="22.471910112359552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x v="2020"/>
    <b v="1"/>
    <n v="122"/>
    <b v="1"/>
    <s v="technology/hardware"/>
    <n v="192.33333333333334"/>
    <n v="12.29508196721311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x v="2021"/>
    <b v="1"/>
    <n v="95"/>
    <b v="1"/>
    <s v="technology/hardware"/>
    <n v="281.10000000000002"/>
    <n v="52.631578947368418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x v="2022"/>
    <b v="1"/>
    <n v="325"/>
    <b v="1"/>
    <s v="technology/hardware"/>
    <n v="125.13700000000001"/>
    <n v="307.69230769230768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x v="2023"/>
    <b v="1"/>
    <n v="353"/>
    <b v="1"/>
    <s v="technology/hardware"/>
    <n v="161.459"/>
    <n v="283.2861189801699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x v="2024"/>
    <b v="1"/>
    <n v="105"/>
    <b v="1"/>
    <s v="technology/hardware"/>
    <n v="585.35"/>
    <n v="38.095238095238095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x v="2025"/>
    <b v="1"/>
    <n v="729"/>
    <b v="1"/>
    <s v="technology/hardware"/>
    <n v="201.14999999999998"/>
    <n v="109.73936899862825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x v="2026"/>
    <b v="1"/>
    <n v="454"/>
    <b v="1"/>
    <s v="technology/hardware"/>
    <n v="133.48307999999997"/>
    <n v="55.066079295154182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x v="2027"/>
    <b v="1"/>
    <n v="539"/>
    <b v="1"/>
    <s v="technology/hardware"/>
    <n v="120.24900000000001"/>
    <n v="185.5287569573284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x v="2028"/>
    <b v="1"/>
    <n v="79"/>
    <b v="1"/>
    <s v="technology/hardware"/>
    <n v="126.16666666666667"/>
    <n v="37.97468354430380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x v="2029"/>
    <b v="1"/>
    <n v="94"/>
    <b v="1"/>
    <s v="technology/hardware"/>
    <n v="361.2"/>
    <n v="26.59574468085106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x v="2030"/>
    <b v="1"/>
    <n v="625"/>
    <b v="1"/>
    <s v="technology/hardware"/>
    <n v="226.239013671875"/>
    <n v="52.428800000000003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x v="2031"/>
    <b v="1"/>
    <n v="508"/>
    <b v="1"/>
    <s v="technology/hardware"/>
    <n v="120.35"/>
    <n v="98.425196850393704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x v="2032"/>
    <b v="1"/>
    <n v="531"/>
    <b v="1"/>
    <s v="technology/hardware"/>
    <n v="304.18799999999999"/>
    <n v="47.080979284369114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x v="2033"/>
    <b v="1"/>
    <n v="158"/>
    <b v="1"/>
    <s v="technology/hardware"/>
    <n v="178.67599999999999"/>
    <n v="158.2278481012658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x v="2034"/>
    <b v="1"/>
    <n v="508"/>
    <b v="1"/>
    <s v="technology/hardware"/>
    <n v="386.81998717948721"/>
    <n v="153.54330708661416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x v="2035"/>
    <b v="1"/>
    <n v="644"/>
    <b v="1"/>
    <s v="technology/hardware"/>
    <n v="211.03642500000004"/>
    <n v="124.22360248447205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x v="2036"/>
    <b v="1"/>
    <n v="848"/>
    <b v="1"/>
    <s v="technology/hardware"/>
    <n v="131.66833333333335"/>
    <n v="35.377358490566039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x v="2037"/>
    <b v="1"/>
    <n v="429"/>
    <b v="1"/>
    <s v="technology/hardware"/>
    <n v="300.47639999999996"/>
    <n v="23.310023310023311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x v="2038"/>
    <b v="1"/>
    <n v="204"/>
    <b v="1"/>
    <s v="technology/hardware"/>
    <n v="420.51249999999999"/>
    <n v="39.215686274509807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x v="2039"/>
    <b v="1"/>
    <n v="379"/>
    <b v="1"/>
    <s v="technology/hardware"/>
    <n v="136.21680000000001"/>
    <n v="329.81530343007915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x v="0"/>
    <n v="1384557303"/>
    <x v="2040"/>
    <b v="1"/>
    <n v="271"/>
    <b v="1"/>
    <s v="technology/hardware"/>
    <n v="248.17133333333334"/>
    <n v="11.07011070110701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x v="2041"/>
    <b v="0"/>
    <n v="120"/>
    <b v="1"/>
    <s v="technology/hardware"/>
    <n v="181.86315789473684"/>
    <n v="79.166666666666671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x v="2042"/>
    <b v="0"/>
    <n v="140"/>
    <b v="1"/>
    <s v="technology/hardware"/>
    <n v="123.53"/>
    <n v="71.428571428571431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x v="2043"/>
    <b v="0"/>
    <n v="193"/>
    <b v="1"/>
    <s v="technology/hardware"/>
    <n v="506.20938628158842"/>
    <n v="7.176165803108808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x v="2044"/>
    <b v="0"/>
    <n v="180"/>
    <b v="1"/>
    <s v="technology/hardware"/>
    <n v="108.21333333333334"/>
    <n v="83.333333333333329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x v="2045"/>
    <b v="0"/>
    <n v="263"/>
    <b v="1"/>
    <s v="technology/hardware"/>
    <n v="819.18387755102037"/>
    <n v="18.631178707224336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x v="2046"/>
    <b v="0"/>
    <n v="217"/>
    <b v="1"/>
    <s v="technology/hardware"/>
    <n v="121.10000000000001"/>
    <n v="46.082949308755758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x v="2047"/>
    <b v="0"/>
    <n v="443"/>
    <b v="1"/>
    <s v="technology/hardware"/>
    <n v="102.99897959183673"/>
    <n v="221.21896162528216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x v="2048"/>
    <b v="0"/>
    <n v="1373"/>
    <b v="1"/>
    <s v="technology/hardware"/>
    <n v="148.33229411764705"/>
    <n v="61.908230152949749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x v="2049"/>
    <b v="0"/>
    <n v="742"/>
    <b v="1"/>
    <s v="technology/hardware"/>
    <n v="120.19070000000001"/>
    <n v="67.385444743935309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x v="2050"/>
    <b v="0"/>
    <n v="170"/>
    <b v="1"/>
    <s v="technology/hardware"/>
    <n v="473.27000000000004"/>
    <n v="58.823529411764703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x v="2051"/>
    <b v="0"/>
    <n v="242"/>
    <b v="1"/>
    <s v="technology/hardware"/>
    <n v="130.36250000000001"/>
    <n v="33.057851239669418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x v="2052"/>
    <b v="0"/>
    <n v="541"/>
    <b v="1"/>
    <s v="technology/hardware"/>
    <n v="353.048"/>
    <n v="92.421441774491683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x v="2053"/>
    <b v="0"/>
    <n v="121"/>
    <b v="1"/>
    <s v="technology/hardware"/>
    <n v="101.02"/>
    <n v="41.32231404958678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x v="2054"/>
    <b v="0"/>
    <n v="621"/>
    <b v="1"/>
    <s v="technology/hardware"/>
    <n v="113.59142857142857"/>
    <n v="56.36070853462158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x v="2055"/>
    <b v="0"/>
    <n v="101"/>
    <b v="1"/>
    <s v="technology/hardware"/>
    <n v="167.41666666666666"/>
    <n v="59.405940594059409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x v="2056"/>
    <b v="0"/>
    <n v="554"/>
    <b v="1"/>
    <s v="technology/hardware"/>
    <n v="153.452"/>
    <n v="90.25270758122744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x v="2057"/>
    <b v="0"/>
    <n v="666"/>
    <b v="1"/>
    <s v="technology/hardware"/>
    <n v="202.23220000000001"/>
    <n v="22.522522522522522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x v="2058"/>
    <b v="0"/>
    <n v="410"/>
    <b v="1"/>
    <s v="technology/hardware"/>
    <n v="168.28125"/>
    <n v="6.2439024390243905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x v="2059"/>
    <b v="0"/>
    <n v="375"/>
    <b v="1"/>
    <s v="technology/hardware"/>
    <n v="143.45666666666668"/>
    <n v="80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x v="2060"/>
    <b v="0"/>
    <n v="1364"/>
    <b v="1"/>
    <s v="technology/hardware"/>
    <n v="196.4"/>
    <n v="18.32844574780058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x v="2061"/>
    <b v="0"/>
    <n v="35"/>
    <b v="1"/>
    <s v="technology/hardware"/>
    <n v="107.91999999999999"/>
    <n v="142.85714285714286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x v="2062"/>
    <b v="0"/>
    <n v="203"/>
    <b v="1"/>
    <s v="technology/hardware"/>
    <n v="114.97699999999999"/>
    <n v="492.61083743842363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x v="2063"/>
    <b v="0"/>
    <n v="49"/>
    <b v="1"/>
    <s v="technology/hardware"/>
    <n v="148.04999999999998"/>
    <n v="81.632653061224488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x v="2064"/>
    <b v="0"/>
    <n v="5812"/>
    <b v="1"/>
    <s v="technology/hardware"/>
    <n v="191.16676082790633"/>
    <n v="45.072608396421195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x v="2065"/>
    <b v="0"/>
    <n v="1556"/>
    <b v="1"/>
    <s v="technology/hardware"/>
    <n v="199.215125"/>
    <n v="25.70694087403599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x v="2066"/>
    <b v="0"/>
    <n v="65"/>
    <b v="1"/>
    <s v="technology/hardware"/>
    <n v="218.6"/>
    <n v="30.76923076923077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x v="2067"/>
    <b v="0"/>
    <n v="10"/>
    <b v="1"/>
    <s v="technology/hardware"/>
    <n v="126.86868686868686"/>
    <n v="49.5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x v="2068"/>
    <b v="0"/>
    <n v="76"/>
    <b v="1"/>
    <s v="technology/hardware"/>
    <n v="105.22388000000001"/>
    <n v="328.94736842105266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x v="2069"/>
    <b v="0"/>
    <n v="263"/>
    <b v="1"/>
    <s v="technology/hardware"/>
    <n v="128.40666000000002"/>
    <n v="190.11406844106463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x v="2070"/>
    <b v="0"/>
    <n v="1530"/>
    <b v="1"/>
    <s v="technology/hardware"/>
    <n v="317.3272"/>
    <n v="81.699346405228752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x v="2071"/>
    <b v="0"/>
    <n v="278"/>
    <b v="1"/>
    <s v="technology/hardware"/>
    <n v="280.73"/>
    <n v="71.94244604316546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x v="2072"/>
    <b v="0"/>
    <n v="350"/>
    <b v="1"/>
    <s v="technology/hardware"/>
    <n v="110.73146853146854"/>
    <n v="204.28571428571428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x v="2073"/>
    <b v="0"/>
    <n v="470"/>
    <b v="1"/>
    <s v="technology/hardware"/>
    <n v="152.60429999999999"/>
    <n v="212.765957446808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x v="2074"/>
    <b v="0"/>
    <n v="3"/>
    <b v="1"/>
    <s v="technology/hardware"/>
    <n v="102.49999999999999"/>
    <n v="200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x v="2075"/>
    <b v="0"/>
    <n v="8200"/>
    <b v="1"/>
    <s v="technology/hardware"/>
    <n v="1678.3738373837384"/>
    <n v="1.2193902439024391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x v="2076"/>
    <b v="0"/>
    <n v="8359"/>
    <b v="1"/>
    <s v="technology/hardware"/>
    <n v="543.349156424581"/>
    <n v="21.414044742194044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x v="2077"/>
    <b v="0"/>
    <n v="188"/>
    <b v="1"/>
    <s v="technology/hardware"/>
    <n v="115.50800000000001"/>
    <n v="265.95744680851061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x v="2078"/>
    <b v="0"/>
    <n v="48"/>
    <b v="1"/>
    <s v="technology/hardware"/>
    <n v="131.20499999999998"/>
    <n v="416.66666666666669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x v="2079"/>
    <b v="0"/>
    <n v="607"/>
    <b v="1"/>
    <s v="technology/hardware"/>
    <n v="288.17"/>
    <n v="16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x v="2080"/>
    <b v="0"/>
    <n v="50"/>
    <b v="1"/>
    <s v="technology/hardware"/>
    <n v="507.8"/>
    <n v="20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x v="2081"/>
    <b v="0"/>
    <n v="55"/>
    <b v="1"/>
    <s v="music/indie rock"/>
    <n v="114.57142857142857"/>
    <n v="63.63636363636363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x v="2082"/>
    <b v="0"/>
    <n v="38"/>
    <b v="1"/>
    <s v="music/indie rock"/>
    <n v="110.73333333333333"/>
    <n v="39.473684210526315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x v="2083"/>
    <b v="0"/>
    <n v="25"/>
    <b v="1"/>
    <s v="music/indie rock"/>
    <n v="113.33333333333333"/>
    <n v="30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x v="2084"/>
    <b v="0"/>
    <n v="46"/>
    <b v="1"/>
    <s v="music/indie rock"/>
    <n v="108.33333333333333"/>
    <n v="65.217391304347828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x v="2085"/>
    <b v="0"/>
    <n v="83"/>
    <b v="1"/>
    <s v="music/indie rock"/>
    <n v="123.53333333333335"/>
    <n v="72.289156626506028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x v="2086"/>
    <b v="0"/>
    <n v="35"/>
    <b v="1"/>
    <s v="music/indie rock"/>
    <n v="100.69999999999999"/>
    <n v="114.2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x v="2087"/>
    <b v="0"/>
    <n v="25"/>
    <b v="1"/>
    <s v="music/indie rock"/>
    <n v="103.53333333333335"/>
    <n v="60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x v="2088"/>
    <b v="0"/>
    <n v="75"/>
    <b v="1"/>
    <s v="music/indie rock"/>
    <n v="115.51066666666668"/>
    <n v="40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x v="2089"/>
    <b v="0"/>
    <n v="62"/>
    <b v="1"/>
    <s v="music/indie rock"/>
    <n v="120.4004"/>
    <n v="40.32258064516128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x v="2090"/>
    <b v="0"/>
    <n v="160"/>
    <b v="1"/>
    <s v="music/indie rock"/>
    <n v="115.040375"/>
    <n v="50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x v="2091"/>
    <b v="0"/>
    <n v="246"/>
    <b v="1"/>
    <s v="music/indie rock"/>
    <n v="120.46777777777777"/>
    <n v="73.17073170731707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x v="2092"/>
    <b v="0"/>
    <n v="55"/>
    <b v="1"/>
    <s v="music/indie rock"/>
    <n v="101.28333333333333"/>
    <n v="109.0909090909090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x v="2093"/>
    <b v="0"/>
    <n v="23"/>
    <b v="1"/>
    <s v="music/indie rock"/>
    <n v="102.46666666666667"/>
    <n v="65.217391304347828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x v="2094"/>
    <b v="0"/>
    <n v="72"/>
    <b v="1"/>
    <s v="music/indie rock"/>
    <n v="120.54285714285714"/>
    <n v="48.611111111111114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x v="2095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x v="2096"/>
    <b v="0"/>
    <n v="14"/>
    <b v="1"/>
    <s v="music/indie rock"/>
    <n v="101.66666666666666"/>
    <n v="42.857142857142854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x v="2097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x v="2098"/>
    <b v="0"/>
    <n v="32"/>
    <b v="1"/>
    <s v="music/indie rock"/>
    <n v="100.33333333333334"/>
    <n v="187.5"/>
    <x v="4"/>
    <x v="14"/>
    <x v="2098"/>
    <d v="2012-03-08T02:43:55"/>
  </r>
  <r>
    <n v="2099"/>
    <s v="Roosevelt Died."/>
    <s v="Our tour van died, we need help!"/>
    <n v="3000"/>
    <n v="3971"/>
    <x v="0"/>
    <s v="US"/>
    <x v="0"/>
    <n v="1435808400"/>
    <x v="2099"/>
    <b v="0"/>
    <n v="63"/>
    <b v="1"/>
    <s v="music/indie rock"/>
    <n v="132.36666666666667"/>
    <n v="47.6190476190476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x v="2100"/>
    <b v="0"/>
    <n v="27"/>
    <b v="1"/>
    <s v="music/indie rock"/>
    <n v="136.66666666666666"/>
    <n v="22.222222222222221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x v="2101"/>
    <b v="0"/>
    <n v="44"/>
    <b v="1"/>
    <s v="music/indie rock"/>
    <n v="113.25"/>
    <n v="45.454545454545453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x v="2102"/>
    <b v="0"/>
    <n v="38"/>
    <b v="1"/>
    <s v="music/indie rock"/>
    <n v="136"/>
    <n v="26.31578947368420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x v="2103"/>
    <b v="0"/>
    <n v="115"/>
    <b v="1"/>
    <s v="music/indie rock"/>
    <n v="146.12318374694613"/>
    <n v="67.626086956521746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x v="2104"/>
    <b v="0"/>
    <n v="37"/>
    <b v="1"/>
    <s v="music/indie rock"/>
    <n v="129.5"/>
    <n v="21.621621621621621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x v="2105"/>
    <b v="0"/>
    <n v="99"/>
    <b v="1"/>
    <s v="music/indie rock"/>
    <n v="254"/>
    <n v="20.20202020202020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x v="2106"/>
    <b v="0"/>
    <n v="44"/>
    <b v="1"/>
    <s v="music/indie rock"/>
    <n v="107.04545454545456"/>
    <n v="50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x v="2107"/>
    <b v="0"/>
    <n v="58"/>
    <b v="1"/>
    <s v="music/indie rock"/>
    <n v="107.73299999999999"/>
    <n v="34.482758620689658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x v="2108"/>
    <b v="0"/>
    <n v="191"/>
    <b v="1"/>
    <s v="music/indie rock"/>
    <n v="107.31250000000001"/>
    <n v="83.76963350785339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x v="2109"/>
    <b v="0"/>
    <n v="40"/>
    <b v="1"/>
    <s v="music/indie rock"/>
    <n v="106.52500000000001"/>
    <n v="100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x v="2110"/>
    <b v="0"/>
    <n v="38"/>
    <b v="1"/>
    <s v="music/indie rock"/>
    <n v="100.35000000000001"/>
    <n v="52.631578947368418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x v="2111"/>
    <b v="0"/>
    <n v="39"/>
    <b v="1"/>
    <s v="music/indie rock"/>
    <n v="106.5"/>
    <n v="51.282051282051285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x v="2112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x v="2113"/>
    <b v="0"/>
    <n v="107"/>
    <b v="1"/>
    <s v="music/indie rock"/>
    <n v="104.85714285714285"/>
    <n v="65.42056074766355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x v="2114"/>
    <b v="0"/>
    <n v="147"/>
    <b v="1"/>
    <s v="music/indie rock"/>
    <n v="104.69999999999999"/>
    <n v="34.013605442176868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x v="2115"/>
    <b v="0"/>
    <n v="36"/>
    <b v="1"/>
    <s v="music/indie rock"/>
    <n v="225.66666666666669"/>
    <n v="41.666666666666664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x v="2116"/>
    <b v="0"/>
    <n v="92"/>
    <b v="1"/>
    <s v="music/indie rock"/>
    <n v="100.90416666666667"/>
    <n v="521.73913043478262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x v="2117"/>
    <b v="0"/>
    <n v="35"/>
    <b v="1"/>
    <s v="music/indie rock"/>
    <n v="147.75"/>
    <n v="34.285714285714285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x v="2118"/>
    <b v="0"/>
    <n v="17"/>
    <b v="1"/>
    <s v="music/indie rock"/>
    <n v="134.61099999999999"/>
    <n v="58.823529411764703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x v="2119"/>
    <b v="0"/>
    <n v="22"/>
    <b v="1"/>
    <s v="music/indie rock"/>
    <n v="100.75"/>
    <n v="90.909090909090907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x v="2120"/>
    <b v="0"/>
    <n v="69"/>
    <b v="1"/>
    <s v="music/indie rock"/>
    <n v="100.880375"/>
    <n v="115.94202898550725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x v="2121"/>
    <b v="0"/>
    <n v="10"/>
    <b v="0"/>
    <s v="games/video games"/>
    <n v="0.56800000000000006"/>
    <n v="5000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x v="2122"/>
    <b v="0"/>
    <n v="3"/>
    <b v="0"/>
    <s v="games/video games"/>
    <n v="0.38750000000000001"/>
    <n v="26666.666666666668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x v="2123"/>
    <b v="0"/>
    <n v="5"/>
    <b v="0"/>
    <s v="games/video games"/>
    <n v="10"/>
    <n v="10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x v="2124"/>
    <b v="0"/>
    <n v="5"/>
    <b v="0"/>
    <s v="games/video games"/>
    <n v="10.454545454545453"/>
    <n v="220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x v="2125"/>
    <b v="0"/>
    <n v="27"/>
    <b v="0"/>
    <s v="games/video games"/>
    <n v="1.4200000000000002"/>
    <n v="2222.222222222222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x v="2126"/>
    <b v="0"/>
    <n v="2"/>
    <b v="0"/>
    <s v="games/video games"/>
    <n v="0.05"/>
    <n v="10000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x v="2127"/>
    <b v="0"/>
    <n v="236"/>
    <b v="0"/>
    <s v="games/video games"/>
    <n v="28.842857142857142"/>
    <n v="118.64406779661017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x v="2128"/>
    <b v="0"/>
    <n v="1"/>
    <b v="0"/>
    <s v="games/video games"/>
    <n v="0.16666666666666669"/>
    <n v="15000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x v="2129"/>
    <b v="0"/>
    <n v="12"/>
    <b v="0"/>
    <s v="games/video games"/>
    <n v="11.799999999999999"/>
    <n v="166.66666666666666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x v="2130"/>
    <b v="0"/>
    <n v="4"/>
    <b v="0"/>
    <s v="games/video games"/>
    <n v="0.20238095238095236"/>
    <n v="10500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x v="2131"/>
    <b v="0"/>
    <n v="3"/>
    <b v="0"/>
    <s v="games/video games"/>
    <n v="5"/>
    <n v="166.66666666666666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x v="2132"/>
    <b v="0"/>
    <n v="99"/>
    <b v="0"/>
    <s v="games/video games"/>
    <n v="2.1129899999999995"/>
    <n v="1010.10101010101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x v="2133"/>
    <b v="0"/>
    <n v="3"/>
    <b v="0"/>
    <s v="games/video games"/>
    <n v="1.6"/>
    <n v="333.33333333333331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x v="2134"/>
    <b v="0"/>
    <n v="3"/>
    <b v="0"/>
    <s v="games/video games"/>
    <n v="1.7333333333333332"/>
    <n v="2000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x v="2135"/>
    <b v="0"/>
    <n v="22"/>
    <b v="0"/>
    <s v="games/video games"/>
    <n v="9.56"/>
    <n v="227.27272727272728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x v="2136"/>
    <b v="0"/>
    <n v="4"/>
    <b v="0"/>
    <s v="games/video games"/>
    <n v="5.9612499999999999E-2"/>
    <n v="20000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x v="2137"/>
    <b v="0"/>
    <n v="534"/>
    <b v="0"/>
    <s v="games/video games"/>
    <n v="28.405999999999999"/>
    <n v="93.632958801498134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x v="2138"/>
    <b v="0"/>
    <n v="12"/>
    <b v="0"/>
    <s v="games/video games"/>
    <n v="12.8"/>
    <n v="83.333333333333329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x v="2139"/>
    <b v="0"/>
    <n v="56"/>
    <b v="0"/>
    <s v="games/video games"/>
    <n v="5.42"/>
    <n v="535.71428571428567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x v="2140"/>
    <b v="0"/>
    <n v="11"/>
    <b v="0"/>
    <s v="games/video games"/>
    <n v="0.11199999999999999"/>
    <n v="45454.545454545456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x v="2141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x v="2142"/>
    <b v="0"/>
    <n v="12"/>
    <b v="0"/>
    <s v="games/video games"/>
    <n v="5.7238095238095239"/>
    <n v="875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x v="2143"/>
    <b v="0"/>
    <n v="5"/>
    <b v="0"/>
    <s v="games/video games"/>
    <n v="11.25"/>
    <n v="400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x v="2144"/>
    <b v="0"/>
    <n v="24"/>
    <b v="0"/>
    <s v="games/video games"/>
    <n v="1.7098591549295776"/>
    <n v="1479.1666666666667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x v="2145"/>
    <b v="0"/>
    <n v="89"/>
    <b v="0"/>
    <s v="games/video games"/>
    <n v="30.433333333333334"/>
    <n v="168.53932584269663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x v="2146"/>
    <b v="0"/>
    <n v="1"/>
    <b v="0"/>
    <s v="games/video games"/>
    <n v="0.02"/>
    <n v="5000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x v="2147"/>
    <b v="0"/>
    <n v="55"/>
    <b v="0"/>
    <s v="games/video games"/>
    <n v="0.69641025641025645"/>
    <n v="7090.909090909091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x v="2148"/>
    <b v="0"/>
    <n v="2"/>
    <b v="0"/>
    <s v="games/video games"/>
    <n v="2"/>
    <n v="5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x v="2149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x v="2150"/>
    <b v="0"/>
    <n v="4"/>
    <b v="0"/>
    <s v="games/video games"/>
    <n v="0.80999999999999994"/>
    <n v="12500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x v="2151"/>
    <b v="0"/>
    <n v="6"/>
    <b v="0"/>
    <s v="games/video games"/>
    <n v="0.26222222222222225"/>
    <n v="7500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x v="2152"/>
    <b v="0"/>
    <n v="4"/>
    <b v="0"/>
    <s v="games/video games"/>
    <n v="0.16666666666666669"/>
    <n v="7500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x v="2153"/>
    <b v="0"/>
    <n v="4"/>
    <b v="0"/>
    <s v="games/video games"/>
    <n v="9.124454880912446E-3"/>
    <n v="93156.2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x v="2154"/>
    <b v="0"/>
    <n v="2"/>
    <b v="0"/>
    <s v="games/video games"/>
    <n v="0.8"/>
    <n v="125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x v="2155"/>
    <b v="0"/>
    <n v="5"/>
    <b v="0"/>
    <s v="games/video games"/>
    <n v="2.2999999999999998"/>
    <n v="1000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x v="2156"/>
    <b v="0"/>
    <n v="83"/>
    <b v="0"/>
    <s v="games/video games"/>
    <n v="2.6660714285714282"/>
    <n v="674.6987951807228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x v="2157"/>
    <b v="0"/>
    <n v="57"/>
    <b v="0"/>
    <s v="games/video games"/>
    <n v="28.192"/>
    <n v="1315.789473684210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x v="2158"/>
    <b v="0"/>
    <n v="311"/>
    <b v="0"/>
    <s v="games/video games"/>
    <n v="6.5900366666666672"/>
    <n v="964.6302250803858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x v="2159"/>
    <b v="0"/>
    <n v="2"/>
    <b v="0"/>
    <s v="games/video games"/>
    <n v="0.72222222222222221"/>
    <n v="1800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x v="2160"/>
    <b v="0"/>
    <n v="16"/>
    <b v="0"/>
    <s v="games/video games"/>
    <n v="0.85000000000000009"/>
    <n v="6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x v="2161"/>
    <b v="0"/>
    <n v="13"/>
    <b v="1"/>
    <s v="music/rock"/>
    <n v="115.75"/>
    <n v="30.7692307692307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x v="2162"/>
    <b v="0"/>
    <n v="58"/>
    <b v="1"/>
    <s v="music/rock"/>
    <n v="112.26666666666667"/>
    <n v="77.58620689655173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x v="2163"/>
    <b v="0"/>
    <n v="44"/>
    <b v="1"/>
    <s v="music/rock"/>
    <n v="132.20000000000002"/>
    <n v="56.81818181818182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x v="2164"/>
    <b v="0"/>
    <n v="83"/>
    <b v="1"/>
    <s v="music/rock"/>
    <n v="102.63636363636364"/>
    <n v="66.265060240963862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x v="2165"/>
    <b v="0"/>
    <n v="117"/>
    <b v="1"/>
    <s v="music/rock"/>
    <n v="138.64000000000001"/>
    <n v="21.367521367521366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x v="2166"/>
    <b v="0"/>
    <n v="32"/>
    <b v="1"/>
    <s v="music/rock"/>
    <n v="146.6"/>
    <n v="62.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x v="2167"/>
    <b v="0"/>
    <n v="8"/>
    <b v="1"/>
    <s v="music/rock"/>
    <n v="120"/>
    <n v="18.7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x v="2168"/>
    <b v="0"/>
    <n v="340"/>
    <b v="1"/>
    <s v="music/rock"/>
    <n v="121.5816111111111"/>
    <n v="52.941176470588232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x v="2169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x v="2170"/>
    <b v="0"/>
    <n v="19"/>
    <b v="1"/>
    <s v="music/rock"/>
    <n v="180.85714285714286"/>
    <n v="18.421052631578949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x v="2171"/>
    <b v="0"/>
    <n v="47"/>
    <b v="1"/>
    <s v="music/rock"/>
    <n v="106.075"/>
    <n v="85.106382978723403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x v="2172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x v="2173"/>
    <b v="0"/>
    <n v="90"/>
    <b v="1"/>
    <s v="music/rock"/>
    <n v="126.92857142857143"/>
    <n v="46.66666666666666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x v="2174"/>
    <b v="0"/>
    <n v="63"/>
    <b v="1"/>
    <s v="music/rock"/>
    <n v="102.97499999999999"/>
    <n v="63.492063492063494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x v="2175"/>
    <b v="0"/>
    <n v="26"/>
    <b v="1"/>
    <s v="music/rock"/>
    <n v="250"/>
    <n v="26.923076923076923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x v="2176"/>
    <b v="0"/>
    <n v="71"/>
    <b v="1"/>
    <s v="music/rock"/>
    <n v="126.02"/>
    <n v="70.422535211267601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x v="2177"/>
    <b v="0"/>
    <n v="38"/>
    <b v="1"/>
    <s v="music/rock"/>
    <n v="100.12"/>
    <n v="65.78947368421052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x v="2178"/>
    <b v="0"/>
    <n v="859"/>
    <b v="1"/>
    <s v="music/rock"/>
    <n v="138.64000000000001"/>
    <n v="29.103608847497089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x v="2179"/>
    <b v="0"/>
    <n v="21"/>
    <b v="1"/>
    <s v="music/rock"/>
    <n v="161.4"/>
    <n v="47.61904761904762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x v="2180"/>
    <b v="0"/>
    <n v="78"/>
    <b v="1"/>
    <s v="music/rock"/>
    <n v="107.18419999999999"/>
    <n v="64.102564102564102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x v="2181"/>
    <b v="0"/>
    <n v="53"/>
    <b v="1"/>
    <s v="games/tabletop games"/>
    <n v="153.1"/>
    <n v="37.735849056603776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x v="2182"/>
    <b v="0"/>
    <n v="356"/>
    <b v="1"/>
    <s v="games/tabletop games"/>
    <n v="524.16666666666663"/>
    <n v="8.4269662921348321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x v="2183"/>
    <b v="0"/>
    <n v="279"/>
    <b v="1"/>
    <s v="games/tabletop games"/>
    <n v="489.27777777777777"/>
    <n v="6.4516129032258061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x v="2184"/>
    <b v="1"/>
    <n v="266"/>
    <b v="1"/>
    <s v="games/tabletop games"/>
    <n v="284.74"/>
    <n v="37.593984962406012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x v="2185"/>
    <b v="0"/>
    <n v="623"/>
    <b v="1"/>
    <s v="games/tabletop games"/>
    <n v="1856.97"/>
    <n v="8.025682182985553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x v="2186"/>
    <b v="0"/>
    <n v="392"/>
    <b v="1"/>
    <s v="games/tabletop games"/>
    <n v="109.67499999999998"/>
    <n v="51.020408163265309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x v="2187"/>
    <b v="1"/>
    <n v="3562"/>
    <b v="1"/>
    <s v="games/tabletop games"/>
    <n v="1014.6425"/>
    <n v="5.6148231330713081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x v="2188"/>
    <b v="0"/>
    <n v="514"/>
    <b v="1"/>
    <s v="games/tabletop games"/>
    <n v="412.17692027666544"/>
    <n v="10.688715953307392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x v="2189"/>
    <b v="0"/>
    <n v="88"/>
    <b v="1"/>
    <s v="games/tabletop games"/>
    <n v="503.25"/>
    <n v="13.636363636363637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x v="2190"/>
    <b v="0"/>
    <n v="537"/>
    <b v="1"/>
    <s v="games/tabletop games"/>
    <n v="184.61052631578946"/>
    <n v="35.381750465549345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x v="2191"/>
    <b v="0"/>
    <n v="25"/>
    <b v="1"/>
    <s v="games/tabletop games"/>
    <n v="119.73333333333333"/>
    <n v="30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x v="2192"/>
    <b v="0"/>
    <n v="3238"/>
    <b v="1"/>
    <s v="games/tabletop games"/>
    <n v="1081.2401666666667"/>
    <n v="3.7059913526868438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x v="2193"/>
    <b v="0"/>
    <n v="897"/>
    <b v="1"/>
    <s v="games/tabletop games"/>
    <n v="452.37333333333333"/>
    <n v="16.72240802675585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x v="2194"/>
    <b v="0"/>
    <n v="878"/>
    <b v="1"/>
    <s v="games/tabletop games"/>
    <n v="537.37"/>
    <n v="11.389521640091116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x v="2195"/>
    <b v="0"/>
    <n v="115"/>
    <b v="1"/>
    <s v="games/tabletop games"/>
    <n v="120.32608695652173"/>
    <n v="40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x v="2196"/>
    <b v="0"/>
    <n v="234"/>
    <b v="1"/>
    <s v="games/tabletop games"/>
    <n v="113.83571428571429"/>
    <n v="59.82905982905983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x v="2197"/>
    <b v="0"/>
    <n v="4330"/>
    <b v="1"/>
    <s v="games/tabletop games"/>
    <n v="951.03109999999992"/>
    <n v="6.9284064665127021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x v="2198"/>
    <b v="0"/>
    <n v="651"/>
    <b v="1"/>
    <s v="games/tabletop games"/>
    <n v="132.89249999999998"/>
    <n v="61.44393241167434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x v="2199"/>
    <b v="1"/>
    <n v="251"/>
    <b v="1"/>
    <s v="games/tabletop games"/>
    <n v="146.97777777777779"/>
    <n v="35.856573705179279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x v="2200"/>
    <b v="0"/>
    <n v="263"/>
    <b v="1"/>
    <s v="games/tabletop games"/>
    <n v="542.15"/>
    <n v="7.604562737642585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x v="2201"/>
    <b v="0"/>
    <n v="28"/>
    <b v="1"/>
    <s v="music/electronic music"/>
    <n v="382.71818181818185"/>
    <n v="3.928571428571428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x v="2202"/>
    <b v="0"/>
    <n v="721"/>
    <b v="1"/>
    <s v="music/electronic music"/>
    <n v="704.18124999999998"/>
    <n v="5.547850208044383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x v="2203"/>
    <b v="0"/>
    <n v="50"/>
    <b v="1"/>
    <s v="music/electronic music"/>
    <n v="109.55"/>
    <n v="40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x v="2204"/>
    <b v="0"/>
    <n v="73"/>
    <b v="1"/>
    <s v="music/electronic music"/>
    <n v="132.86666666666667"/>
    <n v="20.547945205479451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x v="2205"/>
    <b v="0"/>
    <n v="27"/>
    <b v="1"/>
    <s v="music/electronic music"/>
    <n v="152"/>
    <n v="27.777777777777779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x v="2206"/>
    <b v="0"/>
    <n v="34"/>
    <b v="1"/>
    <s v="music/electronic music"/>
    <n v="102.72727272727273"/>
    <n v="32.352941176470587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x v="2207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x v="2208"/>
    <b v="0"/>
    <n v="24"/>
    <b v="1"/>
    <s v="music/electronic music"/>
    <n v="101.6"/>
    <n v="41.666666666666664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x v="2209"/>
    <b v="0"/>
    <n v="15"/>
    <b v="1"/>
    <s v="music/electronic music"/>
    <n v="150.80000000000001"/>
    <n v="33.33333333333333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x v="2210"/>
    <b v="0"/>
    <n v="72"/>
    <b v="1"/>
    <s v="music/electronic music"/>
    <n v="111.425"/>
    <n v="55.555555555555557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x v="2211"/>
    <b v="0"/>
    <n v="120"/>
    <b v="1"/>
    <s v="music/electronic music"/>
    <n v="195.6"/>
    <n v="20.833333333333332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x v="2212"/>
    <b v="0"/>
    <n v="123"/>
    <b v="1"/>
    <s v="music/electronic music"/>
    <n v="114.38333333333333"/>
    <n v="48.780487804878049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x v="2213"/>
    <b v="0"/>
    <n v="1"/>
    <b v="1"/>
    <s v="music/electronic music"/>
    <n v="200"/>
    <n v="5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x v="2214"/>
    <b v="0"/>
    <n v="24"/>
    <b v="1"/>
    <s v="music/electronic music"/>
    <n v="292.50166666666667"/>
    <n v="25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x v="2215"/>
    <b v="0"/>
    <n v="33"/>
    <b v="1"/>
    <s v="music/electronic music"/>
    <n v="156.36363636363637"/>
    <n v="16.666666666666668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x v="2216"/>
    <b v="0"/>
    <n v="14"/>
    <b v="1"/>
    <s v="music/electronic music"/>
    <n v="105.66666666666666"/>
    <n v="21.428571428571427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x v="2217"/>
    <b v="0"/>
    <n v="9"/>
    <b v="1"/>
    <s v="music/electronic music"/>
    <n v="101.19047619047619"/>
    <n v="46.666666666666664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x v="2218"/>
    <b v="0"/>
    <n v="76"/>
    <b v="1"/>
    <s v="music/electronic music"/>
    <n v="122.833"/>
    <n v="26.315789473684209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x v="2219"/>
    <b v="0"/>
    <n v="19"/>
    <b v="1"/>
    <s v="music/electronic music"/>
    <n v="101.49999999999999"/>
    <n v="52.631578947368418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x v="2220"/>
    <b v="0"/>
    <n v="69"/>
    <b v="1"/>
    <s v="music/electronic music"/>
    <n v="101.14285714285714"/>
    <n v="50.724637681159422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x v="2221"/>
    <b v="0"/>
    <n v="218"/>
    <b v="1"/>
    <s v="games/tabletop games"/>
    <n v="108.11999999999999"/>
    <n v="34.403669724770644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x v="2222"/>
    <b v="0"/>
    <n v="30"/>
    <b v="1"/>
    <s v="games/tabletop games"/>
    <n v="162.6"/>
    <n v="16.666666666666668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x v="2223"/>
    <b v="0"/>
    <n v="100"/>
    <b v="1"/>
    <s v="games/tabletop games"/>
    <n v="105.80000000000001"/>
    <n v="195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x v="2224"/>
    <b v="0"/>
    <n v="296"/>
    <b v="1"/>
    <s v="games/tabletop games"/>
    <n v="243.15000000000003"/>
    <n v="33.78378378378378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x v="2225"/>
    <b v="0"/>
    <n v="1204"/>
    <b v="1"/>
    <s v="games/tabletop games"/>
    <n v="944.83338095238094"/>
    <n v="17.44186046511627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x v="2226"/>
    <b v="0"/>
    <n v="321"/>
    <b v="1"/>
    <s v="games/tabletop games"/>
    <n v="108.46283333333334"/>
    <n v="56.074766355140184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x v="2227"/>
    <b v="0"/>
    <n v="301"/>
    <b v="1"/>
    <s v="games/tabletop games"/>
    <n v="157.37692307692308"/>
    <n v="43.189368770764119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x v="2228"/>
    <b v="0"/>
    <n v="144"/>
    <b v="1"/>
    <s v="games/tabletop games"/>
    <n v="1174.49"/>
    <n v="6.944444444444444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x v="2229"/>
    <b v="0"/>
    <n v="539"/>
    <b v="1"/>
    <s v="games/tabletop games"/>
    <n v="171.04755366949576"/>
    <n v="14.8645640074211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x v="2230"/>
    <b v="0"/>
    <n v="498"/>
    <b v="1"/>
    <s v="games/tabletop games"/>
    <n v="125.95294117647057"/>
    <n v="17.068273092369477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x v="2231"/>
    <b v="0"/>
    <n v="1113"/>
    <b v="1"/>
    <s v="games/tabletop games"/>
    <n v="1212.1296000000002"/>
    <n v="2.2461814914645104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x v="2232"/>
    <b v="0"/>
    <n v="988"/>
    <b v="1"/>
    <s v="games/tabletop games"/>
    <n v="495.8"/>
    <n v="5.0607287449392713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x v="2233"/>
    <b v="0"/>
    <n v="391"/>
    <b v="1"/>
    <s v="games/tabletop games"/>
    <n v="332.03999999999996"/>
    <n v="6.3938618925831205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x v="2234"/>
    <b v="0"/>
    <n v="28"/>
    <b v="1"/>
    <s v="games/tabletop games"/>
    <n v="1165"/>
    <n v="3.5714285714285716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x v="2235"/>
    <b v="0"/>
    <n v="147"/>
    <b v="1"/>
    <s v="games/tabletop games"/>
    <n v="153.3153846153846"/>
    <n v="88.435374149659864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x v="2236"/>
    <b v="0"/>
    <n v="680"/>
    <b v="1"/>
    <s v="games/tabletop games"/>
    <n v="537.10714285714289"/>
    <n v="4.117647058823529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x v="2237"/>
    <b v="0"/>
    <n v="983"/>
    <b v="1"/>
    <s v="games/tabletop games"/>
    <n v="352.92777777777775"/>
    <n v="18.311291963377418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x v="2238"/>
    <b v="0"/>
    <n v="79"/>
    <b v="1"/>
    <s v="games/tabletop games"/>
    <n v="137.4"/>
    <n v="50.63291139240506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x v="2239"/>
    <b v="0"/>
    <n v="426"/>
    <b v="1"/>
    <s v="games/tabletop games"/>
    <n v="128.02668"/>
    <n v="58.68544600938967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x v="2240"/>
    <b v="0"/>
    <n v="96"/>
    <b v="1"/>
    <s v="games/tabletop games"/>
    <n v="270.68"/>
    <n v="52.08333333333333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x v="2241"/>
    <b v="0"/>
    <n v="163"/>
    <b v="1"/>
    <s v="games/tabletop games"/>
    <n v="806.4"/>
    <n v="6.1349693251533743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x v="2242"/>
    <b v="0"/>
    <n v="2525"/>
    <b v="1"/>
    <s v="games/tabletop games"/>
    <n v="1360.0976000000001"/>
    <n v="3.9603960396039604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x v="2243"/>
    <b v="0"/>
    <n v="2035"/>
    <b v="1"/>
    <s v="games/tabletop games"/>
    <n v="930250"/>
    <n v="4.9140049140049139E-4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x v="2244"/>
    <b v="0"/>
    <n v="290"/>
    <b v="1"/>
    <s v="games/tabletop games"/>
    <n v="377.02"/>
    <n v="17.241379310344829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x v="2245"/>
    <b v="0"/>
    <n v="1980"/>
    <b v="1"/>
    <s v="games/tabletop games"/>
    <n v="2647.0250000000001"/>
    <n v="2.020202020202020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x v="2246"/>
    <b v="0"/>
    <n v="57"/>
    <b v="1"/>
    <s v="games/tabletop games"/>
    <n v="100.12"/>
    <n v="43.85964912280702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x v="2247"/>
    <b v="0"/>
    <n v="380"/>
    <b v="1"/>
    <s v="games/tabletop games"/>
    <n v="104.45405405405405"/>
    <n v="48.684210526315788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x v="2248"/>
    <b v="0"/>
    <n v="128"/>
    <b v="1"/>
    <s v="games/tabletop games"/>
    <n v="107.21428571428571"/>
    <n v="54.687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x v="2249"/>
    <b v="0"/>
    <n v="180"/>
    <b v="1"/>
    <s v="games/tabletop games"/>
    <n v="168.77142857142857"/>
    <n v="19.444444444444443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x v="2250"/>
    <b v="0"/>
    <n v="571"/>
    <b v="1"/>
    <s v="games/tabletop games"/>
    <n v="975.11200000000008"/>
    <n v="43.782837127845887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x v="2251"/>
    <b v="0"/>
    <n v="480"/>
    <b v="1"/>
    <s v="games/tabletop games"/>
    <n v="134.44929411764704"/>
    <n v="17.708333333333332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x v="2252"/>
    <b v="0"/>
    <n v="249"/>
    <b v="1"/>
    <s v="games/tabletop games"/>
    <n v="272.27777777777777"/>
    <n v="36.144578313253014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x v="2253"/>
    <b v="0"/>
    <n v="84"/>
    <b v="1"/>
    <s v="games/tabletop games"/>
    <n v="112.6875"/>
    <n v="95.238095238095241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x v="2254"/>
    <b v="0"/>
    <n v="197"/>
    <b v="1"/>
    <s v="games/tabletop games"/>
    <n v="459.8"/>
    <n v="2.5380710659898478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x v="2255"/>
    <b v="0"/>
    <n v="271"/>
    <b v="1"/>
    <s v="games/tabletop games"/>
    <n v="286.65822784810126"/>
    <n v="14.575645756457565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x v="2256"/>
    <b v="0"/>
    <n v="50"/>
    <b v="1"/>
    <s v="games/tabletop games"/>
    <n v="222.70833333333334"/>
    <n v="9.6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x v="2257"/>
    <b v="0"/>
    <n v="169"/>
    <b v="1"/>
    <s v="games/tabletop games"/>
    <n v="636.14"/>
    <n v="14.792899408284024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x v="2258"/>
    <b v="0"/>
    <n v="205"/>
    <b v="1"/>
    <s v="games/tabletop games"/>
    <n v="146.5"/>
    <n v="10.731707317073171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x v="2259"/>
    <b v="0"/>
    <n v="206"/>
    <b v="1"/>
    <s v="games/tabletop games"/>
    <n v="1867.1"/>
    <n v="4.8543689320388346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x v="2260"/>
    <b v="0"/>
    <n v="84"/>
    <b v="1"/>
    <s v="games/tabletop games"/>
    <n v="326.92"/>
    <n v="29.76190476190476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x v="2261"/>
    <b v="0"/>
    <n v="210"/>
    <b v="1"/>
    <s v="games/tabletop games"/>
    <n v="779.5"/>
    <n v="4.761904761904761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x v="2262"/>
    <b v="0"/>
    <n v="181"/>
    <b v="1"/>
    <s v="games/tabletop games"/>
    <n v="154.15151515151516"/>
    <n v="18.232044198895029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x v="2263"/>
    <b v="0"/>
    <n v="60"/>
    <b v="1"/>
    <s v="games/tabletop games"/>
    <n v="115.54666666666667"/>
    <n v="125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x v="2264"/>
    <b v="0"/>
    <n v="445"/>
    <b v="1"/>
    <s v="games/tabletop games"/>
    <n v="180.03333333333333"/>
    <n v="13.48314606741573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x v="2265"/>
    <b v="0"/>
    <n v="17"/>
    <b v="1"/>
    <s v="games/tabletop games"/>
    <n v="298.5"/>
    <n v="11.764705882352942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x v="2266"/>
    <b v="0"/>
    <n v="194"/>
    <b v="1"/>
    <s v="games/tabletop games"/>
    <n v="320.26666666666665"/>
    <n v="7.731958762886598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x v="2267"/>
    <b v="0"/>
    <n v="404"/>
    <b v="1"/>
    <s v="games/tabletop games"/>
    <n v="380.52499999999998"/>
    <n v="49.504950495049506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x v="2268"/>
    <b v="0"/>
    <n v="194"/>
    <b v="1"/>
    <s v="games/tabletop games"/>
    <n v="102.60000000000001"/>
    <n v="144.32989690721649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x v="2269"/>
    <b v="0"/>
    <n v="902"/>
    <b v="1"/>
    <s v="games/tabletop games"/>
    <n v="1801.64"/>
    <n v="2.7716186252771617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x v="2270"/>
    <b v="0"/>
    <n v="1670"/>
    <b v="1"/>
    <s v="games/tabletop games"/>
    <n v="720.24800000000005"/>
    <n v="14.970059880239521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x v="2271"/>
    <b v="0"/>
    <n v="1328"/>
    <b v="1"/>
    <s v="games/tabletop games"/>
    <n v="283.09000000000003"/>
    <n v="15.060240963855422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x v="2272"/>
    <b v="0"/>
    <n v="944"/>
    <b v="1"/>
    <s v="games/tabletop games"/>
    <n v="1356.6000000000001"/>
    <n v="1.0593220338983051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x v="2273"/>
    <b v="0"/>
    <n v="147"/>
    <b v="1"/>
    <s v="games/tabletop games"/>
    <n v="220.35999999999999"/>
    <n v="17.00680272108843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x v="2274"/>
    <b v="0"/>
    <n v="99"/>
    <b v="1"/>
    <s v="games/tabletop games"/>
    <n v="119.6"/>
    <n v="25.252525252525253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x v="2275"/>
    <b v="0"/>
    <n v="79"/>
    <b v="1"/>
    <s v="games/tabletop games"/>
    <n v="407.76923076923077"/>
    <n v="8.2278481012658222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x v="2276"/>
    <b v="0"/>
    <n v="75"/>
    <b v="1"/>
    <s v="games/tabletop games"/>
    <n v="105.81826105905425"/>
    <n v="61.186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x v="2277"/>
    <b v="0"/>
    <n v="207"/>
    <b v="1"/>
    <s v="games/tabletop games"/>
    <n v="141.08235294117648"/>
    <n v="41.062801932367151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x v="2278"/>
    <b v="0"/>
    <n v="102"/>
    <b v="1"/>
    <s v="games/tabletop games"/>
    <n v="270.7"/>
    <n v="19.607843137254903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x v="2279"/>
    <b v="0"/>
    <n v="32"/>
    <b v="1"/>
    <s v="games/tabletop games"/>
    <n v="153.80000000000001"/>
    <n v="31.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x v="2280"/>
    <b v="0"/>
    <n v="480"/>
    <b v="1"/>
    <s v="games/tabletop games"/>
    <n v="403.57653061224488"/>
    <n v="20.41666666666666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x v="2281"/>
    <b v="0"/>
    <n v="11"/>
    <b v="1"/>
    <s v="music/rock"/>
    <n v="185"/>
    <n v="27.27272727272727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x v="2282"/>
    <b v="0"/>
    <n v="12"/>
    <b v="1"/>
    <s v="music/rock"/>
    <n v="185.33333333333331"/>
    <n v="62.5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x v="2283"/>
    <b v="0"/>
    <n v="48"/>
    <b v="1"/>
    <s v="music/rock"/>
    <n v="100.85533333333332"/>
    <n v="62.5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x v="2284"/>
    <b v="0"/>
    <n v="59"/>
    <b v="1"/>
    <s v="music/rock"/>
    <n v="106.22116666666668"/>
    <n v="101.69491525423729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x v="2285"/>
    <b v="0"/>
    <n v="79"/>
    <b v="1"/>
    <s v="music/rock"/>
    <n v="121.36666666666667"/>
    <n v="37.97468354430380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x v="2286"/>
    <b v="0"/>
    <n v="14"/>
    <b v="1"/>
    <s v="music/rock"/>
    <n v="100.06666666666666"/>
    <n v="107.14285714285714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x v="2287"/>
    <b v="0"/>
    <n v="106"/>
    <b v="1"/>
    <s v="music/rock"/>
    <n v="119.97755555555555"/>
    <n v="42.45283018867924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x v="2288"/>
    <b v="0"/>
    <n v="25"/>
    <b v="1"/>
    <s v="music/rock"/>
    <n v="100.1"/>
    <n v="40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x v="2289"/>
    <b v="0"/>
    <n v="25"/>
    <b v="1"/>
    <s v="music/rock"/>
    <n v="107.4"/>
    <n v="60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x v="2290"/>
    <b v="0"/>
    <n v="29"/>
    <b v="1"/>
    <s v="music/rock"/>
    <n v="104.06666666666666"/>
    <n v="51.724137931034484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x v="2291"/>
    <b v="0"/>
    <n v="43"/>
    <b v="1"/>
    <s v="music/rock"/>
    <n v="172.8"/>
    <n v="58.13953488372092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x v="2292"/>
    <b v="0"/>
    <n v="46"/>
    <b v="1"/>
    <s v="music/rock"/>
    <n v="107.2505"/>
    <n v="43.47826086956521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x v="2293"/>
    <b v="0"/>
    <n v="27"/>
    <b v="1"/>
    <s v="music/rock"/>
    <n v="108.23529411764706"/>
    <n v="31.481481481481481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x v="2294"/>
    <b v="0"/>
    <n v="112"/>
    <b v="1"/>
    <s v="music/rock"/>
    <n v="146.08079999999998"/>
    <n v="44.642857142857146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x v="2295"/>
    <b v="0"/>
    <n v="34"/>
    <b v="1"/>
    <s v="music/rock"/>
    <n v="125.25"/>
    <n v="35.294117647058826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x v="2296"/>
    <b v="0"/>
    <n v="145"/>
    <b v="1"/>
    <s v="music/rock"/>
    <n v="149.07142857142856"/>
    <n v="48.275862068965516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x v="2297"/>
    <b v="0"/>
    <n v="19"/>
    <b v="1"/>
    <s v="music/rock"/>
    <n v="100.6"/>
    <n v="52.631578947368418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x v="2298"/>
    <b v="0"/>
    <n v="288"/>
    <b v="1"/>
    <s v="music/rock"/>
    <n v="105.07333333333332"/>
    <n v="104.16666666666667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x v="2299"/>
    <b v="0"/>
    <n v="14"/>
    <b v="1"/>
    <s v="music/rock"/>
    <n v="350.16666666666663"/>
    <n v="21.428571428571427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x v="2300"/>
    <b v="0"/>
    <n v="7"/>
    <b v="1"/>
    <s v="music/rock"/>
    <n v="101.25"/>
    <n v="114.28571428571429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x v="2301"/>
    <b v="1"/>
    <n v="211"/>
    <b v="1"/>
    <s v="music/indie rock"/>
    <n v="133.6044"/>
    <n v="23.696682464454977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x v="2302"/>
    <b v="1"/>
    <n v="85"/>
    <b v="1"/>
    <s v="music/indie rock"/>
    <n v="170.65217391304347"/>
    <n v="27.058823529411764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x v="2303"/>
    <b v="1"/>
    <n v="103"/>
    <b v="1"/>
    <s v="music/indie rock"/>
    <n v="109.35829457364341"/>
    <n v="62.621359223300971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x v="2304"/>
    <b v="1"/>
    <n v="113"/>
    <b v="1"/>
    <s v="music/indie rock"/>
    <n v="100.70033333333335"/>
    <n v="53.097345132743364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x v="2305"/>
    <b v="1"/>
    <n v="167"/>
    <b v="1"/>
    <s v="music/indie rock"/>
    <n v="101.22777777777779"/>
    <n v="107.78443113772455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x v="2306"/>
    <b v="1"/>
    <n v="73"/>
    <b v="1"/>
    <s v="music/indie rock"/>
    <n v="106.75857142857143"/>
    <n v="47.945205479452056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x v="2307"/>
    <b v="1"/>
    <n v="75"/>
    <b v="1"/>
    <s v="music/indie rock"/>
    <n v="106.65777537961894"/>
    <n v="26.192933333333333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x v="2308"/>
    <b v="1"/>
    <n v="614"/>
    <b v="1"/>
    <s v="music/indie rock"/>
    <n v="101.30622"/>
    <n v="81.433224755700323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x v="2309"/>
    <b v="1"/>
    <n v="107"/>
    <b v="1"/>
    <s v="music/indie rock"/>
    <n v="106.67450000000001"/>
    <n v="56.074766355140184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x v="2310"/>
    <b v="1"/>
    <n v="1224"/>
    <b v="1"/>
    <s v="music/indie rock"/>
    <n v="428.83978378378379"/>
    <n v="15.11437908496732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x v="2311"/>
    <b v="1"/>
    <n v="104"/>
    <b v="1"/>
    <s v="music/indie rock"/>
    <n v="104.11111111111111"/>
    <n v="86.538461538461533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x v="2312"/>
    <b v="1"/>
    <n v="79"/>
    <b v="1"/>
    <s v="music/indie rock"/>
    <n v="107.86666666666666"/>
    <n v="37.974683544303801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x v="2313"/>
    <b v="1"/>
    <n v="157"/>
    <b v="1"/>
    <s v="music/indie rock"/>
    <n v="175.84040000000002"/>
    <n v="31.847133757961782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x v="2314"/>
    <b v="1"/>
    <n v="50"/>
    <b v="1"/>
    <s v="music/indie rock"/>
    <n v="156.97"/>
    <n v="24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x v="2315"/>
    <b v="1"/>
    <n v="64"/>
    <b v="1"/>
    <s v="music/indie rock"/>
    <n v="102.60000000000001"/>
    <n v="39.06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x v="2316"/>
    <b v="1"/>
    <n v="200"/>
    <b v="1"/>
    <s v="music/indie rock"/>
    <n v="104.04266666666666"/>
    <n v="75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x v="2317"/>
    <b v="1"/>
    <n v="22"/>
    <b v="1"/>
    <s v="music/indie rock"/>
    <n v="104"/>
    <n v="18.181818181818183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x v="2318"/>
    <b v="1"/>
    <n v="163"/>
    <b v="1"/>
    <s v="music/indie rock"/>
    <n v="121.05999999999999"/>
    <n v="30.674846625766872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x v="2319"/>
    <b v="1"/>
    <n v="77"/>
    <b v="1"/>
    <s v="music/indie rock"/>
    <n v="107.69999999999999"/>
    <n v="38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x v="2320"/>
    <b v="1"/>
    <n v="89"/>
    <b v="1"/>
    <s v="music/indie rock"/>
    <n v="108.66"/>
    <n v="56.179775280898873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x v="2321"/>
    <b v="0"/>
    <n v="64"/>
    <b v="0"/>
    <s v="food/small batch"/>
    <n v="39.120962394619681"/>
    <n v="164.9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x v="2322"/>
    <b v="0"/>
    <n v="4"/>
    <b v="0"/>
    <s v="food/small batch"/>
    <n v="3.1481481481481479"/>
    <n v="67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x v="2323"/>
    <b v="0"/>
    <n v="4"/>
    <b v="0"/>
    <s v="food/small batch"/>
    <n v="48"/>
    <n v="62.5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x v="2324"/>
    <b v="0"/>
    <n v="61"/>
    <b v="0"/>
    <s v="food/small batch"/>
    <n v="20.733333333333334"/>
    <n v="122.95081967213115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x v="2325"/>
    <b v="0"/>
    <n v="7"/>
    <b v="0"/>
    <s v="food/small batch"/>
    <n v="8"/>
    <n v="142.85714285714286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x v="2326"/>
    <b v="0"/>
    <n v="1"/>
    <b v="0"/>
    <s v="food/small batch"/>
    <n v="0.72"/>
    <n v="15000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x v="2327"/>
    <b v="1"/>
    <n v="3355"/>
    <b v="1"/>
    <s v="food/small batch"/>
    <n v="526.09431428571429"/>
    <n v="10.432190760059612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x v="2328"/>
    <b v="1"/>
    <n v="537"/>
    <b v="1"/>
    <s v="food/small batch"/>
    <n v="254.45000000000002"/>
    <n v="18.6219739292365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x v="2329"/>
    <b v="1"/>
    <n v="125"/>
    <b v="1"/>
    <s v="food/small batch"/>
    <n v="105.91999999999999"/>
    <n v="200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x v="2330"/>
    <b v="1"/>
    <n v="163"/>
    <b v="1"/>
    <s v="food/small batch"/>
    <n v="102.42285714285715"/>
    <n v="214.72392638036808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x v="2331"/>
    <b v="1"/>
    <n v="283"/>
    <b v="1"/>
    <s v="food/small batch"/>
    <n v="144.31375"/>
    <n v="28.268551236749115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x v="2332"/>
    <b v="1"/>
    <n v="352"/>
    <b v="1"/>
    <s v="food/small batch"/>
    <n v="106.30800000000001"/>
    <n v="71.022727272727266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x v="2333"/>
    <b v="1"/>
    <n v="94"/>
    <b v="1"/>
    <s v="food/small batch"/>
    <n v="212.16666666666666"/>
    <n v="6.3829787234042552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x v="2334"/>
    <b v="1"/>
    <n v="67"/>
    <b v="1"/>
    <s v="food/small batch"/>
    <n v="101.95"/>
    <n v="59.701492537313435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x v="2335"/>
    <b v="1"/>
    <n v="221"/>
    <b v="1"/>
    <s v="food/small batch"/>
    <n v="102.27200000000001"/>
    <n v="113.12217194570135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x v="2336"/>
    <b v="1"/>
    <n v="2165"/>
    <b v="1"/>
    <s v="food/small batch"/>
    <n v="520.73254999999995"/>
    <n v="9.2378752886836022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x v="2337"/>
    <b v="1"/>
    <n v="179"/>
    <b v="1"/>
    <s v="food/small batch"/>
    <n v="110.65833333333333"/>
    <n v="67.03910614525139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x v="2338"/>
    <b v="1"/>
    <n v="123"/>
    <b v="1"/>
    <s v="food/small batch"/>
    <n v="101.14333333333335"/>
    <n v="121.95121951219512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x v="2339"/>
    <b v="1"/>
    <n v="1104"/>
    <b v="1"/>
    <s v="food/small batch"/>
    <n v="294.20799999999997"/>
    <n v="22.644927536231883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x v="2340"/>
    <b v="1"/>
    <n v="403"/>
    <b v="1"/>
    <s v="food/small batch"/>
    <n v="105.77749999999999"/>
    <n v="99.25558312655087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x v="2341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x v="2342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x v="2343"/>
    <b v="0"/>
    <n v="1"/>
    <b v="0"/>
    <s v="technology/web"/>
    <n v="3"/>
    <n v="100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x v="2344"/>
    <b v="0"/>
    <n v="1"/>
    <b v="0"/>
    <s v="technology/web"/>
    <n v="0.1"/>
    <n v="100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x v="2345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x v="2346"/>
    <b v="0"/>
    <n v="3"/>
    <b v="0"/>
    <s v="technology/web"/>
    <n v="6.5000000000000002E-2"/>
    <n v="20000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x v="2347"/>
    <b v="0"/>
    <n v="1"/>
    <b v="0"/>
    <s v="technology/web"/>
    <n v="1.5"/>
    <n v="1000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x v="2348"/>
    <b v="0"/>
    <n v="5"/>
    <b v="0"/>
    <s v="technology/web"/>
    <n v="0.38571428571428573"/>
    <n v="14000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x v="2349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x v="235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x v="2351"/>
    <b v="0"/>
    <n v="7"/>
    <b v="0"/>
    <s v="technology/web"/>
    <n v="0.5714285714285714"/>
    <n v="2700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x v="23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x v="2353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x v="2354"/>
    <b v="0"/>
    <n v="1"/>
    <b v="0"/>
    <s v="technology/web"/>
    <n v="7.1428571428571425E-2"/>
    <n v="35000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x v="2355"/>
    <b v="0"/>
    <n v="2"/>
    <b v="0"/>
    <s v="technology/web"/>
    <n v="0.6875"/>
    <n v="4000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x v="2356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x v="2357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x v="2358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x v="2359"/>
    <b v="0"/>
    <n v="3"/>
    <b v="0"/>
    <s v="technology/web"/>
    <n v="14.680000000000001"/>
    <n v="2500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x v="2360"/>
    <b v="0"/>
    <n v="1"/>
    <b v="0"/>
    <s v="technology/web"/>
    <n v="0.04"/>
    <n v="5000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x v="2361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x v="2362"/>
    <b v="0"/>
    <n v="2"/>
    <b v="0"/>
    <s v="technology/web"/>
    <n v="28.571428571428569"/>
    <n v="21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x v="2363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x v="2364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x v="236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x v="2366"/>
    <b v="0"/>
    <n v="27"/>
    <b v="0"/>
    <s v="technology/web"/>
    <n v="10.52"/>
    <n v="925.92592592592598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x v="2367"/>
    <b v="0"/>
    <n v="14"/>
    <b v="0"/>
    <s v="technology/web"/>
    <n v="1.34"/>
    <n v="3571.428571428571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x v="2368"/>
    <b v="0"/>
    <n v="2"/>
    <b v="0"/>
    <s v="technology/web"/>
    <n v="0.25"/>
    <n v="2000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x v="2369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x v="2370"/>
    <b v="0"/>
    <n v="4"/>
    <b v="0"/>
    <s v="technology/web"/>
    <n v="0.32800000000000001"/>
    <n v="6250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x v="2371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x v="2372"/>
    <b v="0"/>
    <n v="6"/>
    <b v="0"/>
    <s v="technology/web"/>
    <n v="3.2727272727272729"/>
    <n v="916.66666666666663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x v="2373"/>
    <b v="0"/>
    <n v="1"/>
    <b v="0"/>
    <s v="technology/web"/>
    <n v="5.8823529411764705E-3"/>
    <n v="85000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x v="2374"/>
    <b v="0"/>
    <n v="1"/>
    <b v="0"/>
    <s v="technology/web"/>
    <n v="4.5454545454545456E-2"/>
    <n v="2200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x v="2375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x v="2376"/>
    <b v="0"/>
    <n v="4"/>
    <b v="0"/>
    <s v="technology/web"/>
    <n v="10.877666666666666"/>
    <n v="750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x v="2377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x v="2378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x v="2379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x v="2380"/>
    <b v="0"/>
    <n v="3"/>
    <b v="0"/>
    <s v="technology/web"/>
    <n v="0.36666666666666664"/>
    <n v="5000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x v="2381"/>
    <b v="0"/>
    <n v="7"/>
    <b v="0"/>
    <s v="technology/web"/>
    <n v="1.8193398957730169"/>
    <n v="12335.714285714286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x v="2382"/>
    <b v="0"/>
    <n v="2"/>
    <b v="0"/>
    <s v="technology/web"/>
    <n v="2.5"/>
    <n v="1500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x v="2383"/>
    <b v="0"/>
    <n v="3"/>
    <b v="0"/>
    <s v="technology/web"/>
    <n v="4.3499999999999996"/>
    <n v="3333.333333333333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x v="2384"/>
    <b v="0"/>
    <n v="8"/>
    <b v="0"/>
    <s v="technology/web"/>
    <n v="0.8"/>
    <n v="125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x v="2385"/>
    <b v="0"/>
    <n v="7"/>
    <b v="0"/>
    <s v="technology/web"/>
    <n v="1.2123076923076923"/>
    <n v="9285.7142857142862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x v="2386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x v="2387"/>
    <b v="0"/>
    <n v="3"/>
    <b v="0"/>
    <s v="technology/web"/>
    <n v="0.68399999999999994"/>
    <n v="50000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x v="2388"/>
    <b v="0"/>
    <n v="8"/>
    <b v="0"/>
    <s v="technology/web"/>
    <n v="1.2513513513513512"/>
    <n v="462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x v="2389"/>
    <b v="0"/>
    <n v="1"/>
    <b v="0"/>
    <s v="technology/web"/>
    <n v="0.1875"/>
    <n v="1600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x v="2390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x v="2391"/>
    <b v="0"/>
    <n v="1"/>
    <b v="0"/>
    <s v="technology/web"/>
    <n v="0.125"/>
    <n v="20000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x v="2392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x v="2393"/>
    <b v="0"/>
    <n v="1"/>
    <b v="0"/>
    <s v="technology/web"/>
    <n v="0.05"/>
    <n v="10000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x v="2394"/>
    <b v="0"/>
    <n v="2"/>
    <b v="0"/>
    <s v="technology/web"/>
    <n v="0.06"/>
    <n v="2500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x v="2395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x v="2396"/>
    <b v="0"/>
    <n v="1"/>
    <b v="0"/>
    <s v="technology/web"/>
    <n v="0.2"/>
    <n v="500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x v="2397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x v="2398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x v="2399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x v="2400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x v="2401"/>
    <b v="0"/>
    <n v="9"/>
    <b v="0"/>
    <s v="food/food trucks"/>
    <n v="0.71785714285714286"/>
    <n v="3111.111111111111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x v="2402"/>
    <b v="0"/>
    <n v="1"/>
    <b v="0"/>
    <s v="food/food trucks"/>
    <n v="0.43333333333333329"/>
    <n v="12000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x v="2403"/>
    <b v="0"/>
    <n v="12"/>
    <b v="0"/>
    <s v="food/food trucks"/>
    <n v="16.833333333333332"/>
    <n v="100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x v="2404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x v="2405"/>
    <b v="0"/>
    <n v="20"/>
    <b v="0"/>
    <s v="food/food trucks"/>
    <n v="22.52"/>
    <n v="250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x v="2406"/>
    <b v="0"/>
    <n v="16"/>
    <b v="0"/>
    <s v="food/food trucks"/>
    <n v="41.384615384615387"/>
    <n v="203.1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x v="2407"/>
    <b v="0"/>
    <n v="33"/>
    <b v="0"/>
    <s v="food/food trucks"/>
    <n v="25.259090909090908"/>
    <n v="666.66666666666663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x v="2408"/>
    <b v="0"/>
    <n v="2"/>
    <b v="0"/>
    <s v="food/food trucks"/>
    <n v="0.2"/>
    <n v="7500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x v="2409"/>
    <b v="0"/>
    <n v="6"/>
    <b v="0"/>
    <s v="food/food trucks"/>
    <n v="1.8399999999999999"/>
    <n v="4166.6666666666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x v="2410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x v="2411"/>
    <b v="0"/>
    <n v="3"/>
    <b v="0"/>
    <s v="food/food trucks"/>
    <n v="0.60399999999999998"/>
    <n v="8333.3333333333339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x v="2412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x v="2413"/>
    <b v="0"/>
    <n v="3"/>
    <b v="0"/>
    <s v="food/food trucks"/>
    <n v="0.83333333333333337"/>
    <n v="1000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x v="2414"/>
    <b v="0"/>
    <n v="13"/>
    <b v="0"/>
    <s v="food/food trucks"/>
    <n v="3.0666666666666664"/>
    <n v="1153.8461538461538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x v="2415"/>
    <b v="0"/>
    <n v="6"/>
    <b v="0"/>
    <s v="food/food trucks"/>
    <n v="0.55833333333333335"/>
    <n v="10000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x v="2416"/>
    <b v="0"/>
    <n v="1"/>
    <b v="0"/>
    <s v="food/food trucks"/>
    <n v="2.5000000000000001E-2"/>
    <n v="20000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x v="241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x v="0"/>
    <n v="1427225644"/>
    <x v="2418"/>
    <b v="0"/>
    <n v="5"/>
    <b v="0"/>
    <s v="food/food trucks"/>
    <n v="0.02"/>
    <n v="500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x v="241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x v="2420"/>
    <b v="0"/>
    <n v="36"/>
    <b v="0"/>
    <s v="food/food trucks"/>
    <n v="14.825133372851216"/>
    <n v="468.6111111111110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x v="2421"/>
    <b v="0"/>
    <n v="1"/>
    <b v="0"/>
    <s v="food/food trucks"/>
    <n v="1.6666666666666666E-2"/>
    <n v="6000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x v="2422"/>
    <b v="0"/>
    <n v="1"/>
    <b v="0"/>
    <s v="food/food trucks"/>
    <n v="0.2"/>
    <n v="500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x v="2423"/>
    <b v="0"/>
    <n v="1"/>
    <b v="0"/>
    <s v="food/food trucks"/>
    <n v="1.3333333333333334E-2"/>
    <n v="60000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x v="2424"/>
    <b v="0"/>
    <n v="9"/>
    <b v="0"/>
    <s v="food/food trucks"/>
    <n v="1.24"/>
    <n v="2777.7777777777778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x v="2425"/>
    <b v="0"/>
    <n v="1"/>
    <b v="0"/>
    <s v="food/food trucks"/>
    <n v="2.8571428571428574E-2"/>
    <n v="350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x v="2426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x v="2427"/>
    <b v="0"/>
    <n v="1"/>
    <b v="0"/>
    <s v="food/food trucks"/>
    <n v="2E-3"/>
    <n v="50000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x v="2428"/>
    <b v="0"/>
    <n v="1"/>
    <b v="0"/>
    <s v="food/food trucks"/>
    <n v="2.8571428571428571E-3"/>
    <n v="3500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x v="2429"/>
    <b v="0"/>
    <n v="4"/>
    <b v="0"/>
    <s v="food/food trucks"/>
    <n v="1.4321428571428572"/>
    <n v="35000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x v="2430"/>
    <b v="0"/>
    <n v="2"/>
    <b v="0"/>
    <s v="food/food trucks"/>
    <n v="0.70000000000000007"/>
    <n v="1500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x v="2431"/>
    <b v="0"/>
    <n v="2"/>
    <b v="0"/>
    <s v="food/food trucks"/>
    <n v="2E-3"/>
    <n v="5000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x v="2432"/>
    <b v="0"/>
    <n v="2"/>
    <b v="0"/>
    <s v="food/food trucks"/>
    <n v="1.4285714285714287E-2"/>
    <n v="700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x v="243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x v="2434"/>
    <b v="0"/>
    <n v="2"/>
    <b v="0"/>
    <s v="food/food trucks"/>
    <n v="0.13"/>
    <n v="10000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x v="2435"/>
    <b v="0"/>
    <n v="4"/>
    <b v="0"/>
    <s v="food/food trucks"/>
    <n v="0.48960000000000004"/>
    <n v="62500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x v="2436"/>
    <b v="0"/>
    <n v="2"/>
    <b v="0"/>
    <s v="food/food trucks"/>
    <n v="3.8461538461538464E-2"/>
    <n v="58500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x v="2437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x v="2438"/>
    <b v="0"/>
    <n v="1"/>
    <b v="0"/>
    <s v="food/food trucks"/>
    <n v="0.33333333333333337"/>
    <n v="1500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x v="243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x v="2440"/>
    <b v="0"/>
    <n v="2"/>
    <b v="0"/>
    <s v="food/food trucks"/>
    <n v="0.2"/>
    <n v="2500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x v="2441"/>
    <b v="0"/>
    <n v="109"/>
    <b v="1"/>
    <s v="food/small batch"/>
    <n v="107.88"/>
    <n v="68.807339449541288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x v="2442"/>
    <b v="0"/>
    <n v="372"/>
    <b v="1"/>
    <s v="food/small batch"/>
    <n v="125.94166666666666"/>
    <n v="64.516129032258064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x v="2443"/>
    <b v="0"/>
    <n v="311"/>
    <b v="1"/>
    <s v="food/small batch"/>
    <n v="202.51495"/>
    <n v="64.308681672025727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x v="2444"/>
    <b v="0"/>
    <n v="61"/>
    <b v="1"/>
    <s v="food/small batch"/>
    <n v="108.60000000000001"/>
    <n v="49.180327868852459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x v="2445"/>
    <b v="0"/>
    <n v="115"/>
    <b v="1"/>
    <s v="food/small batch"/>
    <n v="172.8"/>
    <n v="43.478260869565219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x v="2446"/>
    <b v="0"/>
    <n v="111"/>
    <b v="1"/>
    <s v="food/small batch"/>
    <n v="167.98"/>
    <n v="45.045045045045043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x v="2447"/>
    <b v="0"/>
    <n v="337"/>
    <b v="1"/>
    <s v="food/small batch"/>
    <n v="427.20000000000005"/>
    <n v="7.4183976261127595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x v="2448"/>
    <b v="0"/>
    <n v="9"/>
    <b v="1"/>
    <s v="food/small batch"/>
    <n v="107.5"/>
    <n v="44.444444444444443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x v="2449"/>
    <b v="0"/>
    <n v="120"/>
    <b v="1"/>
    <s v="food/small batch"/>
    <n v="108"/>
    <n v="83.333333333333329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x v="2450"/>
    <b v="0"/>
    <n v="102"/>
    <b v="1"/>
    <s v="food/small batch"/>
    <n v="101.53353333333335"/>
    <n v="147.05882352941177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x v="2451"/>
    <b v="0"/>
    <n v="186"/>
    <b v="1"/>
    <s v="food/small batch"/>
    <n v="115.45"/>
    <n v="53.763440860215056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x v="2452"/>
    <b v="0"/>
    <n v="15"/>
    <b v="1"/>
    <s v="food/small batch"/>
    <n v="133.5"/>
    <n v="40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x v="2453"/>
    <b v="0"/>
    <n v="67"/>
    <b v="1"/>
    <s v="food/small batch"/>
    <n v="154.69999999999999"/>
    <n v="44.776119402985074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x v="2454"/>
    <b v="0"/>
    <n v="130"/>
    <b v="1"/>
    <s v="food/small batch"/>
    <n v="100.84571428571429"/>
    <n v="269.2307692307692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x v="2455"/>
    <b v="0"/>
    <n v="16"/>
    <b v="1"/>
    <s v="food/small batch"/>
    <n v="182"/>
    <n v="18.7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x v="2456"/>
    <b v="0"/>
    <n v="67"/>
    <b v="1"/>
    <s v="food/small batch"/>
    <n v="180.86666666666667"/>
    <n v="22.388059701492537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x v="2457"/>
    <b v="0"/>
    <n v="124"/>
    <b v="1"/>
    <s v="food/small batch"/>
    <n v="102.30434782608695"/>
    <n v="185.4838709677419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x v="2458"/>
    <b v="0"/>
    <n v="80"/>
    <b v="1"/>
    <s v="food/small batch"/>
    <n v="110.17999999999999"/>
    <n v="62.5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x v="2459"/>
    <b v="0"/>
    <n v="282"/>
    <b v="1"/>
    <s v="food/small batch"/>
    <n v="102.25"/>
    <n v="106.3829787234042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x v="2460"/>
    <b v="0"/>
    <n v="68"/>
    <b v="1"/>
    <s v="food/small batch"/>
    <n v="100.78823529411764"/>
    <n v="125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x v="2461"/>
    <b v="0"/>
    <n v="86"/>
    <b v="1"/>
    <s v="music/indie rock"/>
    <n v="103.8"/>
    <n v="87.20930232558139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x v="2462"/>
    <b v="0"/>
    <n v="115"/>
    <b v="1"/>
    <s v="music/indie rock"/>
    <n v="110.70833333333334"/>
    <n v="26.086956521739129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x v="2463"/>
    <b v="0"/>
    <n v="75"/>
    <b v="1"/>
    <s v="music/indie rock"/>
    <n v="116.25000000000001"/>
    <n v="26.666666666666668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x v="2464"/>
    <b v="0"/>
    <n v="43"/>
    <b v="1"/>
    <s v="music/indie rock"/>
    <n v="111.1"/>
    <n v="46.51162790697674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x v="2465"/>
    <b v="0"/>
    <n v="48"/>
    <b v="1"/>
    <s v="music/indie rock"/>
    <n v="180.14285714285714"/>
    <n v="14.583333333333334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x v="2466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x v="2467"/>
    <b v="0"/>
    <n v="43"/>
    <b v="1"/>
    <s v="music/indie rock"/>
    <n v="118.5"/>
    <n v="23.255813953488371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x v="2468"/>
    <b v="0"/>
    <n v="58"/>
    <b v="1"/>
    <s v="music/indie rock"/>
    <n v="107.21700000000001"/>
    <n v="34.482758620689658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x v="2469"/>
    <b v="0"/>
    <n v="47"/>
    <b v="1"/>
    <s v="music/indie rock"/>
    <n v="113.66666666666667"/>
    <n v="25.53191489361702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x v="2470"/>
    <b v="0"/>
    <n v="36"/>
    <b v="1"/>
    <s v="music/indie rock"/>
    <n v="103.16400000000002"/>
    <n v="27.777777777777779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x v="2471"/>
    <b v="0"/>
    <n v="17"/>
    <b v="1"/>
    <s v="music/indie rock"/>
    <n v="128"/>
    <n v="29.411764705882351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x v="2472"/>
    <b v="0"/>
    <n v="104"/>
    <b v="1"/>
    <s v="music/indie rock"/>
    <n v="135.76026666666667"/>
    <n v="72.115384615384613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x v="2473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x v="2474"/>
    <b v="0"/>
    <n v="38"/>
    <b v="1"/>
    <s v="music/indie rock"/>
    <n v="100.00360000000002"/>
    <n v="131.57894736842104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x v="2475"/>
    <b v="0"/>
    <n v="81"/>
    <b v="1"/>
    <s v="music/indie rock"/>
    <n v="104.71999999999998"/>
    <n v="30.864197530864196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x v="2476"/>
    <b v="0"/>
    <n v="55"/>
    <b v="1"/>
    <s v="music/indie rock"/>
    <n v="105.02249999999999"/>
    <n v="58.18181818181818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x v="2477"/>
    <b v="0"/>
    <n v="41"/>
    <b v="1"/>
    <s v="music/indie rock"/>
    <n v="171.33333333333334"/>
    <n v="18.292682926829269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x v="2478"/>
    <b v="0"/>
    <n v="79"/>
    <b v="1"/>
    <s v="music/indie rock"/>
    <n v="127.49999999999999"/>
    <n v="101.26582278481013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x v="2479"/>
    <b v="0"/>
    <n v="16"/>
    <b v="1"/>
    <s v="music/indie rock"/>
    <n v="133.44333333333333"/>
    <n v="18.75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x v="2480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x v="2481"/>
    <b v="0"/>
    <n v="95"/>
    <b v="1"/>
    <s v="music/indie rock"/>
    <n v="112.91099999999999"/>
    <n v="42.1052631578947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x v="2482"/>
    <b v="0"/>
    <n v="25"/>
    <b v="1"/>
    <s v="music/indie rock"/>
    <n v="100.1"/>
    <n v="40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x v="2483"/>
    <b v="0"/>
    <n v="19"/>
    <b v="1"/>
    <s v="music/indie rock"/>
    <n v="113.72727272727272"/>
    <n v="57.89473684210526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x v="2484"/>
    <b v="0"/>
    <n v="90"/>
    <b v="1"/>
    <s v="music/indie rock"/>
    <n v="119.31742857142855"/>
    <n v="38.88888888888888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x v="2485"/>
    <b v="0"/>
    <n v="41"/>
    <b v="1"/>
    <s v="music/indie rock"/>
    <n v="103.25"/>
    <n v="48.780487804878049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x v="2486"/>
    <b v="0"/>
    <n v="30"/>
    <b v="1"/>
    <s v="music/indie rock"/>
    <n v="265.66666666666669"/>
    <n v="10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x v="2487"/>
    <b v="0"/>
    <n v="38"/>
    <b v="1"/>
    <s v="music/indie rock"/>
    <n v="100.05066666666667"/>
    <n v="39.473684210526315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x v="2488"/>
    <b v="0"/>
    <n v="65"/>
    <b v="1"/>
    <s v="music/indie rock"/>
    <n v="106.69999999999999"/>
    <n v="46.153846153846153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x v="2489"/>
    <b v="0"/>
    <n v="75"/>
    <b v="1"/>
    <s v="music/indie rock"/>
    <n v="133.67142857142858"/>
    <n v="46.666666666666664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x v="2490"/>
    <b v="0"/>
    <n v="16"/>
    <b v="1"/>
    <s v="music/indie rock"/>
    <n v="121.39999999999999"/>
    <n v="31.2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x v="2491"/>
    <b v="0"/>
    <n v="10"/>
    <b v="1"/>
    <s v="music/indie rock"/>
    <n v="103.2"/>
    <n v="50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x v="2492"/>
    <b v="0"/>
    <n v="27"/>
    <b v="1"/>
    <s v="music/indie rock"/>
    <n v="125"/>
    <n v="22.222222222222221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x v="2493"/>
    <b v="0"/>
    <n v="259"/>
    <b v="1"/>
    <s v="music/indie rock"/>
    <n v="128.69999999999999"/>
    <n v="77.220077220077215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x v="2494"/>
    <b v="0"/>
    <n v="39"/>
    <b v="1"/>
    <s v="music/indie rock"/>
    <n v="101.00533333333333"/>
    <n v="38.46153846153846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x v="2495"/>
    <b v="0"/>
    <n v="42"/>
    <b v="1"/>
    <s v="music/indie rock"/>
    <n v="127.53666666666665"/>
    <n v="35.71428571428571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x v="2496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x v="2497"/>
    <b v="0"/>
    <n v="56"/>
    <b v="1"/>
    <s v="music/indie rock"/>
    <n v="112.7715"/>
    <n v="71.428571428571431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x v="2498"/>
    <b v="0"/>
    <n v="20"/>
    <b v="1"/>
    <s v="music/indie rock"/>
    <n v="105.60000000000001"/>
    <n v="50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x v="2499"/>
    <b v="0"/>
    <n v="170"/>
    <b v="1"/>
    <s v="music/indie rock"/>
    <n v="202.625"/>
    <n v="23.529411764705884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x v="2500"/>
    <b v="0"/>
    <n v="29"/>
    <b v="1"/>
    <s v="music/indie rock"/>
    <n v="113.33333333333333"/>
    <n v="20.68965517241379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x v="2501"/>
    <b v="0"/>
    <n v="7"/>
    <b v="0"/>
    <s v="food/restaurants"/>
    <n v="2.5545454545454547"/>
    <n v="1571.4285714285713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x v="2502"/>
    <b v="0"/>
    <n v="5"/>
    <b v="0"/>
    <s v="food/restaurants"/>
    <n v="7.8181818181818186E-2"/>
    <n v="22000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x v="2503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x v="250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x v="2505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x v="2506"/>
    <b v="0"/>
    <n v="2"/>
    <b v="0"/>
    <s v="food/restaurants"/>
    <n v="0.6"/>
    <n v="2500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x v="2507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x v="2508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x v="2509"/>
    <b v="0"/>
    <n v="28"/>
    <b v="0"/>
    <s v="food/restaurants"/>
    <n v="1.0526315789473684"/>
    <n v="3392.8571428571427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x v="2510"/>
    <b v="0"/>
    <n v="2"/>
    <b v="0"/>
    <s v="food/restaurants"/>
    <n v="0.15"/>
    <n v="25000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x v="2511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x v="2512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x v="2513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x v="2514"/>
    <b v="0"/>
    <n v="4"/>
    <b v="0"/>
    <s v="food/restaurants"/>
    <n v="1.7500000000000002"/>
    <n v="3000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x v="2515"/>
    <b v="0"/>
    <n v="12"/>
    <b v="0"/>
    <s v="food/restaurants"/>
    <n v="18.600000000000001"/>
    <n v="416.66666666666669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x v="2516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x v="2517"/>
    <b v="0"/>
    <n v="33"/>
    <b v="0"/>
    <s v="food/restaurants"/>
    <n v="9.8166666666666664"/>
    <n v="545.45454545454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x v="251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x v="2519"/>
    <b v="0"/>
    <n v="4"/>
    <b v="0"/>
    <s v="food/restaurants"/>
    <n v="4.3333333333333335E-2"/>
    <n v="37500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x v="2520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x v="2521"/>
    <b v="0"/>
    <n v="132"/>
    <b v="1"/>
    <s v="music/classical music"/>
    <n v="109.48792"/>
    <n v="94.69696969696970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x v="2522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x v="2523"/>
    <b v="0"/>
    <n v="26"/>
    <b v="1"/>
    <s v="music/classical music"/>
    <n v="156.44444444444446"/>
    <n v="34.61538461538461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x v="2524"/>
    <b v="0"/>
    <n v="43"/>
    <b v="1"/>
    <s v="music/classical music"/>
    <n v="101.6"/>
    <n v="174.41860465116278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x v="2525"/>
    <b v="0"/>
    <n v="80"/>
    <b v="1"/>
    <s v="music/classical music"/>
    <n v="100.325"/>
    <n v="100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x v="2526"/>
    <b v="0"/>
    <n v="33"/>
    <b v="1"/>
    <s v="music/classical music"/>
    <n v="112.94999999999999"/>
    <n v="121.21212121212122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x v="2527"/>
    <b v="0"/>
    <n v="71"/>
    <b v="1"/>
    <s v="music/classical music"/>
    <n v="102.125"/>
    <n v="56.338028169014088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x v="2528"/>
    <b v="0"/>
    <n v="81"/>
    <b v="1"/>
    <s v="music/classical music"/>
    <n v="107.24974999999999"/>
    <n v="49.382716049382715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x v="2529"/>
    <b v="0"/>
    <n v="76"/>
    <b v="1"/>
    <s v="music/classical music"/>
    <n v="104.28333333333333"/>
    <n v="78.9473684210526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x v="2530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x v="2531"/>
    <b v="0"/>
    <n v="61"/>
    <b v="1"/>
    <s v="music/classical music"/>
    <n v="100.4"/>
    <n v="73.770491803278688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x v="2532"/>
    <b v="0"/>
    <n v="60"/>
    <b v="1"/>
    <s v="music/classical music"/>
    <n v="126.125"/>
    <n v="66.666666666666671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x v="2533"/>
    <b v="0"/>
    <n v="136"/>
    <b v="1"/>
    <s v="music/classical music"/>
    <n v="110.66666666666667"/>
    <n v="55.14705882352941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x v="2534"/>
    <b v="0"/>
    <n v="14"/>
    <b v="1"/>
    <s v="music/classical music"/>
    <n v="105"/>
    <n v="142.85714285714286"/>
    <x v="4"/>
    <x v="35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x v="2535"/>
    <b v="0"/>
    <n v="78"/>
    <b v="1"/>
    <s v="music/classical music"/>
    <n v="103.77499999999999"/>
    <n v="256.41025641025641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x v="2536"/>
    <b v="0"/>
    <n v="4"/>
    <b v="1"/>
    <s v="music/classical music"/>
    <n v="115.99999999999999"/>
    <n v="6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x v="2537"/>
    <b v="0"/>
    <n v="11"/>
    <b v="1"/>
    <s v="music/classical music"/>
    <n v="110.00000000000001"/>
    <n v="90.909090909090907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x v="2538"/>
    <b v="0"/>
    <n v="185"/>
    <b v="1"/>
    <s v="music/classical music"/>
    <n v="113.01761111111111"/>
    <n v="97.297297297297291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x v="2539"/>
    <b v="0"/>
    <n v="59"/>
    <b v="1"/>
    <s v="music/classical music"/>
    <n v="100.25"/>
    <n v="169.4915254237288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x v="2540"/>
    <b v="0"/>
    <n v="27"/>
    <b v="1"/>
    <s v="music/classical music"/>
    <n v="103.4"/>
    <n v="92.592592592592595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x v="2541"/>
    <b v="0"/>
    <n v="63"/>
    <b v="1"/>
    <s v="music/classical music"/>
    <n v="107.02857142857142"/>
    <n v="55.555555555555557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x v="2542"/>
    <b v="0"/>
    <n v="13"/>
    <b v="1"/>
    <s v="music/classical music"/>
    <n v="103.57142857142858"/>
    <n v="53.84615384615384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x v="2543"/>
    <b v="0"/>
    <n v="13"/>
    <b v="1"/>
    <s v="music/classical music"/>
    <n v="156.4"/>
    <n v="19.23076923076923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x v="2544"/>
    <b v="0"/>
    <n v="57"/>
    <b v="1"/>
    <s v="music/classical music"/>
    <n v="100.82"/>
    <n v="87.719298245614041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x v="2545"/>
    <b v="0"/>
    <n v="61"/>
    <b v="1"/>
    <s v="music/classical music"/>
    <n v="195.3"/>
    <n v="32.786885245901637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x v="2546"/>
    <b v="0"/>
    <n v="65"/>
    <b v="1"/>
    <s v="music/classical music"/>
    <n v="111.71428571428572"/>
    <n v="53.846153846153847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x v="2547"/>
    <b v="0"/>
    <n v="134"/>
    <b v="1"/>
    <s v="music/classical music"/>
    <n v="119.85454545454546"/>
    <n v="41.044776119402982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x v="2548"/>
    <b v="0"/>
    <n v="37"/>
    <b v="1"/>
    <s v="music/classical music"/>
    <n v="101.85"/>
    <n v="162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x v="2549"/>
    <b v="0"/>
    <n v="37"/>
    <b v="1"/>
    <s v="music/classical music"/>
    <n v="102.80254777070064"/>
    <n v="42.432432432432435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x v="2550"/>
    <b v="0"/>
    <n v="150"/>
    <b v="1"/>
    <s v="music/classical music"/>
    <n v="100.84615384615385"/>
    <n v="43.333333333333336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x v="2551"/>
    <b v="0"/>
    <n v="56"/>
    <b v="1"/>
    <s v="music/classical music"/>
    <n v="102.73469387755102"/>
    <n v="65.625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x v="2552"/>
    <b v="0"/>
    <n v="18"/>
    <b v="1"/>
    <s v="music/classical music"/>
    <n v="106.5"/>
    <n v="166.66666666666666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x v="2553"/>
    <b v="0"/>
    <n v="60"/>
    <b v="1"/>
    <s v="music/classical music"/>
    <n v="155.53333333333333"/>
    <n v="25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x v="2554"/>
    <b v="0"/>
    <n v="67"/>
    <b v="1"/>
    <s v="music/classical music"/>
    <n v="122.8"/>
    <n v="44.776119402985074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x v="2555"/>
    <b v="0"/>
    <n v="35"/>
    <b v="1"/>
    <s v="music/classical music"/>
    <n v="107.35"/>
    <n v="57.142857142857146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x v="2556"/>
    <b v="0"/>
    <n v="34"/>
    <b v="1"/>
    <s v="music/classical music"/>
    <n v="105.50335570469798"/>
    <n v="21.911764705882351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x v="2557"/>
    <b v="0"/>
    <n v="36"/>
    <b v="1"/>
    <s v="music/classical music"/>
    <n v="118.44444444444444"/>
    <n v="25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x v="2558"/>
    <b v="0"/>
    <n v="18"/>
    <b v="1"/>
    <s v="music/classical music"/>
    <n v="108.88"/>
    <n v="69.444444444444443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x v="2559"/>
    <b v="0"/>
    <n v="25"/>
    <b v="1"/>
    <s v="music/classical music"/>
    <n v="111.25"/>
    <n v="32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x v="2560"/>
    <b v="0"/>
    <n v="21"/>
    <b v="1"/>
    <s v="music/classical music"/>
    <n v="100.1"/>
    <n v="142.85714285714286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x v="2561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x v="2562"/>
    <b v="0"/>
    <n v="3"/>
    <b v="0"/>
    <s v="food/food trucks"/>
    <n v="0.75"/>
    <n v="3333.333333333333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x v="2563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x v="2564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x v="2565"/>
    <b v="0"/>
    <n v="1"/>
    <b v="0"/>
    <s v="food/food trucks"/>
    <n v="1"/>
    <n v="100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x v="2566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x v="2567"/>
    <b v="0"/>
    <n v="2"/>
    <b v="0"/>
    <s v="food/food trucks"/>
    <n v="0.26666666666666666"/>
    <n v="2250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x v="2568"/>
    <b v="0"/>
    <n v="1"/>
    <b v="0"/>
    <s v="food/food trucks"/>
    <n v="0.5"/>
    <n v="1000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x v="2569"/>
    <b v="0"/>
    <n v="2"/>
    <b v="0"/>
    <s v="food/food trucks"/>
    <n v="2.2307692307692308"/>
    <n v="3250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x v="2570"/>
    <b v="0"/>
    <n v="2"/>
    <b v="0"/>
    <s v="food/food trucks"/>
    <n v="0.84285714285714297"/>
    <n v="3500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x v="2571"/>
    <b v="0"/>
    <n v="4"/>
    <b v="0"/>
    <s v="food/food trucks"/>
    <n v="0.25"/>
    <n v="25000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x v="2572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x v="2573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x v="2574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x v="2575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x v="2576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x v="257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x v="2578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x v="2579"/>
    <b v="0"/>
    <n v="12"/>
    <b v="0"/>
    <s v="food/food trucks"/>
    <n v="0.13849999999999998"/>
    <n v="16666.66666666666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x v="2580"/>
    <b v="0"/>
    <n v="2"/>
    <b v="0"/>
    <s v="food/food trucks"/>
    <n v="0.6"/>
    <n v="4250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x v="2581"/>
    <b v="0"/>
    <n v="11"/>
    <b v="0"/>
    <s v="food/food trucks"/>
    <n v="10.6"/>
    <n v="454.54545454545456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x v="2582"/>
    <b v="0"/>
    <n v="1"/>
    <b v="0"/>
    <s v="food/food trucks"/>
    <n v="1.1111111111111111E-3"/>
    <n v="90000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x v="2583"/>
    <b v="0"/>
    <n v="5"/>
    <b v="0"/>
    <s v="food/food trucks"/>
    <n v="0.5"/>
    <n v="200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x v="2584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x v="2585"/>
    <b v="0"/>
    <n v="1"/>
    <b v="0"/>
    <s v="food/food trucks"/>
    <n v="0.16666666666666669"/>
    <n v="3000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x v="2586"/>
    <b v="0"/>
    <n v="1"/>
    <b v="0"/>
    <s v="food/food trucks"/>
    <n v="0.16666666666666669"/>
    <n v="3000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x v="2587"/>
    <b v="0"/>
    <n v="6"/>
    <b v="0"/>
    <s v="food/food trucks"/>
    <n v="2.4340000000000002"/>
    <n v="8333.3333333333339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x v="2588"/>
    <b v="0"/>
    <n v="8"/>
    <b v="0"/>
    <s v="food/food trucks"/>
    <n v="3.8833333333333329"/>
    <n v="750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x v="2589"/>
    <b v="0"/>
    <n v="1"/>
    <b v="0"/>
    <s v="food/food trucks"/>
    <n v="0.01"/>
    <n v="50000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x v="2590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x v="2591"/>
    <b v="0"/>
    <n v="2"/>
    <b v="0"/>
    <s v="food/food trucks"/>
    <n v="1.7333333333333332"/>
    <n v="750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x v="2592"/>
    <b v="0"/>
    <n v="1"/>
    <b v="0"/>
    <s v="food/food trucks"/>
    <n v="0.16666666666666669"/>
    <n v="3000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x v="2593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x v="2594"/>
    <b v="0"/>
    <n v="1"/>
    <b v="0"/>
    <s v="food/food trucks"/>
    <n v="1.25E-3"/>
    <n v="80000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x v="2595"/>
    <b v="0"/>
    <n v="19"/>
    <b v="0"/>
    <s v="food/food trucks"/>
    <n v="12.166666666666668"/>
    <n v="789.47368421052636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x v="2596"/>
    <b v="0"/>
    <n v="27"/>
    <b v="0"/>
    <s v="food/food trucks"/>
    <n v="23.588571428571427"/>
    <n v="1296.2962962962963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x v="2597"/>
    <b v="0"/>
    <n v="7"/>
    <b v="0"/>
    <s v="food/food trucks"/>
    <n v="5.6666666666666661"/>
    <n v="214.28571428571428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x v="2598"/>
    <b v="0"/>
    <n v="14"/>
    <b v="0"/>
    <s v="food/food trucks"/>
    <n v="39"/>
    <n v="214.28571428571428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x v="2599"/>
    <b v="0"/>
    <n v="5"/>
    <b v="0"/>
    <s v="food/food trucks"/>
    <n v="0.99546510341776351"/>
    <n v="1808.2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x v="2600"/>
    <b v="0"/>
    <n v="30"/>
    <b v="0"/>
    <s v="food/food trucks"/>
    <n v="6.9320000000000004"/>
    <n v="1666.6666666666667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x v="2601"/>
    <b v="1"/>
    <n v="151"/>
    <b v="1"/>
    <s v="technology/space exploration"/>
    <n v="661.4"/>
    <n v="3.3112582781456954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x v="2602"/>
    <b v="1"/>
    <n v="489"/>
    <b v="1"/>
    <s v="technology/space exploration"/>
    <n v="326.0916666666667"/>
    <n v="24.539877300613497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x v="2603"/>
    <b v="1"/>
    <n v="50"/>
    <b v="1"/>
    <s v="technology/space exploration"/>
    <n v="101.48571428571429"/>
    <n v="35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x v="2604"/>
    <b v="1"/>
    <n v="321"/>
    <b v="1"/>
    <s v="technology/space exploration"/>
    <n v="104.21799999999999"/>
    <n v="62.30529595015576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x v="2605"/>
    <b v="1"/>
    <n v="1762"/>
    <b v="1"/>
    <s v="technology/space exploration"/>
    <n v="107.42157000000002"/>
    <n v="56.75368898978433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x v="2606"/>
    <b v="1"/>
    <n v="385"/>
    <b v="1"/>
    <s v="technology/space exploration"/>
    <n v="110.05454545454545"/>
    <n v="28.571428571428573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x v="2607"/>
    <b v="1"/>
    <n v="398"/>
    <b v="1"/>
    <s v="technology/space exploration"/>
    <n v="407.7"/>
    <n v="20.100502512562816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x v="2608"/>
    <b v="1"/>
    <n v="304"/>
    <b v="1"/>
    <s v="technology/space exploration"/>
    <n v="223.92500000000001"/>
    <n v="26.315789473684209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x v="2609"/>
    <b v="1"/>
    <n v="676"/>
    <b v="1"/>
    <s v="technology/space exploration"/>
    <n v="303.80111428571428"/>
    <n v="51.77514792899408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x v="2610"/>
    <b v="1"/>
    <n v="577"/>
    <b v="1"/>
    <s v="technology/space exploration"/>
    <n v="141.3251043268175"/>
    <n v="39.454072790294624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x v="2611"/>
    <b v="1"/>
    <n v="3663"/>
    <b v="1"/>
    <s v="technology/space exploration"/>
    <n v="2790.6363636363635"/>
    <n v="3.003003003003002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x v="2612"/>
    <b v="1"/>
    <n v="294"/>
    <b v="1"/>
    <s v="technology/space exploration"/>
    <n v="171.76130000000001"/>
    <n v="34.013605442176868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x v="2613"/>
    <b v="1"/>
    <n v="28"/>
    <b v="1"/>
    <s v="technology/space exploration"/>
    <n v="101.01333333333334"/>
    <n v="267.85714285714283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x v="2614"/>
    <b v="1"/>
    <n v="100"/>
    <b v="1"/>
    <s v="technology/space exploration"/>
    <n v="102"/>
    <n v="105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x v="2615"/>
    <b v="0"/>
    <n v="72"/>
    <b v="1"/>
    <s v="technology/space exploration"/>
    <n v="169.76511744127936"/>
    <n v="27.79166666666666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x v="2616"/>
    <b v="1"/>
    <n v="238"/>
    <b v="1"/>
    <s v="technology/space exploration"/>
    <n v="114.53400000000001"/>
    <n v="105.04201680672269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x v="2617"/>
    <b v="1"/>
    <n v="159"/>
    <b v="1"/>
    <s v="technology/space exploration"/>
    <n v="877.6"/>
    <n v="3.1446540880503147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x v="2618"/>
    <b v="1"/>
    <n v="77"/>
    <b v="1"/>
    <s v="technology/space exploration"/>
    <n v="105.38666666666667"/>
    <n v="194.80519480519482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x v="2619"/>
    <b v="1"/>
    <n v="53"/>
    <b v="1"/>
    <s v="technology/space exploration"/>
    <n v="188.39999999999998"/>
    <n v="18.867924528301888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x v="2620"/>
    <b v="1"/>
    <n v="1251"/>
    <b v="1"/>
    <s v="technology/space exploration"/>
    <n v="143.65230769230772"/>
    <n v="51.958433253397281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x v="2621"/>
    <b v="1"/>
    <n v="465"/>
    <b v="1"/>
    <s v="technology/space exploration"/>
    <n v="145.88"/>
    <n v="32.258064516129032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x v="2622"/>
    <b v="0"/>
    <n v="74"/>
    <b v="1"/>
    <s v="technology/space exploration"/>
    <n v="131.184"/>
    <n v="20.27027027027027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x v="2623"/>
    <b v="0"/>
    <n v="62"/>
    <b v="1"/>
    <s v="technology/space exploration"/>
    <n v="113.99999999999999"/>
    <n v="32.258064516129032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x v="2624"/>
    <b v="0"/>
    <n v="3468"/>
    <b v="1"/>
    <s v="technology/space exploration"/>
    <n v="1379.4206249999997"/>
    <n v="2.306805074971165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x v="2625"/>
    <b v="0"/>
    <n v="52"/>
    <b v="1"/>
    <s v="technology/space exploration"/>
    <n v="956"/>
    <n v="2.8846153846153846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x v="2626"/>
    <b v="0"/>
    <n v="50"/>
    <b v="1"/>
    <s v="technology/space exploration"/>
    <n v="112.00000000000001"/>
    <n v="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x v="2627"/>
    <b v="0"/>
    <n v="45"/>
    <b v="1"/>
    <s v="technology/space exploration"/>
    <n v="646.66666666666663"/>
    <n v="3.3333333333333335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x v="2628"/>
    <b v="0"/>
    <n v="21"/>
    <b v="1"/>
    <s v="technology/space exploration"/>
    <n v="110.36948748510132"/>
    <n v="39.952380952380949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x v="2629"/>
    <b v="0"/>
    <n v="100"/>
    <b v="1"/>
    <s v="technology/space exploration"/>
    <n v="127.74000000000001"/>
    <n v="50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x v="2630"/>
    <b v="0"/>
    <n v="81"/>
    <b v="1"/>
    <s v="technology/space exploration"/>
    <n v="157.9"/>
    <n v="24.691358024691358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x v="2631"/>
    <b v="0"/>
    <n v="286"/>
    <b v="1"/>
    <s v="technology/space exploration"/>
    <n v="114.66525000000001"/>
    <n v="69.93006993006993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x v="2632"/>
    <b v="0"/>
    <n v="42"/>
    <b v="1"/>
    <s v="technology/space exploration"/>
    <n v="137.00934579439252"/>
    <n v="25.476190476190474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x v="2633"/>
    <b v="0"/>
    <n v="199"/>
    <b v="1"/>
    <s v="technology/space exploration"/>
    <n v="354.62"/>
    <n v="25.125628140703519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x v="2634"/>
    <b v="0"/>
    <n v="25"/>
    <b v="1"/>
    <s v="technology/space exploration"/>
    <n v="106.02150537634409"/>
    <n v="37.200000000000003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x v="2635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x v="2636"/>
    <b v="0"/>
    <n v="50"/>
    <b v="1"/>
    <s v="technology/space exploration"/>
    <n v="187.3"/>
    <n v="20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x v="2637"/>
    <b v="0"/>
    <n v="26"/>
    <b v="1"/>
    <s v="technology/space exploration"/>
    <n v="166.2"/>
    <n v="19.23076923076923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x v="2638"/>
    <b v="0"/>
    <n v="14"/>
    <b v="1"/>
    <s v="technology/space exploration"/>
    <n v="101.72910662824208"/>
    <n v="24.78571428571428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x v="2639"/>
    <b v="0"/>
    <n v="49"/>
    <b v="1"/>
    <s v="technology/space exploration"/>
    <n v="164"/>
    <n v="6.1224489795918364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x v="2640"/>
    <b v="0"/>
    <n v="69"/>
    <b v="1"/>
    <s v="technology/space exploration"/>
    <n v="105.66666666666666"/>
    <n v="43.478260869565219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x v="2641"/>
    <b v="0"/>
    <n v="1"/>
    <b v="0"/>
    <s v="technology/space exploration"/>
    <n v="1"/>
    <n v="1500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x v="2642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x v="2643"/>
    <b v="1"/>
    <n v="1501"/>
    <b v="0"/>
    <s v="technology/space exploration"/>
    <n v="33.559730999999999"/>
    <n v="666.22251832111931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x v="2644"/>
    <b v="1"/>
    <n v="52"/>
    <b v="0"/>
    <s v="technology/space exploration"/>
    <n v="2.0529999999999999"/>
    <n v="1923.0769230769231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x v="2645"/>
    <b v="1"/>
    <n v="23"/>
    <b v="0"/>
    <s v="technology/space exploration"/>
    <n v="10.5"/>
    <n v="869.56521739130437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x v="2646"/>
    <b v="1"/>
    <n v="535"/>
    <b v="0"/>
    <s v="technology/space exploration"/>
    <n v="8.4172840000000004"/>
    <n v="934.57943925233644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x v="2647"/>
    <b v="0"/>
    <n v="3"/>
    <b v="0"/>
    <s v="technology/space exploration"/>
    <n v="1.44"/>
    <n v="833.33333333333337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x v="2648"/>
    <b v="0"/>
    <n v="6"/>
    <b v="0"/>
    <s v="technology/space exploration"/>
    <n v="0.88333333333333341"/>
    <n v="2000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x v="2649"/>
    <b v="0"/>
    <n v="3"/>
    <b v="0"/>
    <s v="technology/space exploration"/>
    <n v="9.920000000000001E-2"/>
    <n v="41666.666666666664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x v="2650"/>
    <b v="0"/>
    <n v="5"/>
    <b v="0"/>
    <s v="technology/space exploration"/>
    <n v="0.59666666666666668"/>
    <n v="12000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x v="2651"/>
    <b v="0"/>
    <n v="17"/>
    <b v="0"/>
    <s v="technology/space exploration"/>
    <n v="1.8689285714285715"/>
    <n v="16470.588235294119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x v="2652"/>
    <b v="0"/>
    <n v="11"/>
    <b v="0"/>
    <s v="technology/space exploration"/>
    <n v="0.88500000000000001"/>
    <n v="9090.9090909090901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x v="2653"/>
    <b v="0"/>
    <n v="70"/>
    <b v="0"/>
    <s v="technology/space exploration"/>
    <n v="11.52156862745098"/>
    <n v="728.5714285714285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x v="2654"/>
    <b v="0"/>
    <n v="6"/>
    <b v="0"/>
    <s v="technology/space exploration"/>
    <n v="5.1000000000000004E-2"/>
    <n v="16666.666666666668"/>
    <x v="2"/>
    <x v="36"/>
    <x v="2654"/>
    <d v="2015-04-21T13:25:26"/>
  </r>
  <r>
    <n v="2655"/>
    <s v="Balloons (Canceled)"/>
    <s v="Thank you for your support!"/>
    <n v="15000"/>
    <n v="3155"/>
    <x v="1"/>
    <s v="US"/>
    <x v="0"/>
    <n v="1455048000"/>
    <x v="2655"/>
    <b v="0"/>
    <n v="43"/>
    <b v="0"/>
    <s v="technology/space exploration"/>
    <n v="21.033333333333335"/>
    <n v="348.83720930232556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x v="2656"/>
    <b v="0"/>
    <n v="152"/>
    <b v="0"/>
    <s v="technology/space exploration"/>
    <n v="11.436666666666667"/>
    <n v="986.84210526315792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x v="2657"/>
    <b v="0"/>
    <n v="59"/>
    <b v="0"/>
    <s v="technology/space exploration"/>
    <n v="18.737933333333334"/>
    <n v="508.47457627118644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x v="2658"/>
    <b v="0"/>
    <n v="4"/>
    <b v="0"/>
    <s v="technology/space exploration"/>
    <n v="9.285714285714286E-2"/>
    <n v="24500"/>
    <x v="2"/>
    <x v="36"/>
    <x v="2658"/>
    <d v="2016-07-30T21:13:14"/>
  </r>
  <r>
    <n v="2659"/>
    <s v="test (Canceled)"/>
    <s v="test"/>
    <n v="49000"/>
    <n v="1333"/>
    <x v="1"/>
    <s v="US"/>
    <x v="0"/>
    <n v="1429321210"/>
    <x v="2659"/>
    <b v="0"/>
    <n v="10"/>
    <b v="0"/>
    <s v="technology/space exploration"/>
    <n v="2.7204081632653061"/>
    <n v="4900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x v="2660"/>
    <b v="0"/>
    <n v="5"/>
    <b v="0"/>
    <s v="technology/space exploration"/>
    <n v="9.5000000000000001E-2"/>
    <n v="4000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x v="2661"/>
    <b v="0"/>
    <n v="60"/>
    <b v="1"/>
    <s v="technology/makerspaces"/>
    <n v="102.89999999999999"/>
    <n v="83.333333333333329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x v="2662"/>
    <b v="0"/>
    <n v="80"/>
    <b v="1"/>
    <s v="technology/makerspaces"/>
    <n v="106.80000000000001"/>
    <n v="250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x v="2663"/>
    <b v="0"/>
    <n v="56"/>
    <b v="1"/>
    <s v="technology/makerspaces"/>
    <n v="104.59625"/>
    <n v="357.14285714285717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x v="2664"/>
    <b v="0"/>
    <n v="104"/>
    <b v="1"/>
    <s v="technology/makerspaces"/>
    <n v="103.42857142857143"/>
    <n v="168.26923076923077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x v="2665"/>
    <b v="0"/>
    <n v="46"/>
    <b v="1"/>
    <s v="technology/makerspaces"/>
    <n v="123.14285714285715"/>
    <n v="76.086956521739125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x v="2666"/>
    <b v="0"/>
    <n v="206"/>
    <b v="1"/>
    <s v="technology/makerspaces"/>
    <n v="159.29509999999999"/>
    <n v="48.54368932038835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x v="2667"/>
    <b v="0"/>
    <n v="18"/>
    <b v="1"/>
    <s v="technology/makerspaces"/>
    <n v="110.66666666666667"/>
    <n v="83.3333333333333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x v="5"/>
    <n v="1447079520"/>
    <x v="2668"/>
    <b v="0"/>
    <n v="28"/>
    <b v="1"/>
    <s v="technology/makerspaces"/>
    <n v="170.70000000000002"/>
    <n v="35.71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x v="2669"/>
    <b v="0"/>
    <n v="11"/>
    <b v="1"/>
    <s v="technology/makerspaces"/>
    <n v="125.125"/>
    <n v="72.727272727272734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x v="2670"/>
    <b v="1"/>
    <n v="60"/>
    <b v="0"/>
    <s v="technology/makerspaces"/>
    <n v="6.4158609339642041"/>
    <n v="648.13333333333333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x v="2671"/>
    <b v="1"/>
    <n v="84"/>
    <b v="0"/>
    <s v="technology/makerspaces"/>
    <n v="11.343999999999999"/>
    <n v="297.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x v="2672"/>
    <b v="1"/>
    <n v="47"/>
    <b v="0"/>
    <s v="technology/makerspaces"/>
    <n v="33.19"/>
    <n v="212.765957446808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x v="2673"/>
    <b v="1"/>
    <n v="66"/>
    <b v="0"/>
    <s v="technology/makerspaces"/>
    <n v="27.58"/>
    <n v="606.06060606060601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x v="2674"/>
    <b v="1"/>
    <n v="171"/>
    <b v="0"/>
    <s v="technology/makerspaces"/>
    <n v="62.839999999999996"/>
    <n v="204.67836257309941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x v="2675"/>
    <b v="1"/>
    <n v="29"/>
    <b v="0"/>
    <s v="technology/makerspaces"/>
    <n v="7.5880000000000001"/>
    <n v="862.06896551724139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x v="2676"/>
    <b v="0"/>
    <n v="9"/>
    <b v="0"/>
    <s v="technology/makerspaces"/>
    <n v="50.38095238095238"/>
    <n v="233.33333333333334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x v="2677"/>
    <b v="0"/>
    <n v="27"/>
    <b v="0"/>
    <s v="technology/makerspaces"/>
    <n v="17.512820512820511"/>
    <n v="722.22222222222217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x v="2678"/>
    <b v="0"/>
    <n v="2"/>
    <b v="0"/>
    <s v="technology/makerspaces"/>
    <n v="1.375E-2"/>
    <n v="400000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x v="2679"/>
    <b v="0"/>
    <n v="3"/>
    <b v="0"/>
    <s v="technology/makerspaces"/>
    <n v="0.33"/>
    <n v="13333.333333333334"/>
    <x v="2"/>
    <x v="37"/>
    <x v="2679"/>
    <d v="2015-02-28T00:01:34"/>
  </r>
  <r>
    <n v="2680"/>
    <s v="iHeart Pillow"/>
    <s v="iHeartPillow, Connecting loved ones"/>
    <n v="32000"/>
    <n v="276"/>
    <x v="2"/>
    <s v="ES"/>
    <x v="3"/>
    <n v="1459915491"/>
    <x v="2680"/>
    <b v="0"/>
    <n v="4"/>
    <b v="0"/>
    <s v="technology/makerspaces"/>
    <n v="0.86250000000000004"/>
    <n v="8000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x v="2681"/>
    <b v="0"/>
    <n v="2"/>
    <b v="0"/>
    <s v="food/food trucks"/>
    <n v="0.6875"/>
    <n v="4000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x v="2682"/>
    <b v="0"/>
    <n v="20"/>
    <b v="0"/>
    <s v="food/food trucks"/>
    <n v="28.299999999999997"/>
    <n v="300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x v="2683"/>
    <b v="0"/>
    <n v="3"/>
    <b v="0"/>
    <s v="food/food trucks"/>
    <n v="0.24"/>
    <n v="5000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x v="2684"/>
    <b v="0"/>
    <n v="4"/>
    <b v="0"/>
    <s v="food/food trucks"/>
    <n v="1.1428571428571428"/>
    <n v="175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x v="2685"/>
    <b v="0"/>
    <n v="1"/>
    <b v="0"/>
    <s v="food/food trucks"/>
    <n v="0.02"/>
    <n v="5000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x v="2686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x v="2687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x v="2688"/>
    <b v="0"/>
    <n v="14"/>
    <b v="0"/>
    <s v="food/food trucks"/>
    <n v="0.14799999999999999"/>
    <n v="3571.428571428571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x v="2689"/>
    <b v="0"/>
    <n v="1"/>
    <b v="0"/>
    <s v="food/food trucks"/>
    <n v="2.8571428571428571E-3"/>
    <n v="3500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x v="2690"/>
    <b v="0"/>
    <n v="118"/>
    <b v="0"/>
    <s v="food/food trucks"/>
    <n v="10.7325"/>
    <n v="677.96610169491521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x v="2691"/>
    <b v="0"/>
    <n v="2"/>
    <b v="0"/>
    <s v="food/food trucks"/>
    <n v="5.3846153846153842E-2"/>
    <n v="32500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x v="2692"/>
    <b v="0"/>
    <n v="1"/>
    <b v="0"/>
    <s v="food/food trucks"/>
    <n v="0.7142857142857143"/>
    <n v="3500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x v="2693"/>
    <b v="0"/>
    <n v="3"/>
    <b v="0"/>
    <s v="food/food trucks"/>
    <n v="0.8"/>
    <n v="1666.6666666666667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x v="2694"/>
    <b v="0"/>
    <n v="1"/>
    <b v="0"/>
    <s v="food/food trucks"/>
    <n v="3.3333333333333335E-3"/>
    <n v="30000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x v="2695"/>
    <b v="0"/>
    <n v="3"/>
    <b v="0"/>
    <s v="food/food trucks"/>
    <n v="0.47333333333333333"/>
    <n v="5000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x v="2696"/>
    <b v="0"/>
    <n v="38"/>
    <b v="0"/>
    <s v="food/food trucks"/>
    <n v="5.65"/>
    <n v="1578.9473684210527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x v="2697"/>
    <b v="0"/>
    <n v="52"/>
    <b v="0"/>
    <s v="food/food trucks"/>
    <n v="26.35217391304348"/>
    <n v="442.30769230769232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x v="2698"/>
    <b v="0"/>
    <n v="2"/>
    <b v="0"/>
    <s v="food/food trucks"/>
    <n v="0.325125"/>
    <n v="4000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x v="2699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x v="2700"/>
    <b v="0"/>
    <n v="4"/>
    <b v="0"/>
    <s v="food/food trucks"/>
    <n v="0.7000700070007001"/>
    <n v="2499.7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x v="2701"/>
    <b v="0"/>
    <n v="46"/>
    <b v="0"/>
    <s v="theater/spaces"/>
    <n v="46.176470588235297"/>
    <n v="73.91304347826087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x v="2702"/>
    <b v="1"/>
    <n v="26"/>
    <b v="0"/>
    <s v="theater/spaces"/>
    <n v="34.410000000000004"/>
    <n v="384.6153846153846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x v="2703"/>
    <b v="0"/>
    <n v="45"/>
    <b v="0"/>
    <s v="theater/spaces"/>
    <n v="103.75000000000001"/>
    <n v="888.88888888888891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x v="2704"/>
    <b v="0"/>
    <n v="7"/>
    <b v="0"/>
    <s v="theater/spaces"/>
    <n v="6.0263157894736841"/>
    <n v="2714.2857142857142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x v="2705"/>
    <b v="0"/>
    <n v="8"/>
    <b v="0"/>
    <s v="theater/spaces"/>
    <n v="10.539393939393939"/>
    <n v="2062.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x v="2706"/>
    <b v="1"/>
    <n v="263"/>
    <b v="1"/>
    <s v="theater/spaces"/>
    <n v="112.29714285714284"/>
    <n v="133.07984790874525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x v="2707"/>
    <b v="1"/>
    <n v="394"/>
    <b v="1"/>
    <s v="theater/spaces"/>
    <n v="350.84462500000001"/>
    <n v="20.304568527918782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x v="2708"/>
    <b v="1"/>
    <n v="1049"/>
    <b v="1"/>
    <s v="theater/spaces"/>
    <n v="233.21535"/>
    <n v="19.065776930409914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x v="2709"/>
    <b v="1"/>
    <n v="308"/>
    <b v="1"/>
    <s v="theater/spaces"/>
    <n v="101.60599999999999"/>
    <n v="162.33766233766235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x v="2710"/>
    <b v="1"/>
    <n v="1088"/>
    <b v="1"/>
    <s v="theater/spaces"/>
    <n v="153.90035000000003"/>
    <n v="55.147058823529413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x v="2711"/>
    <b v="1"/>
    <n v="73"/>
    <b v="1"/>
    <s v="theater/spaces"/>
    <n v="100.7161125319693"/>
    <n v="53.561643835616437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x v="2712"/>
    <b v="1"/>
    <n v="143"/>
    <b v="1"/>
    <s v="theater/spaces"/>
    <n v="131.38181818181818"/>
    <n v="38.46153846153846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x v="2713"/>
    <b v="1"/>
    <n v="1420"/>
    <b v="1"/>
    <s v="theater/spaces"/>
    <n v="102.24133333333334"/>
    <n v="105.63380281690141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x v="2714"/>
    <b v="1"/>
    <n v="305"/>
    <b v="1"/>
    <s v="theater/spaces"/>
    <n v="116.35599999999999"/>
    <n v="81.967213114754102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x v="2715"/>
    <b v="1"/>
    <n v="551"/>
    <b v="1"/>
    <s v="theater/spaces"/>
    <n v="264.62241666666665"/>
    <n v="21.778584392014519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x v="2716"/>
    <b v="1"/>
    <n v="187"/>
    <b v="1"/>
    <s v="theater/spaces"/>
    <n v="119.98010000000001"/>
    <n v="53.47593582887700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x v="2717"/>
    <b v="1"/>
    <n v="325"/>
    <b v="1"/>
    <s v="theater/spaces"/>
    <n v="120.10400000000001"/>
    <n v="76.92307692307692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x v="2718"/>
    <b v="1"/>
    <n v="148"/>
    <b v="1"/>
    <s v="theater/spaces"/>
    <n v="103.58333333333334"/>
    <n v="121.6216216216216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x v="2719"/>
    <b v="0"/>
    <n v="69"/>
    <b v="1"/>
    <s v="theater/spaces"/>
    <n v="108.83333333333334"/>
    <n v="86.956521739130437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x v="2720"/>
    <b v="0"/>
    <n v="173"/>
    <b v="1"/>
    <s v="theater/spaces"/>
    <n v="118.12400000000001"/>
    <n v="144.5086705202312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x v="2721"/>
    <b v="0"/>
    <n v="269"/>
    <b v="1"/>
    <s v="technology/hardware"/>
    <n v="1462"/>
    <n v="2.7881040892193307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x v="2722"/>
    <b v="0"/>
    <n v="185"/>
    <b v="1"/>
    <s v="technology/hardware"/>
    <n v="252.54"/>
    <n v="27.027027027027028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x v="2723"/>
    <b v="0"/>
    <n v="176"/>
    <b v="1"/>
    <s v="technology/hardware"/>
    <n v="140.05000000000001"/>
    <n v="68.181818181818187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x v="2724"/>
    <b v="0"/>
    <n v="1019"/>
    <b v="1"/>
    <s v="technology/hardware"/>
    <n v="296.87520259319291"/>
    <n v="2.4219823356231598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x v="2725"/>
    <b v="0"/>
    <n v="113"/>
    <b v="1"/>
    <s v="technology/hardware"/>
    <n v="144.54249999999999"/>
    <n v="353.9823008849557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x v="2726"/>
    <b v="0"/>
    <n v="404"/>
    <b v="1"/>
    <s v="technology/hardware"/>
    <n v="105.745"/>
    <n v="247.52475247524754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x v="2727"/>
    <b v="0"/>
    <n v="707"/>
    <b v="1"/>
    <s v="technology/hardware"/>
    <n v="493.21000000000004"/>
    <n v="14.144271570014144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x v="2728"/>
    <b v="0"/>
    <n v="392"/>
    <b v="1"/>
    <s v="technology/hardware"/>
    <n v="201.82666666666668"/>
    <n v="38.265306122448976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x v="2729"/>
    <b v="0"/>
    <n v="23"/>
    <b v="1"/>
    <s v="technology/hardware"/>
    <n v="104.44"/>
    <n v="326.08695652173913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x v="2730"/>
    <b v="0"/>
    <n v="682"/>
    <b v="1"/>
    <s v="technology/hardware"/>
    <n v="170.29262962962963"/>
    <n v="39.589442815249264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x v="2731"/>
    <b v="0"/>
    <n v="37"/>
    <b v="1"/>
    <s v="technology/hardware"/>
    <n v="104.30333333333333"/>
    <n v="810.81081081081084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x v="2732"/>
    <b v="0"/>
    <n v="146"/>
    <b v="1"/>
    <s v="technology/hardware"/>
    <n v="118.25000000000001"/>
    <n v="82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x v="2733"/>
    <b v="0"/>
    <n v="119"/>
    <b v="1"/>
    <s v="technology/hardware"/>
    <n v="107.538"/>
    <n v="420.1680672268907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x v="2734"/>
    <b v="0"/>
    <n v="163"/>
    <b v="1"/>
    <s v="technology/hardware"/>
    <n v="2260300"/>
    <n v="6.1349693251533744E-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x v="2735"/>
    <b v="0"/>
    <n v="339"/>
    <b v="1"/>
    <s v="technology/hardware"/>
    <n v="978.13466666666682"/>
    <n v="2.2123893805309733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x v="2736"/>
    <b v="0"/>
    <n v="58"/>
    <b v="1"/>
    <s v="technology/hardware"/>
    <n v="122.9"/>
    <n v="137.93103448275863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x v="2737"/>
    <b v="0"/>
    <n v="456"/>
    <b v="1"/>
    <s v="technology/hardware"/>
    <n v="246.0608"/>
    <n v="65.78947368421052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x v="2738"/>
    <b v="0"/>
    <n v="15"/>
    <b v="1"/>
    <s v="technology/hardware"/>
    <n v="147.94"/>
    <n v="333.33333333333331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x v="2739"/>
    <b v="0"/>
    <n v="191"/>
    <b v="1"/>
    <s v="technology/hardware"/>
    <n v="384.09090909090907"/>
    <n v="5.7591623036649215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x v="2740"/>
    <b v="0"/>
    <n v="17"/>
    <b v="1"/>
    <s v="technology/hardware"/>
    <n v="103.33333333333334"/>
    <n v="17.647058823529413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x v="2741"/>
    <b v="0"/>
    <n v="4"/>
    <b v="0"/>
    <s v="publishing/children's books"/>
    <n v="0.43750000000000006"/>
    <n v="2000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x v="2742"/>
    <b v="0"/>
    <n v="18"/>
    <b v="0"/>
    <s v="publishing/children's books"/>
    <n v="29.24"/>
    <n v="138.88888888888889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x v="2743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x v="2744"/>
    <b v="0"/>
    <n v="22"/>
    <b v="0"/>
    <s v="publishing/children's books"/>
    <n v="5.21875"/>
    <n v="727.27272727272725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x v="2745"/>
    <b v="0"/>
    <n v="49"/>
    <b v="0"/>
    <s v="publishing/children's books"/>
    <n v="21.887499999999999"/>
    <n v="163.26530612244898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x v="2746"/>
    <b v="0"/>
    <n v="19"/>
    <b v="0"/>
    <s v="publishing/children's books"/>
    <n v="26.700000000000003"/>
    <n v="157.8947368421052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x v="2747"/>
    <b v="0"/>
    <n v="4"/>
    <b v="0"/>
    <s v="publishing/children's books"/>
    <n v="28.000000000000004"/>
    <n v="12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x v="2748"/>
    <b v="0"/>
    <n v="4"/>
    <b v="0"/>
    <s v="publishing/children's books"/>
    <n v="1.06"/>
    <n v="1250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x v="2749"/>
    <b v="0"/>
    <n v="2"/>
    <b v="0"/>
    <s v="publishing/children's books"/>
    <n v="1.0999999999999999"/>
    <n v="5000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x v="2750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x v="2751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x v="2752"/>
    <b v="0"/>
    <n v="14"/>
    <b v="0"/>
    <s v="publishing/children's books"/>
    <n v="11.458333333333332"/>
    <n v="342.85714285714283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x v="2753"/>
    <b v="0"/>
    <n v="8"/>
    <b v="0"/>
    <s v="publishing/children's books"/>
    <n v="19"/>
    <n v="250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x v="2754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x v="2755"/>
    <b v="0"/>
    <n v="15"/>
    <b v="0"/>
    <s v="publishing/children's books"/>
    <n v="52"/>
    <n v="33.333333333333336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x v="2756"/>
    <b v="0"/>
    <n v="33"/>
    <b v="0"/>
    <s v="publishing/children's books"/>
    <n v="10.48"/>
    <n v="303.030303030303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x v="2757"/>
    <b v="0"/>
    <n v="2"/>
    <b v="0"/>
    <s v="publishing/children's books"/>
    <n v="0.66666666666666674"/>
    <n v="750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x v="2758"/>
    <b v="0"/>
    <n v="6"/>
    <b v="0"/>
    <s v="publishing/children's books"/>
    <n v="11.700000000000001"/>
    <n v="333.33333333333331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x v="2759"/>
    <b v="0"/>
    <n v="2"/>
    <b v="0"/>
    <s v="publishing/children's books"/>
    <n v="10.5"/>
    <n v="500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x v="2760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x v="2761"/>
    <b v="0"/>
    <n v="4"/>
    <b v="0"/>
    <s v="publishing/children's books"/>
    <n v="0.72"/>
    <n v="1250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x v="2762"/>
    <b v="0"/>
    <n v="1"/>
    <b v="0"/>
    <s v="publishing/children's books"/>
    <n v="0.76923076923076927"/>
    <n v="3250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x v="2763"/>
    <b v="0"/>
    <n v="3"/>
    <b v="0"/>
    <s v="publishing/children's books"/>
    <n v="0.22842639593908631"/>
    <n v="13133.333333333334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x v="2764"/>
    <b v="0"/>
    <n v="4"/>
    <b v="0"/>
    <s v="publishing/children's books"/>
    <n v="1.125"/>
    <n v="1000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x v="2765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x v="2766"/>
    <b v="0"/>
    <n v="4"/>
    <b v="0"/>
    <s v="publishing/children's books"/>
    <n v="2"/>
    <n v="1250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x v="2767"/>
    <b v="0"/>
    <n v="3"/>
    <b v="0"/>
    <s v="publishing/children's books"/>
    <n v="0.85000000000000009"/>
    <n v="1333.33333333333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x v="2768"/>
    <b v="0"/>
    <n v="34"/>
    <b v="0"/>
    <s v="publishing/children's books"/>
    <n v="14.314285714285715"/>
    <n v="205.8823529411764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x v="2769"/>
    <b v="0"/>
    <n v="2"/>
    <b v="0"/>
    <s v="publishing/children's books"/>
    <n v="0.25"/>
    <n v="40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x v="2770"/>
    <b v="0"/>
    <n v="33"/>
    <b v="0"/>
    <s v="publishing/children's books"/>
    <n v="10.411249999999999"/>
    <n v="606.0606060606060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x v="2771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x v="2772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x v="2773"/>
    <b v="0"/>
    <n v="1"/>
    <b v="0"/>
    <s v="publishing/children's books"/>
    <n v="0.18867924528301888"/>
    <n v="53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x v="2774"/>
    <b v="0"/>
    <n v="13"/>
    <b v="0"/>
    <s v="publishing/children's books"/>
    <n v="14.249999999999998"/>
    <n v="307.69230769230768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x v="2775"/>
    <b v="0"/>
    <n v="2"/>
    <b v="0"/>
    <s v="publishing/children's books"/>
    <n v="3"/>
    <n v="2500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x v="2776"/>
    <b v="0"/>
    <n v="36"/>
    <b v="0"/>
    <s v="publishing/children's books"/>
    <n v="7.8809523809523814"/>
    <n v="583.3333333333333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x v="2777"/>
    <b v="0"/>
    <n v="1"/>
    <b v="0"/>
    <s v="publishing/children's books"/>
    <n v="0.33333333333333337"/>
    <n v="300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x v="2778"/>
    <b v="0"/>
    <n v="15"/>
    <b v="0"/>
    <s v="publishing/children's books"/>
    <n v="25.545454545454543"/>
    <n v="366.66666666666669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x v="2779"/>
    <b v="0"/>
    <n v="1"/>
    <b v="0"/>
    <s v="publishing/children's books"/>
    <n v="2.12"/>
    <n v="2500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x v="2780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x v="2781"/>
    <b v="0"/>
    <n v="28"/>
    <b v="1"/>
    <s v="theater/plays"/>
    <n v="105.28"/>
    <n v="44.642857142857146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x v="2782"/>
    <b v="0"/>
    <n v="18"/>
    <b v="1"/>
    <s v="theater/plays"/>
    <n v="120"/>
    <n v="55.55555555555555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x v="2783"/>
    <b v="0"/>
    <n v="61"/>
    <b v="1"/>
    <s v="theater/plays"/>
    <n v="114.5"/>
    <n v="16.39344262295081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x v="2784"/>
    <b v="0"/>
    <n v="108"/>
    <b v="1"/>
    <s v="theater/plays"/>
    <n v="119"/>
    <n v="55.555555555555557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x v="2785"/>
    <b v="0"/>
    <n v="142"/>
    <b v="1"/>
    <s v="theater/plays"/>
    <n v="104.67999999999999"/>
    <n v="35.2112676056338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x v="2786"/>
    <b v="0"/>
    <n v="74"/>
    <b v="1"/>
    <s v="theater/plays"/>
    <n v="117.83999999999999"/>
    <n v="33.783783783783782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x v="2787"/>
    <b v="0"/>
    <n v="38"/>
    <b v="1"/>
    <s v="theater/plays"/>
    <n v="119.7"/>
    <n v="26.315789473684209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x v="2788"/>
    <b v="0"/>
    <n v="20"/>
    <b v="1"/>
    <s v="theater/plays"/>
    <n v="102.49999999999999"/>
    <n v="100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x v="2789"/>
    <b v="0"/>
    <n v="24"/>
    <b v="1"/>
    <s v="theater/plays"/>
    <n v="101.16666666666667"/>
    <n v="125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x v="2790"/>
    <b v="0"/>
    <n v="66"/>
    <b v="1"/>
    <s v="theater/plays"/>
    <n v="105.33333333333333"/>
    <n v="45.454545454545453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x v="2791"/>
    <b v="0"/>
    <n v="28"/>
    <b v="1"/>
    <s v="theater/plays"/>
    <n v="102.49999999999999"/>
    <n v="71.428571428571431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x v="2792"/>
    <b v="0"/>
    <n v="24"/>
    <b v="1"/>
    <s v="theater/plays"/>
    <n v="107.60000000000001"/>
    <n v="83.333333333333329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x v="2793"/>
    <b v="0"/>
    <n v="73"/>
    <b v="1"/>
    <s v="theater/plays"/>
    <n v="110.5675"/>
    <n v="136.98630136986301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x v="2794"/>
    <b v="0"/>
    <n v="3"/>
    <b v="1"/>
    <s v="theater/plays"/>
    <n v="150"/>
    <n v="16.666666666666668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x v="2795"/>
    <b v="0"/>
    <n v="20"/>
    <b v="1"/>
    <s v="theater/plays"/>
    <n v="104.28571428571429"/>
    <n v="3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x v="2796"/>
    <b v="0"/>
    <n v="21"/>
    <b v="1"/>
    <s v="theater/plays"/>
    <n v="115.5"/>
    <n v="38.09523809523809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x v="2797"/>
    <b v="0"/>
    <n v="94"/>
    <b v="1"/>
    <s v="theater/plays"/>
    <n v="102.64512500000001"/>
    <n v="85.10638297872340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x v="2798"/>
    <b v="0"/>
    <n v="139"/>
    <b v="1"/>
    <s v="theater/plays"/>
    <n v="101.4"/>
    <n v="35.97122302158273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x v="2799"/>
    <b v="0"/>
    <n v="130"/>
    <b v="1"/>
    <s v="theater/plays"/>
    <n v="116.6348"/>
    <n v="38.4615384615384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x v="2800"/>
    <b v="0"/>
    <n v="31"/>
    <b v="1"/>
    <s v="theater/plays"/>
    <n v="133"/>
    <n v="32.258064516129032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x v="2801"/>
    <b v="0"/>
    <n v="13"/>
    <b v="1"/>
    <s v="theater/plays"/>
    <n v="133.20000000000002"/>
    <n v="38.46153846153846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x v="2802"/>
    <b v="0"/>
    <n v="90"/>
    <b v="1"/>
    <s v="theater/plays"/>
    <n v="101.83333333333333"/>
    <n v="33.333333333333336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x v="2803"/>
    <b v="0"/>
    <n v="141"/>
    <b v="1"/>
    <s v="theater/plays"/>
    <n v="127.95"/>
    <n v="70.921985815602838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x v="2804"/>
    <b v="0"/>
    <n v="23"/>
    <b v="1"/>
    <s v="theater/plays"/>
    <n v="114.99999999999999"/>
    <n v="43.478260869565219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x v="2805"/>
    <b v="0"/>
    <n v="18"/>
    <b v="1"/>
    <s v="theater/plays"/>
    <n v="110.00000000000001"/>
    <n v="22.222222222222221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x v="2806"/>
    <b v="0"/>
    <n v="76"/>
    <b v="1"/>
    <s v="theater/plays"/>
    <n v="112.1"/>
    <n v="39.47368421052631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x v="2807"/>
    <b v="0"/>
    <n v="93"/>
    <b v="1"/>
    <s v="theater/plays"/>
    <n v="126"/>
    <n v="53.76344086021505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x v="2808"/>
    <b v="0"/>
    <n v="69"/>
    <b v="1"/>
    <s v="theater/plays"/>
    <n v="100.24444444444444"/>
    <n v="65.21739130434782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x v="2809"/>
    <b v="0"/>
    <n v="21"/>
    <b v="1"/>
    <s v="theater/plays"/>
    <n v="102.4"/>
    <n v="119.04761904761905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x v="2810"/>
    <b v="0"/>
    <n v="57"/>
    <b v="1"/>
    <s v="theater/plays"/>
    <n v="108.2"/>
    <n v="43.859649122807021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x v="2811"/>
    <b v="0"/>
    <n v="108"/>
    <b v="1"/>
    <s v="theater/plays"/>
    <n v="100.27"/>
    <n v="92.59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x v="2812"/>
    <b v="0"/>
    <n v="83"/>
    <b v="1"/>
    <s v="theater/plays"/>
    <n v="113.3"/>
    <n v="60.24096385542169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x v="2813"/>
    <b v="0"/>
    <n v="96"/>
    <b v="1"/>
    <s v="theater/plays"/>
    <n v="127.57571428571428"/>
    <n v="29.166666666666668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x v="2814"/>
    <b v="0"/>
    <n v="64"/>
    <b v="1"/>
    <s v="theater/plays"/>
    <n v="107.73333333333332"/>
    <n v="23.437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x v="2815"/>
    <b v="0"/>
    <n v="14"/>
    <b v="1"/>
    <s v="theater/plays"/>
    <n v="242"/>
    <n v="17.857142857142858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x v="2816"/>
    <b v="0"/>
    <n v="169"/>
    <b v="1"/>
    <s v="theater/plays"/>
    <n v="141.56666666666666"/>
    <n v="17.75147928994082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x v="2817"/>
    <b v="0"/>
    <n v="33"/>
    <b v="1"/>
    <s v="theater/plays"/>
    <n v="130"/>
    <n v="18.181818181818183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x v="2818"/>
    <b v="0"/>
    <n v="102"/>
    <b v="1"/>
    <s v="theater/plays"/>
    <n v="106.03"/>
    <n v="98.039215686274517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x v="2819"/>
    <b v="0"/>
    <n v="104"/>
    <b v="1"/>
    <s v="theater/plays"/>
    <n v="104.80000000000001"/>
    <n v="48.0769230769230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x v="2820"/>
    <b v="0"/>
    <n v="20"/>
    <b v="1"/>
    <s v="theater/plays"/>
    <n v="136"/>
    <n v="10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x v="2821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x v="282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x v="2823"/>
    <b v="0"/>
    <n v="14"/>
    <b v="1"/>
    <s v="theater/plays"/>
    <n v="124"/>
    <n v="7.1428571428571432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x v="2824"/>
    <b v="0"/>
    <n v="15"/>
    <b v="1"/>
    <s v="theater/plays"/>
    <n v="116.92307692307693"/>
    <n v="43.333333333333336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x v="2825"/>
    <b v="0"/>
    <n v="51"/>
    <b v="1"/>
    <s v="theater/plays"/>
    <n v="103.33333333333334"/>
    <n v="58.82352941176470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x v="2826"/>
    <b v="0"/>
    <n v="19"/>
    <b v="1"/>
    <s v="theater/plays"/>
    <n v="107.74999999999999"/>
    <n v="105.26315789473684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x v="2827"/>
    <b v="0"/>
    <n v="23"/>
    <b v="1"/>
    <s v="theater/plays"/>
    <n v="120.24999999999999"/>
    <n v="86.95652173913043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x v="2828"/>
    <b v="0"/>
    <n v="97"/>
    <b v="1"/>
    <s v="theater/plays"/>
    <n v="100.37894736842105"/>
    <n v="97.9381443298969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x v="2829"/>
    <b v="0"/>
    <n v="76"/>
    <b v="1"/>
    <s v="theater/plays"/>
    <n v="106.52"/>
    <n v="32.89473684210526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x v="2830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x v="2831"/>
    <b v="0"/>
    <n v="52"/>
    <b v="1"/>
    <s v="theater/plays"/>
    <n v="110.66666666666667"/>
    <n v="57.692307692307693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x v="2832"/>
    <b v="0"/>
    <n v="95"/>
    <b v="1"/>
    <s v="theater/plays"/>
    <n v="114.71959999999999"/>
    <n v="26.315789473684209"/>
    <x v="1"/>
    <x v="6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x v="2833"/>
    <b v="0"/>
    <n v="35"/>
    <b v="1"/>
    <s v="theater/plays"/>
    <n v="108.25925925925925"/>
    <n v="77.142857142857139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x v="2834"/>
    <b v="0"/>
    <n v="21"/>
    <b v="1"/>
    <s v="theater/plays"/>
    <n v="170"/>
    <n v="38.09523809523809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x v="2835"/>
    <b v="0"/>
    <n v="93"/>
    <b v="1"/>
    <s v="theater/plays"/>
    <n v="187.09899999999999"/>
    <n v="10.75268817204301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x v="2836"/>
    <b v="0"/>
    <n v="11"/>
    <b v="1"/>
    <s v="theater/plays"/>
    <n v="107.77777777777777"/>
    <n v="40.909090909090907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x v="2837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x v="2838"/>
    <b v="0"/>
    <n v="54"/>
    <b v="1"/>
    <s v="theater/plays"/>
    <n v="120.24999999999999"/>
    <n v="37.0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x v="2839"/>
    <b v="0"/>
    <n v="31"/>
    <b v="1"/>
    <s v="theater/plays"/>
    <n v="111.42857142857143"/>
    <n v="112.90322580645162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x v="2840"/>
    <b v="0"/>
    <n v="132"/>
    <b v="1"/>
    <s v="theater/plays"/>
    <n v="104"/>
    <n v="18.939393939393938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x v="2841"/>
    <b v="0"/>
    <n v="1"/>
    <b v="0"/>
    <s v="theater/plays"/>
    <n v="1"/>
    <n v="100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x v="2842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x v="2843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x v="2844"/>
    <b v="0"/>
    <n v="1"/>
    <b v="0"/>
    <s v="theater/plays"/>
    <n v="5.4545454545454541"/>
    <n v="55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x v="2845"/>
    <b v="0"/>
    <n v="39"/>
    <b v="0"/>
    <s v="theater/plays"/>
    <n v="31.546666666666667"/>
    <n v="192.30769230769232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x v="2846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x v="2847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x v="2848"/>
    <b v="0"/>
    <n v="3"/>
    <b v="0"/>
    <s v="theater/plays"/>
    <n v="0.2"/>
    <n v="11666.666666666666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x v="2849"/>
    <b v="0"/>
    <n v="1"/>
    <b v="0"/>
    <s v="theater/plays"/>
    <n v="1"/>
    <n v="500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x v="2850"/>
    <b v="0"/>
    <n v="13"/>
    <b v="0"/>
    <s v="theater/plays"/>
    <n v="3.8875000000000002"/>
    <n v="615.38461538461536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x v="2851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x v="2852"/>
    <b v="0"/>
    <n v="6"/>
    <b v="0"/>
    <s v="theater/plays"/>
    <n v="1.9"/>
    <n v="833.33333333333337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x v="2853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x v="2854"/>
    <b v="0"/>
    <n v="14"/>
    <b v="0"/>
    <s v="theater/plays"/>
    <n v="41.699999999999996"/>
    <n v="71.428571428571431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x v="2855"/>
    <b v="0"/>
    <n v="5"/>
    <b v="0"/>
    <s v="theater/plays"/>
    <n v="50"/>
    <n v="12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x v="2856"/>
    <b v="0"/>
    <n v="6"/>
    <b v="0"/>
    <s v="theater/plays"/>
    <n v="4.8666666666666663"/>
    <n v="500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x v="2857"/>
    <b v="0"/>
    <n v="15"/>
    <b v="0"/>
    <s v="theater/plays"/>
    <n v="19.736842105263158"/>
    <n v="2533.3333333333335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x v="2858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x v="2859"/>
    <b v="0"/>
    <n v="1"/>
    <b v="0"/>
    <s v="theater/plays"/>
    <n v="1.7500000000000002"/>
    <n v="2000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x v="2860"/>
    <b v="0"/>
    <n v="9"/>
    <b v="0"/>
    <s v="theater/plays"/>
    <n v="6.65"/>
    <n v="444.4444444444444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x v="2861"/>
    <b v="0"/>
    <n v="3"/>
    <b v="0"/>
    <s v="theater/plays"/>
    <n v="32"/>
    <n v="83.333333333333329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x v="2862"/>
    <b v="0"/>
    <n v="3"/>
    <b v="0"/>
    <s v="theater/plays"/>
    <n v="0.43307086614173229"/>
    <n v="4233.333333333333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x v="2863"/>
    <b v="0"/>
    <n v="1"/>
    <b v="0"/>
    <s v="theater/plays"/>
    <n v="0.04"/>
    <n v="5000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x v="2864"/>
    <b v="0"/>
    <n v="3"/>
    <b v="0"/>
    <s v="theater/plays"/>
    <n v="1.6"/>
    <n v="833.33333333333337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x v="2865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x v="2866"/>
    <b v="0"/>
    <n v="2"/>
    <b v="0"/>
    <s v="theater/plays"/>
    <n v="0.89999999999999991"/>
    <n v="2500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x v="2867"/>
    <b v="0"/>
    <n v="10"/>
    <b v="0"/>
    <s v="theater/plays"/>
    <n v="20.16"/>
    <n v="250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x v="2868"/>
    <b v="0"/>
    <n v="60"/>
    <b v="0"/>
    <s v="theater/plays"/>
    <n v="42.011733333333332"/>
    <n v="250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x v="2869"/>
    <b v="0"/>
    <n v="5"/>
    <b v="0"/>
    <s v="theater/plays"/>
    <n v="0.88500000000000001"/>
    <n v="4000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x v="2870"/>
    <b v="0"/>
    <n v="9"/>
    <b v="0"/>
    <s v="theater/plays"/>
    <n v="15"/>
    <n v="555.55555555555554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x v="2871"/>
    <b v="0"/>
    <n v="13"/>
    <b v="0"/>
    <s v="theater/plays"/>
    <n v="4.67"/>
    <n v="769.23076923076928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x v="2872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x v="2873"/>
    <b v="0"/>
    <n v="8"/>
    <b v="0"/>
    <s v="theater/plays"/>
    <n v="38.119999999999997"/>
    <n v="312.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x v="2874"/>
    <b v="0"/>
    <n v="3"/>
    <b v="0"/>
    <s v="theater/plays"/>
    <n v="5.42"/>
    <n v="1666.6666666666667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x v="2875"/>
    <b v="0"/>
    <n v="3"/>
    <b v="0"/>
    <s v="theater/plays"/>
    <n v="3.4999999999999996E-2"/>
    <n v="6666.666666666667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x v="2876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x v="2877"/>
    <b v="0"/>
    <n v="6"/>
    <b v="0"/>
    <s v="theater/plays"/>
    <n v="10.833333333333334"/>
    <n v="1000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x v="2878"/>
    <b v="0"/>
    <n v="4"/>
    <b v="0"/>
    <s v="theater/plays"/>
    <n v="2.1"/>
    <n v="750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x v="2879"/>
    <b v="0"/>
    <n v="1"/>
    <b v="0"/>
    <s v="theater/plays"/>
    <n v="0.2589285714285714"/>
    <n v="11200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x v="2880"/>
    <b v="0"/>
    <n v="29"/>
    <b v="0"/>
    <s v="theater/plays"/>
    <n v="23.333333333333332"/>
    <n v="413.79310344827587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x v="2881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x v="2882"/>
    <b v="0"/>
    <n v="4"/>
    <b v="0"/>
    <s v="theater/plays"/>
    <n v="33.6"/>
    <n v="187.5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x v="2883"/>
    <b v="0"/>
    <n v="5"/>
    <b v="0"/>
    <s v="theater/plays"/>
    <n v="19.079999999999998"/>
    <n v="2000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x v="2884"/>
    <b v="0"/>
    <n v="4"/>
    <b v="0"/>
    <s v="theater/plays"/>
    <n v="0.41111111111111115"/>
    <n v="11250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x v="2885"/>
    <b v="0"/>
    <n v="5"/>
    <b v="0"/>
    <s v="theater/plays"/>
    <n v="32.5"/>
    <n v="80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x v="2886"/>
    <b v="0"/>
    <n v="1"/>
    <b v="0"/>
    <s v="theater/plays"/>
    <n v="5"/>
    <n v="20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x v="2887"/>
    <b v="0"/>
    <n v="1"/>
    <b v="0"/>
    <s v="theater/plays"/>
    <n v="0.16666666666666669"/>
    <n v="3000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x v="2888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x v="2889"/>
    <b v="0"/>
    <n v="14"/>
    <b v="0"/>
    <s v="theater/plays"/>
    <n v="38.066666666666663"/>
    <n v="214.28571428571428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x v="2890"/>
    <b v="0"/>
    <n v="3"/>
    <b v="0"/>
    <s v="theater/plays"/>
    <n v="1.05"/>
    <n v="666.66666666666663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x v="2891"/>
    <b v="0"/>
    <n v="10"/>
    <b v="0"/>
    <s v="theater/plays"/>
    <n v="2.73"/>
    <n v="1000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x v="2892"/>
    <b v="0"/>
    <n v="17"/>
    <b v="0"/>
    <s v="theater/plays"/>
    <n v="9.0909090909090917"/>
    <n v="323.52941176470586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x v="2893"/>
    <b v="0"/>
    <n v="2"/>
    <b v="0"/>
    <s v="theater/plays"/>
    <n v="0.5"/>
    <n v="2500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x v="2894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x v="2895"/>
    <b v="0"/>
    <n v="4"/>
    <b v="0"/>
    <s v="theater/plays"/>
    <n v="4.5999999999999996"/>
    <n v="12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x v="2896"/>
    <b v="0"/>
    <n v="12"/>
    <b v="0"/>
    <s v="theater/plays"/>
    <n v="20.833333333333336"/>
    <n v="250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x v="2897"/>
    <b v="0"/>
    <n v="3"/>
    <b v="0"/>
    <s v="theater/plays"/>
    <n v="4.583333333333333"/>
    <n v="4000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x v="2898"/>
    <b v="0"/>
    <n v="12"/>
    <b v="0"/>
    <s v="theater/plays"/>
    <n v="4.2133333333333338"/>
    <n v="625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x v="2899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x v="2900"/>
    <b v="0"/>
    <n v="7"/>
    <b v="0"/>
    <s v="theater/plays"/>
    <n v="61.909090909090914"/>
    <n v="785.71428571428567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x v="2901"/>
    <b v="0"/>
    <n v="2"/>
    <b v="0"/>
    <s v="theater/plays"/>
    <n v="0.8"/>
    <n v="375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x v="2902"/>
    <b v="0"/>
    <n v="1"/>
    <b v="0"/>
    <s v="theater/plays"/>
    <n v="1.6666666666666666E-2"/>
    <n v="150000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x v="2903"/>
    <b v="0"/>
    <n v="4"/>
    <b v="0"/>
    <s v="theater/plays"/>
    <n v="0.77999999999999992"/>
    <n v="1250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x v="2904"/>
    <b v="0"/>
    <n v="4"/>
    <b v="0"/>
    <s v="theater/plays"/>
    <n v="5"/>
    <n v="3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x v="2905"/>
    <b v="0"/>
    <n v="17"/>
    <b v="0"/>
    <s v="theater/plays"/>
    <n v="17.771428571428572"/>
    <n v="205.88235294117646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x v="2906"/>
    <b v="0"/>
    <n v="7"/>
    <b v="0"/>
    <s v="theater/plays"/>
    <n v="9.4166666666666661"/>
    <n v="857.14285714285711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x v="2907"/>
    <b v="0"/>
    <n v="2"/>
    <b v="0"/>
    <s v="theater/plays"/>
    <n v="0.08"/>
    <n v="125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x v="2908"/>
    <b v="0"/>
    <n v="5"/>
    <b v="0"/>
    <s v="theater/plays"/>
    <n v="2.75"/>
    <n v="1920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x v="2909"/>
    <b v="0"/>
    <n v="1"/>
    <b v="0"/>
    <s v="theater/plays"/>
    <n v="1.1111111111111112E-2"/>
    <n v="18000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x v="2910"/>
    <b v="0"/>
    <n v="1"/>
    <b v="0"/>
    <s v="theater/plays"/>
    <n v="3.3333333333333335E-3"/>
    <n v="3000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x v="2911"/>
    <b v="0"/>
    <n v="14"/>
    <b v="0"/>
    <s v="theater/plays"/>
    <n v="36.5"/>
    <n v="128.57142857142858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x v="2912"/>
    <b v="0"/>
    <n v="26"/>
    <b v="0"/>
    <s v="theater/plays"/>
    <n v="14.058171745152354"/>
    <n v="555.38461538461536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x v="2913"/>
    <b v="0"/>
    <n v="2"/>
    <b v="0"/>
    <s v="theater/plays"/>
    <n v="0.02"/>
    <n v="500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x v="2914"/>
    <b v="0"/>
    <n v="1"/>
    <b v="0"/>
    <s v="theater/plays"/>
    <n v="4.0000000000000001E-3"/>
    <n v="2500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x v="2915"/>
    <b v="0"/>
    <n v="3"/>
    <b v="0"/>
    <s v="theater/plays"/>
    <n v="61.1"/>
    <n v="333.33333333333331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x v="2916"/>
    <b v="0"/>
    <n v="7"/>
    <b v="0"/>
    <s v="theater/plays"/>
    <n v="7.8378378378378386"/>
    <n v="264.28571428571428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x v="2917"/>
    <b v="0"/>
    <n v="9"/>
    <b v="0"/>
    <s v="theater/plays"/>
    <n v="21.85"/>
    <n v="222.22222222222223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x v="2918"/>
    <b v="0"/>
    <n v="20"/>
    <b v="0"/>
    <s v="theater/plays"/>
    <n v="27.24"/>
    <n v="250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x v="2919"/>
    <b v="0"/>
    <n v="6"/>
    <b v="0"/>
    <s v="theater/plays"/>
    <n v="8.5"/>
    <n v="100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x v="2920"/>
    <b v="0"/>
    <n v="13"/>
    <b v="0"/>
    <s v="theater/plays"/>
    <n v="26.840000000000003"/>
    <n v="192.3076923076923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x v="2921"/>
    <b v="0"/>
    <n v="3"/>
    <b v="1"/>
    <s v="theater/musical"/>
    <n v="129"/>
    <n v="33.333333333333336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x v="2922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x v="2923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x v="2924"/>
    <b v="0"/>
    <n v="147"/>
    <b v="1"/>
    <s v="theater/musical"/>
    <n v="103.2"/>
    <n v="170.06802721088437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x v="2925"/>
    <b v="0"/>
    <n v="199"/>
    <b v="1"/>
    <s v="theater/musical"/>
    <n v="102.44597777777777"/>
    <n v="226.1306532663316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x v="2926"/>
    <b v="0"/>
    <n v="50"/>
    <b v="1"/>
    <s v="theater/musical"/>
    <n v="125"/>
    <n v="60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x v="2927"/>
    <b v="0"/>
    <n v="21"/>
    <b v="1"/>
    <s v="theater/musical"/>
    <n v="130.83333333333334"/>
    <n v="85.714285714285708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x v="2928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x v="2929"/>
    <b v="0"/>
    <n v="32"/>
    <b v="1"/>
    <s v="theater/musical"/>
    <n v="102.06937499999999"/>
    <n v="250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x v="2930"/>
    <b v="0"/>
    <n v="62"/>
    <b v="1"/>
    <s v="theater/musical"/>
    <n v="100.92000000000002"/>
    <n v="161.29032258064515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x v="2931"/>
    <b v="0"/>
    <n v="9"/>
    <b v="1"/>
    <s v="theater/musical"/>
    <n v="106"/>
    <n v="83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x v="2932"/>
    <b v="0"/>
    <n v="38"/>
    <b v="1"/>
    <s v="theater/musical"/>
    <n v="105.0967741935484"/>
    <n v="81.57894736842105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x v="2933"/>
    <b v="0"/>
    <n v="54"/>
    <b v="1"/>
    <s v="theater/musical"/>
    <n v="102.76"/>
    <n v="46.296296296296298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x v="2934"/>
    <b v="0"/>
    <n v="37"/>
    <b v="1"/>
    <s v="theater/musical"/>
    <n v="108"/>
    <n v="67.567567567567565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x v="2935"/>
    <b v="0"/>
    <n v="39"/>
    <b v="1"/>
    <s v="theater/musical"/>
    <n v="100.88571428571429"/>
    <n v="89.743589743589737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x v="2936"/>
    <b v="0"/>
    <n v="34"/>
    <b v="1"/>
    <s v="theater/musical"/>
    <n v="128"/>
    <n v="29.411764705882351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x v="2937"/>
    <b v="0"/>
    <n v="55"/>
    <b v="1"/>
    <s v="theater/musical"/>
    <n v="133.33333333333331"/>
    <n v="27.272727272727273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x v="2938"/>
    <b v="0"/>
    <n v="32"/>
    <b v="1"/>
    <s v="theater/musical"/>
    <n v="101.375"/>
    <n v="12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x v="2939"/>
    <b v="0"/>
    <n v="25"/>
    <b v="1"/>
    <s v="theater/musical"/>
    <n v="102.875"/>
    <n v="320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x v="2940"/>
    <b v="0"/>
    <n v="33"/>
    <b v="1"/>
    <s v="theater/musical"/>
    <n v="107.24000000000001"/>
    <n v="75.757575757575751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x v="2941"/>
    <b v="0"/>
    <n v="1"/>
    <b v="0"/>
    <s v="theater/spaces"/>
    <n v="4.0000000000000001E-3"/>
    <n v="2500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x v="2942"/>
    <b v="0"/>
    <n v="202"/>
    <b v="0"/>
    <s v="theater/spaces"/>
    <n v="20.424999999999997"/>
    <n v="990.09900990099015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x v="2943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x v="2944"/>
    <b v="0"/>
    <n v="1"/>
    <b v="0"/>
    <s v="theater/spaces"/>
    <n v="1"/>
    <n v="100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x v="2945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x v="2946"/>
    <b v="0"/>
    <n v="2"/>
    <b v="0"/>
    <s v="theater/spaces"/>
    <n v="0.1"/>
    <n v="100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x v="2947"/>
    <b v="0"/>
    <n v="13"/>
    <b v="0"/>
    <s v="theater/spaces"/>
    <n v="4.2880000000000003"/>
    <n v="1923.0769230769231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x v="2948"/>
    <b v="0"/>
    <n v="9"/>
    <b v="0"/>
    <s v="theater/spaces"/>
    <n v="4.8000000000000004E-3"/>
    <n v="55555.55555555555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x v="2949"/>
    <b v="0"/>
    <n v="2"/>
    <b v="0"/>
    <s v="theater/spaces"/>
    <n v="2.5"/>
    <n v="500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x v="2950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x v="2951"/>
    <b v="0"/>
    <n v="58"/>
    <b v="0"/>
    <s v="theater/spaces"/>
    <n v="2.1919999999999997"/>
    <n v="862.0689655172413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x v="2952"/>
    <b v="0"/>
    <n v="8"/>
    <b v="0"/>
    <s v="theater/spaces"/>
    <n v="8.0250000000000004"/>
    <n v="2500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x v="2953"/>
    <b v="0"/>
    <n v="3"/>
    <b v="0"/>
    <s v="theater/spaces"/>
    <n v="0.15125"/>
    <n v="133333.33333333334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x v="2954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x v="2955"/>
    <b v="0"/>
    <n v="11"/>
    <b v="0"/>
    <s v="theater/spaces"/>
    <n v="59.583333333333336"/>
    <n v="109.09090909090909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x v="2956"/>
    <b v="0"/>
    <n v="20"/>
    <b v="0"/>
    <s v="theater/spaces"/>
    <n v="16.734177215189874"/>
    <n v="395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x v="2957"/>
    <b v="0"/>
    <n v="3"/>
    <b v="0"/>
    <s v="theater/spaces"/>
    <n v="1.8666666666666669"/>
    <n v="5000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x v="2958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x v="2959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x v="2960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x v="2961"/>
    <b v="0"/>
    <n v="108"/>
    <b v="1"/>
    <s v="theater/plays"/>
    <n v="109.62"/>
    <n v="46.296296296296298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x v="2962"/>
    <b v="0"/>
    <n v="20"/>
    <b v="1"/>
    <s v="theater/plays"/>
    <n v="121.8"/>
    <n v="50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x v="2963"/>
    <b v="0"/>
    <n v="98"/>
    <b v="1"/>
    <s v="theater/plays"/>
    <n v="106.85"/>
    <n v="102.04081632653062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x v="2964"/>
    <b v="0"/>
    <n v="196"/>
    <b v="1"/>
    <s v="theater/plays"/>
    <n v="100.71379999999999"/>
    <n v="25.510204081632654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x v="2965"/>
    <b v="0"/>
    <n v="39"/>
    <b v="1"/>
    <s v="theater/plays"/>
    <n v="109.00000000000001"/>
    <n v="38.46153846153846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x v="2966"/>
    <b v="0"/>
    <n v="128"/>
    <b v="1"/>
    <s v="theater/plays"/>
    <n v="113.63000000000001"/>
    <n v="78.12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x v="2967"/>
    <b v="0"/>
    <n v="71"/>
    <b v="1"/>
    <s v="theater/plays"/>
    <n v="113.92"/>
    <n v="70.422535211267601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x v="2968"/>
    <b v="0"/>
    <n v="47"/>
    <b v="1"/>
    <s v="theater/plays"/>
    <n v="106"/>
    <n v="74.468085106382972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x v="2969"/>
    <b v="0"/>
    <n v="17"/>
    <b v="1"/>
    <s v="theater/plays"/>
    <n v="162.5"/>
    <n v="58.823529411764703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x v="2970"/>
    <b v="0"/>
    <n v="91"/>
    <b v="1"/>
    <s v="theater/plays"/>
    <n v="106"/>
    <n v="65.934065934065927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x v="2971"/>
    <b v="0"/>
    <n v="43"/>
    <b v="1"/>
    <s v="theater/plays"/>
    <n v="100.15624999999999"/>
    <n v="74.418604651162795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x v="2972"/>
    <b v="0"/>
    <n v="17"/>
    <b v="1"/>
    <s v="theater/plays"/>
    <n v="105.35000000000001"/>
    <n v="117.64705882352941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x v="2973"/>
    <b v="0"/>
    <n v="33"/>
    <b v="1"/>
    <s v="theater/plays"/>
    <n v="174.8"/>
    <n v="151.515151515151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x v="2974"/>
    <b v="0"/>
    <n v="87"/>
    <b v="1"/>
    <s v="theater/plays"/>
    <n v="102"/>
    <n v="57.47126436781609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x v="2975"/>
    <b v="0"/>
    <n v="113"/>
    <b v="1"/>
    <s v="theater/plays"/>
    <n v="100.125"/>
    <n v="70.79646017699114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x v="2976"/>
    <b v="0"/>
    <n v="14"/>
    <b v="1"/>
    <s v="theater/plays"/>
    <n v="171.42857142857142"/>
    <n v="5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x v="2977"/>
    <b v="0"/>
    <n v="30"/>
    <b v="1"/>
    <s v="theater/plays"/>
    <n v="113.56666666666666"/>
    <n v="100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x v="2978"/>
    <b v="0"/>
    <n v="16"/>
    <b v="1"/>
    <s v="theater/plays"/>
    <n v="129.46666666666667"/>
    <n v="46.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x v="2979"/>
    <b v="0"/>
    <n v="46"/>
    <b v="1"/>
    <s v="theater/plays"/>
    <n v="101.4"/>
    <n v="108.69565217391305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x v="2980"/>
    <b v="0"/>
    <n v="24"/>
    <b v="1"/>
    <s v="theater/plays"/>
    <n v="109.16666666666666"/>
    <n v="125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x v="2981"/>
    <b v="1"/>
    <n v="97"/>
    <b v="1"/>
    <s v="theater/spaces"/>
    <n v="128.92500000000001"/>
    <n v="41.237113402061858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x v="2982"/>
    <b v="1"/>
    <n v="59"/>
    <b v="1"/>
    <s v="theater/spaces"/>
    <n v="102.06"/>
    <n v="84.745762711864401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x v="2983"/>
    <b v="1"/>
    <n v="1095"/>
    <b v="1"/>
    <s v="theater/spaces"/>
    <n v="146.53957758620692"/>
    <n v="105.936073059360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x v="2984"/>
    <b v="1"/>
    <n v="218"/>
    <b v="1"/>
    <s v="theater/spaces"/>
    <n v="100.352"/>
    <n v="114.678899082568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x v="2985"/>
    <b v="0"/>
    <n v="111"/>
    <b v="1"/>
    <s v="theater/spaces"/>
    <n v="121.64999999999999"/>
    <n v="90.090090090090087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x v="2986"/>
    <b v="0"/>
    <n v="56"/>
    <b v="1"/>
    <s v="theater/spaces"/>
    <n v="105.5"/>
    <n v="42.857142857142854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x v="2987"/>
    <b v="0"/>
    <n v="265"/>
    <b v="1"/>
    <s v="theater/spaces"/>
    <n v="110.4008"/>
    <n v="94.339622641509436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x v="2988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x v="2989"/>
    <b v="0"/>
    <n v="364"/>
    <b v="1"/>
    <s v="theater/spaces"/>
    <n v="176.535"/>
    <n v="54.945054945054942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x v="299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x v="2991"/>
    <b v="0"/>
    <n v="93"/>
    <b v="1"/>
    <s v="theater/spaces"/>
    <n v="103.29411764705883"/>
    <n v="91.397849462365585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x v="2992"/>
    <b v="0"/>
    <n v="64"/>
    <b v="1"/>
    <s v="theater/spaces"/>
    <n v="104.5"/>
    <n v="46.8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x v="2993"/>
    <b v="0"/>
    <n v="22"/>
    <b v="1"/>
    <s v="theater/spaces"/>
    <n v="100.29999999999998"/>
    <n v="45.45454545454545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x v="2994"/>
    <b v="0"/>
    <n v="59"/>
    <b v="1"/>
    <s v="theater/spaces"/>
    <n v="457.74666666666673"/>
    <n v="5.0847457627118642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x v="2995"/>
    <b v="0"/>
    <n v="249"/>
    <b v="1"/>
    <s v="theater/spaces"/>
    <n v="104.96000000000001"/>
    <n v="60.24096385542169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x v="2996"/>
    <b v="0"/>
    <n v="392"/>
    <b v="1"/>
    <s v="theater/spaces"/>
    <n v="171.94285714285715"/>
    <n v="89.285714285714292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x v="2997"/>
    <b v="0"/>
    <n v="115"/>
    <b v="1"/>
    <s v="theater/spaces"/>
    <n v="103.73000000000002"/>
    <n v="86.956521739130437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x v="2998"/>
    <b v="0"/>
    <n v="433"/>
    <b v="1"/>
    <s v="theater/spaces"/>
    <n v="103.029"/>
    <n v="115.47344110854503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x v="2999"/>
    <b v="0"/>
    <n v="20"/>
    <b v="1"/>
    <s v="theater/spaces"/>
    <n v="118.88888888888889"/>
    <n v="67.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x v="300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x v="3001"/>
    <b v="0"/>
    <n v="175"/>
    <b v="1"/>
    <s v="theater/spaces"/>
    <n v="318.69988910451895"/>
    <n v="41.222857142857144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x v="3002"/>
    <b v="0"/>
    <n v="104"/>
    <b v="1"/>
    <s v="theater/spaces"/>
    <n v="108.50614285714286"/>
    <n v="67.307692307692307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x v="3003"/>
    <b v="0"/>
    <n v="17"/>
    <b v="1"/>
    <s v="theater/spaces"/>
    <n v="101.16666666666667"/>
    <n v="176.47058823529412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x v="3004"/>
    <b v="0"/>
    <n v="277"/>
    <b v="1"/>
    <s v="theater/spaces"/>
    <n v="112.815"/>
    <n v="144.404332129963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x v="3005"/>
    <b v="0"/>
    <n v="118"/>
    <b v="1"/>
    <s v="theater/spaces"/>
    <n v="120.49622641509434"/>
    <n v="89.830508474576277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x v="3006"/>
    <b v="0"/>
    <n v="97"/>
    <b v="1"/>
    <s v="theater/spaces"/>
    <n v="107.74999999999999"/>
    <n v="82.474226804123717"/>
    <x v="1"/>
    <x v="38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x v="3007"/>
    <b v="0"/>
    <n v="20"/>
    <b v="1"/>
    <s v="theater/spaces"/>
    <n v="180"/>
    <n v="30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x v="3008"/>
    <b v="0"/>
    <n v="26"/>
    <b v="1"/>
    <s v="theater/spaces"/>
    <n v="101.16666666666667"/>
    <n v="115.38461538461539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x v="3009"/>
    <b v="0"/>
    <n v="128"/>
    <b v="1"/>
    <s v="theater/spaces"/>
    <n v="119.756"/>
    <n v="195.312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x v="3010"/>
    <b v="0"/>
    <n v="15"/>
    <b v="1"/>
    <s v="theater/spaces"/>
    <n v="158"/>
    <n v="100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x v="3011"/>
    <b v="0"/>
    <n v="25"/>
    <b v="1"/>
    <s v="theater/spaces"/>
    <n v="123.66666666666666"/>
    <n v="12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x v="3012"/>
    <b v="0"/>
    <n v="55"/>
    <b v="1"/>
    <s v="theater/spaces"/>
    <n v="117.12499999999999"/>
    <n v="72.727272727272734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x v="3013"/>
    <b v="0"/>
    <n v="107"/>
    <b v="1"/>
    <s v="theater/spaces"/>
    <n v="156.96"/>
    <n v="93.45794392523365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x v="3014"/>
    <b v="0"/>
    <n v="557"/>
    <b v="1"/>
    <s v="theater/spaces"/>
    <n v="113.104"/>
    <n v="44.8833034111310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x v="3015"/>
    <b v="0"/>
    <n v="40"/>
    <b v="1"/>
    <s v="theater/spaces"/>
    <n v="103.17647058823529"/>
    <n v="85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x v="3016"/>
    <b v="0"/>
    <n v="36"/>
    <b v="1"/>
    <s v="theater/spaces"/>
    <n v="102.61176470588236"/>
    <n v="236.11111111111111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x v="3017"/>
    <b v="0"/>
    <n v="159"/>
    <b v="1"/>
    <s v="theater/spaces"/>
    <n v="105.84090909090908"/>
    <n v="138.3647798742138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x v="3018"/>
    <b v="0"/>
    <n v="41"/>
    <b v="1"/>
    <s v="theater/spaces"/>
    <n v="100.71428571428571"/>
    <n v="102.4390243902439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x v="3019"/>
    <b v="0"/>
    <n v="226"/>
    <b v="1"/>
    <s v="theater/spaces"/>
    <n v="121.23333333333332"/>
    <n v="66.371681415929203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x v="3020"/>
    <b v="0"/>
    <n v="30"/>
    <b v="1"/>
    <s v="theater/spaces"/>
    <n v="100.57142857142858"/>
    <n v="233.33333333333334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x v="3021"/>
    <b v="0"/>
    <n v="103"/>
    <b v="1"/>
    <s v="theater/spaces"/>
    <n v="116.02222222222223"/>
    <n v="43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x v="3022"/>
    <b v="0"/>
    <n v="62"/>
    <b v="1"/>
    <s v="theater/spaces"/>
    <n v="100.88"/>
    <n v="161.2903225806451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x v="3023"/>
    <b v="0"/>
    <n v="6"/>
    <b v="1"/>
    <s v="theater/spaces"/>
    <n v="103"/>
    <n v="116.6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x v="3024"/>
    <b v="0"/>
    <n v="182"/>
    <b v="1"/>
    <s v="theater/spaces"/>
    <n v="246.42"/>
    <n v="27.472527472527471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x v="3025"/>
    <b v="0"/>
    <n v="145"/>
    <b v="1"/>
    <s v="theater/spaces"/>
    <n v="302.2"/>
    <n v="17.241379310344829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x v="3026"/>
    <b v="0"/>
    <n v="25"/>
    <b v="1"/>
    <s v="theater/spaces"/>
    <n v="143.33333333333334"/>
    <n v="3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x v="3027"/>
    <b v="0"/>
    <n v="320"/>
    <b v="1"/>
    <s v="theater/spaces"/>
    <n v="131.44"/>
    <n v="125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x v="3028"/>
    <b v="0"/>
    <n v="99"/>
    <b v="1"/>
    <s v="theater/spaces"/>
    <n v="168.01999999999998"/>
    <n v="50.50505050505050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x v="3029"/>
    <b v="0"/>
    <n v="348"/>
    <b v="1"/>
    <s v="theater/spaces"/>
    <n v="109.67666666666666"/>
    <n v="86.206896551724142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x v="3030"/>
    <b v="0"/>
    <n v="41"/>
    <b v="1"/>
    <s v="theater/spaces"/>
    <n v="106.6857142857143"/>
    <n v="42.68292682926829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x v="3031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x v="3032"/>
    <b v="0"/>
    <n v="25"/>
    <b v="1"/>
    <s v="theater/spaces"/>
    <n v="127.2"/>
    <n v="40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x v="3033"/>
    <b v="0"/>
    <n v="23"/>
    <b v="1"/>
    <s v="theater/spaces"/>
    <n v="146.53333333333333"/>
    <n v="130.43478260869566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x v="3034"/>
    <b v="0"/>
    <n v="1260"/>
    <b v="1"/>
    <s v="theater/spaces"/>
    <n v="112.53599999999999"/>
    <n v="79.36507936507936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x v="3035"/>
    <b v="0"/>
    <n v="307"/>
    <b v="1"/>
    <s v="theater/spaces"/>
    <n v="108.78684000000001"/>
    <n v="81.43322475570032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x v="3036"/>
    <b v="0"/>
    <n v="329"/>
    <b v="1"/>
    <s v="theater/spaces"/>
    <n v="126.732"/>
    <n v="75.98784194528875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x v="3037"/>
    <b v="0"/>
    <n v="32"/>
    <b v="1"/>
    <s v="theater/spaces"/>
    <n v="213.20000000000002"/>
    <n v="15.6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x v="3038"/>
    <b v="0"/>
    <n v="27"/>
    <b v="1"/>
    <s v="theater/spaces"/>
    <n v="100.49999999999999"/>
    <n v="37.037037037037038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x v="3039"/>
    <b v="0"/>
    <n v="236"/>
    <b v="1"/>
    <s v="theater/spaces"/>
    <n v="108.71389999999998"/>
    <n v="84.745762711864401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x v="3040"/>
    <b v="0"/>
    <n v="42"/>
    <b v="1"/>
    <s v="theater/spaces"/>
    <n v="107.5"/>
    <n v="71.428571428571431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x v="3041"/>
    <b v="0"/>
    <n v="95"/>
    <b v="1"/>
    <s v="theater/spaces"/>
    <n v="110.48192771084338"/>
    <n v="87.36842105263157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x v="3042"/>
    <b v="0"/>
    <n v="37"/>
    <b v="1"/>
    <s v="theater/spaces"/>
    <n v="128"/>
    <n v="40.54054054054054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x v="3043"/>
    <b v="0"/>
    <n v="128"/>
    <b v="1"/>
    <s v="theater/spaces"/>
    <n v="110.00666666666667"/>
    <n v="117.187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x v="3044"/>
    <b v="0"/>
    <n v="156"/>
    <b v="1"/>
    <s v="theater/spaces"/>
    <n v="109.34166666666667"/>
    <n v="76.92307692307692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x v="3045"/>
    <b v="0"/>
    <n v="64"/>
    <b v="1"/>
    <s v="theater/spaces"/>
    <n v="132.70650000000001"/>
    <n v="62.5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x v="3046"/>
    <b v="0"/>
    <n v="58"/>
    <b v="1"/>
    <s v="theater/spaces"/>
    <n v="190.84810126582278"/>
    <n v="136.20689655172413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x v="3047"/>
    <b v="0"/>
    <n v="20"/>
    <b v="1"/>
    <s v="theater/spaces"/>
    <n v="149"/>
    <n v="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x v="3048"/>
    <b v="0"/>
    <n v="47"/>
    <b v="1"/>
    <s v="theater/spaces"/>
    <n v="166.4"/>
    <n v="106.38297872340425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x v="3049"/>
    <b v="0"/>
    <n v="54"/>
    <b v="1"/>
    <s v="theater/spaces"/>
    <n v="106.66666666666667"/>
    <n v="69.44444444444444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x v="3050"/>
    <b v="0"/>
    <n v="9"/>
    <b v="1"/>
    <s v="theater/spaces"/>
    <n v="106"/>
    <n v="66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x v="3051"/>
    <b v="1"/>
    <n v="35"/>
    <b v="0"/>
    <s v="theater/spaces"/>
    <n v="23.62857142857143"/>
    <n v="100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x v="3052"/>
    <b v="0"/>
    <n v="2"/>
    <b v="0"/>
    <s v="theater/spaces"/>
    <n v="0.15"/>
    <n v="25000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x v="3053"/>
    <b v="0"/>
    <n v="3"/>
    <b v="0"/>
    <s v="theater/spaces"/>
    <n v="0.4"/>
    <n v="3333.3333333333335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x v="30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x v="3055"/>
    <b v="0"/>
    <n v="1"/>
    <b v="0"/>
    <s v="theater/spaces"/>
    <n v="5.0000000000000001E-3"/>
    <n v="2000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x v="3056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x v="3057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x v="3058"/>
    <b v="0"/>
    <n v="3"/>
    <b v="0"/>
    <s v="theater/spaces"/>
    <n v="1.6666666666666666E-2"/>
    <n v="600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x v="3059"/>
    <b v="0"/>
    <n v="11"/>
    <b v="0"/>
    <s v="theater/spaces"/>
    <n v="3.0066666666666664"/>
    <n v="1363.6363636363637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x v="3060"/>
    <b v="0"/>
    <n v="6"/>
    <b v="0"/>
    <s v="theater/spaces"/>
    <n v="0.15227272727272728"/>
    <n v="36666.666666666664"/>
    <x v="1"/>
    <x v="38"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x v="3061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x v="3062"/>
    <b v="0"/>
    <n v="67"/>
    <b v="0"/>
    <s v="theater/spaces"/>
    <n v="66.84"/>
    <n v="149.25373134328359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x v="3063"/>
    <b v="0"/>
    <n v="23"/>
    <b v="0"/>
    <s v="theater/spaces"/>
    <n v="19.566666666666666"/>
    <n v="130.43478260869566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x v="3064"/>
    <b v="0"/>
    <n v="72"/>
    <b v="0"/>
    <s v="theater/spaces"/>
    <n v="11.294666666666666"/>
    <n v="1041.666666666666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x v="3065"/>
    <b v="0"/>
    <n v="2"/>
    <b v="0"/>
    <s v="theater/spaces"/>
    <n v="0.04"/>
    <n v="12500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x v="3066"/>
    <b v="0"/>
    <n v="15"/>
    <b v="0"/>
    <s v="theater/spaces"/>
    <n v="11.985714285714286"/>
    <n v="23333.333333333332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x v="3067"/>
    <b v="0"/>
    <n v="1"/>
    <b v="0"/>
    <s v="theater/spaces"/>
    <n v="2.5"/>
    <n v="80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x v="3068"/>
    <b v="0"/>
    <n v="2"/>
    <b v="0"/>
    <s v="theater/spaces"/>
    <n v="6.9999999999999993E-2"/>
    <n v="125000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x v="3069"/>
    <b v="0"/>
    <n v="7"/>
    <b v="0"/>
    <s v="theater/spaces"/>
    <n v="14.099999999999998"/>
    <n v="142.85714285714286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x v="3070"/>
    <b v="0"/>
    <n v="16"/>
    <b v="0"/>
    <s v="theater/spaces"/>
    <n v="3.34"/>
    <n v="62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x v="3071"/>
    <b v="0"/>
    <n v="117"/>
    <b v="0"/>
    <s v="theater/spaces"/>
    <n v="59.774999999999999"/>
    <n v="102.5641025641025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x v="3072"/>
    <b v="0"/>
    <n v="2"/>
    <b v="0"/>
    <s v="theater/spaces"/>
    <n v="1.6666666666666666E-2"/>
    <n v="600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x v="3073"/>
    <b v="0"/>
    <n v="7"/>
    <b v="0"/>
    <s v="theater/spaces"/>
    <n v="2.3035714285714284E-2"/>
    <n v="400000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x v="3074"/>
    <b v="0"/>
    <n v="3"/>
    <b v="0"/>
    <s v="theater/spaces"/>
    <n v="8.8000000000000009E-2"/>
    <n v="8333.3333333333339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x v="3075"/>
    <b v="0"/>
    <n v="20"/>
    <b v="0"/>
    <s v="theater/spaces"/>
    <n v="8.64"/>
    <n v="750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x v="3076"/>
    <b v="0"/>
    <n v="50"/>
    <b v="0"/>
    <s v="theater/spaces"/>
    <n v="15.06"/>
    <n v="200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x v="3077"/>
    <b v="0"/>
    <n v="2"/>
    <b v="0"/>
    <s v="theater/spaces"/>
    <n v="0.47727272727272729"/>
    <n v="11000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x v="3078"/>
    <b v="0"/>
    <n v="3"/>
    <b v="0"/>
    <s v="theater/spaces"/>
    <n v="0.11833333333333333"/>
    <n v="20000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x v="3079"/>
    <b v="0"/>
    <n v="27"/>
    <b v="0"/>
    <s v="theater/spaces"/>
    <n v="0.8417399858735245"/>
    <n v="49395.037037037036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x v="3080"/>
    <b v="0"/>
    <n v="7"/>
    <b v="0"/>
    <s v="theater/spaces"/>
    <n v="1.8799999999999997E-2"/>
    <n v="285714.28571428574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x v="3081"/>
    <b v="0"/>
    <n v="5"/>
    <b v="0"/>
    <s v="theater/spaces"/>
    <n v="0.21029999999999999"/>
    <n v="200000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x v="3082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x v="3083"/>
    <b v="0"/>
    <n v="3"/>
    <b v="0"/>
    <s v="theater/spaces"/>
    <n v="0.27999999999999997"/>
    <n v="6666.666666666667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x v="3084"/>
    <b v="0"/>
    <n v="6"/>
    <b v="0"/>
    <s v="theater/spaces"/>
    <n v="11.57920670115792"/>
    <n v="676.5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x v="3085"/>
    <b v="0"/>
    <n v="9"/>
    <b v="0"/>
    <s v="theater/spaces"/>
    <n v="2.44"/>
    <n v="2777.77777777777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x v="3086"/>
    <b v="0"/>
    <n v="3"/>
    <b v="0"/>
    <s v="theater/spaces"/>
    <n v="0.25"/>
    <n v="6666.666666666667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x v="3087"/>
    <b v="0"/>
    <n v="2"/>
    <b v="0"/>
    <s v="theater/spaces"/>
    <n v="0.625"/>
    <n v="10000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x v="3088"/>
    <b v="0"/>
    <n v="3"/>
    <b v="0"/>
    <s v="theater/spaces"/>
    <n v="0.19384615384615383"/>
    <n v="21666.666666666668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x v="3089"/>
    <b v="0"/>
    <n v="45"/>
    <b v="0"/>
    <s v="theater/spaces"/>
    <n v="23.416"/>
    <n v="555.55555555555554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x v="3090"/>
    <b v="0"/>
    <n v="9"/>
    <b v="0"/>
    <s v="theater/spaces"/>
    <n v="5.0808888888888886"/>
    <n v="25000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x v="3091"/>
    <b v="0"/>
    <n v="9"/>
    <b v="0"/>
    <s v="theater/spaces"/>
    <n v="15.920000000000002"/>
    <n v="555.5555555555555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x v="3092"/>
    <b v="0"/>
    <n v="21"/>
    <b v="0"/>
    <s v="theater/spaces"/>
    <n v="1.1831900000000002"/>
    <n v="4761.9047619047615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x v="3093"/>
    <b v="0"/>
    <n v="17"/>
    <b v="0"/>
    <s v="theater/spaces"/>
    <n v="22.75"/>
    <n v="235.2941176470588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x v="3094"/>
    <b v="0"/>
    <n v="1"/>
    <b v="0"/>
    <s v="theater/spaces"/>
    <n v="2.5000000000000001E-2"/>
    <n v="100000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x v="3095"/>
    <b v="0"/>
    <n v="1"/>
    <b v="0"/>
    <s v="theater/spaces"/>
    <n v="0.33512064343163539"/>
    <n v="1492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x v="3096"/>
    <b v="0"/>
    <n v="14"/>
    <b v="0"/>
    <s v="theater/spaces"/>
    <n v="3.9750000000000001"/>
    <n v="1428.5714285714287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x v="3097"/>
    <b v="0"/>
    <n v="42"/>
    <b v="0"/>
    <s v="theater/spaces"/>
    <n v="17.150000000000002"/>
    <n v="238.0952380952381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x v="3098"/>
    <b v="0"/>
    <n v="27"/>
    <b v="0"/>
    <s v="theater/spaces"/>
    <n v="3.6080041046690612"/>
    <n v="1804.6296296296296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x v="3099"/>
    <b v="0"/>
    <n v="5"/>
    <b v="0"/>
    <s v="theater/spaces"/>
    <n v="13.900000000000002"/>
    <n v="400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x v="3100"/>
    <b v="0"/>
    <n v="13"/>
    <b v="0"/>
    <s v="theater/spaces"/>
    <n v="15.225"/>
    <n v="923.07692307692309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x v="3101"/>
    <b v="0"/>
    <n v="12"/>
    <b v="0"/>
    <s v="theater/spaces"/>
    <n v="12"/>
    <n v="208.33333333333334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x v="3102"/>
    <b v="0"/>
    <n v="90"/>
    <b v="0"/>
    <s v="theater/spaces"/>
    <n v="39.112499999999997"/>
    <n v="177.7777777777777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x v="3103"/>
    <b v="0"/>
    <n v="2"/>
    <b v="0"/>
    <s v="theater/spaces"/>
    <n v="0.26829268292682928"/>
    <n v="2050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x v="3104"/>
    <b v="0"/>
    <n v="5"/>
    <b v="0"/>
    <s v="theater/spaces"/>
    <n v="29.625"/>
    <n v="800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x v="3105"/>
    <b v="0"/>
    <n v="31"/>
    <b v="0"/>
    <s v="theater/spaces"/>
    <n v="42.360992301112063"/>
    <n v="188.54838709677421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x v="3106"/>
    <b v="0"/>
    <n v="4"/>
    <b v="0"/>
    <s v="theater/spaces"/>
    <n v="4.1000000000000005"/>
    <n v="25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x v="3107"/>
    <b v="0"/>
    <n v="29"/>
    <b v="0"/>
    <s v="theater/spaces"/>
    <n v="19.762499999999999"/>
    <n v="1379.3103448275863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x v="3108"/>
    <b v="0"/>
    <n v="2"/>
    <b v="0"/>
    <s v="theater/spaces"/>
    <n v="5.1999999999999998E-2"/>
    <n v="25000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x v="3109"/>
    <b v="0"/>
    <n v="114"/>
    <b v="0"/>
    <s v="theater/spaces"/>
    <n v="25.030188679245285"/>
    <n v="232.45614035087721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x v="3110"/>
    <b v="0"/>
    <n v="1"/>
    <b v="0"/>
    <s v="theater/spaces"/>
    <n v="0.04"/>
    <n v="2500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x v="3111"/>
    <b v="0"/>
    <n v="76"/>
    <b v="0"/>
    <s v="theater/spaces"/>
    <n v="26.640000000000004"/>
    <n v="263.15789473684208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x v="3112"/>
    <b v="0"/>
    <n v="9"/>
    <b v="0"/>
    <s v="theater/spaces"/>
    <n v="4.7363636363636363"/>
    <n v="1222.2222222222222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x v="3113"/>
    <b v="0"/>
    <n v="37"/>
    <b v="0"/>
    <s v="theater/spaces"/>
    <n v="4.2435339894712749"/>
    <n v="2952.0270270270271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x v="3114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x v="3115"/>
    <b v="0"/>
    <n v="1"/>
    <b v="0"/>
    <s v="theater/spaces"/>
    <n v="3"/>
    <n v="100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x v="3116"/>
    <b v="0"/>
    <n v="10"/>
    <b v="0"/>
    <s v="theater/spaces"/>
    <n v="57.333333333333336"/>
    <n v="75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x v="3117"/>
    <b v="0"/>
    <n v="1"/>
    <b v="0"/>
    <s v="theater/spaces"/>
    <n v="0.1"/>
    <n v="1000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x v="3118"/>
    <b v="0"/>
    <n v="2"/>
    <b v="0"/>
    <s v="theater/spaces"/>
    <n v="0.31"/>
    <n v="250000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x v="3119"/>
    <b v="0"/>
    <n v="1"/>
    <b v="0"/>
    <s v="theater/spaces"/>
    <n v="0.05"/>
    <n v="10000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x v="3120"/>
    <b v="0"/>
    <n v="10"/>
    <b v="0"/>
    <s v="theater/spaces"/>
    <n v="9.8461538461538465E-3"/>
    <n v="130000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x v="3121"/>
    <b v="0"/>
    <n v="1"/>
    <b v="0"/>
    <s v="theater/spaces"/>
    <n v="0.66666666666666674"/>
    <n v="1500"/>
    <x v="1"/>
    <x v="38"/>
    <x v="3121"/>
    <d v="2014-09-26T16:18:55"/>
  </r>
  <r>
    <n v="3122"/>
    <s v="be back soon (Canceled)"/>
    <s v="cancelled until further notice"/>
    <n v="199"/>
    <n v="116"/>
    <x v="1"/>
    <s v="US"/>
    <x v="0"/>
    <n v="1478733732"/>
    <x v="3122"/>
    <b v="0"/>
    <n v="2"/>
    <b v="0"/>
    <s v="theater/spaces"/>
    <n v="58.291457286432156"/>
    <n v="99.5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x v="3123"/>
    <b v="0"/>
    <n v="348"/>
    <b v="0"/>
    <s v="theater/spaces"/>
    <n v="68.153599999999997"/>
    <n v="359.1954022988505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x v="3124"/>
    <b v="0"/>
    <n v="4"/>
    <b v="0"/>
    <s v="theater/spaces"/>
    <n v="3.2499999999999999E-3"/>
    <n v="200000"/>
    <x v="1"/>
    <x v="38"/>
    <x v="3124"/>
    <d v="2015-02-02T18:43:21"/>
  </r>
  <r>
    <n v="3125"/>
    <s v="N/A (Canceled)"/>
    <s v="N/A"/>
    <n v="1500000"/>
    <n v="0"/>
    <x v="1"/>
    <s v="US"/>
    <x v="0"/>
    <n v="1452142672"/>
    <x v="3125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x v="3126"/>
    <b v="0"/>
    <n v="17"/>
    <b v="0"/>
    <s v="theater/spaces"/>
    <n v="4.16"/>
    <n v="1470.5882352941176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x v="3127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x v="3128"/>
    <b v="0"/>
    <n v="117"/>
    <b v="0"/>
    <s v="theater/plays"/>
    <n v="108.60666666666667"/>
    <n v="128.2051282051282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x v="3129"/>
    <b v="0"/>
    <n v="1"/>
    <b v="0"/>
    <s v="theater/plays"/>
    <n v="0.8"/>
    <n v="125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x v="3130"/>
    <b v="0"/>
    <n v="4"/>
    <b v="0"/>
    <s v="theater/plays"/>
    <n v="3.75"/>
    <n v="2500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x v="3131"/>
    <b v="0"/>
    <n v="12"/>
    <b v="0"/>
    <s v="theater/plays"/>
    <n v="15.731707317073171"/>
    <n v="341.66666666666669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x v="3132"/>
    <b v="0"/>
    <n v="1"/>
    <b v="0"/>
    <s v="theater/plays"/>
    <n v="3.3333333333333333E-2"/>
    <n v="3000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x v="3133"/>
    <b v="0"/>
    <n v="16"/>
    <b v="0"/>
    <s v="theater/plays"/>
    <n v="108"/>
    <n v="31.2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x v="3134"/>
    <b v="0"/>
    <n v="12"/>
    <b v="0"/>
    <s v="theater/plays"/>
    <n v="22.5"/>
    <n v="83.333333333333329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x v="3135"/>
    <b v="0"/>
    <n v="7"/>
    <b v="0"/>
    <s v="theater/plays"/>
    <n v="20.849420849420849"/>
    <n v="111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x v="3136"/>
    <b v="0"/>
    <n v="22"/>
    <b v="0"/>
    <s v="theater/plays"/>
    <n v="127.8"/>
    <n v="22.72727272727272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x v="3137"/>
    <b v="0"/>
    <n v="1"/>
    <b v="0"/>
    <s v="theater/plays"/>
    <n v="3.3333333333333335"/>
    <n v="150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x v="3138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x v="3139"/>
    <b v="0"/>
    <n v="6"/>
    <b v="0"/>
    <s v="theater/plays"/>
    <n v="5.4"/>
    <n v="8333.3333333333339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x v="3140"/>
    <b v="0"/>
    <n v="4"/>
    <b v="0"/>
    <s v="theater/plays"/>
    <n v="0.96"/>
    <n v="2500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x v="3141"/>
    <b v="0"/>
    <n v="8"/>
    <b v="0"/>
    <s v="theater/plays"/>
    <n v="51.6"/>
    <n v="62.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x v="3142"/>
    <b v="0"/>
    <n v="3"/>
    <b v="0"/>
    <s v="theater/plays"/>
    <n v="1.6363636363636365"/>
    <n v="916.66666666666663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x v="3143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x v="3144"/>
    <b v="0"/>
    <n v="30"/>
    <b v="0"/>
    <s v="theater/plays"/>
    <n v="75.400000000000006"/>
    <n v="333.33333333333331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x v="3145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x v="3146"/>
    <b v="0"/>
    <n v="12"/>
    <b v="0"/>
    <s v="theater/plays"/>
    <n v="10.5"/>
    <n v="4166.666666666667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x v="3147"/>
    <b v="1"/>
    <n v="213"/>
    <b v="1"/>
    <s v="theater/plays"/>
    <n v="117.52499999999999"/>
    <n v="93.896713615023472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x v="3148"/>
    <b v="1"/>
    <n v="57"/>
    <b v="1"/>
    <s v="theater/plays"/>
    <n v="131.16666666666669"/>
    <n v="31.57894736842105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x v="3149"/>
    <b v="1"/>
    <n v="25"/>
    <b v="1"/>
    <s v="theater/plays"/>
    <n v="104"/>
    <n v="50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x v="3150"/>
    <b v="1"/>
    <n v="104"/>
    <b v="1"/>
    <s v="theater/plays"/>
    <n v="101"/>
    <n v="33.65384615384615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x v="3151"/>
    <b v="1"/>
    <n v="34"/>
    <b v="1"/>
    <s v="theater/plays"/>
    <n v="100.4"/>
    <n v="102.9411764705882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x v="3152"/>
    <b v="1"/>
    <n v="67"/>
    <b v="1"/>
    <s v="theater/plays"/>
    <n v="105.95454545454545"/>
    <n v="32.83582089552238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x v="3153"/>
    <b v="1"/>
    <n v="241"/>
    <b v="1"/>
    <s v="theater/plays"/>
    <n v="335.58333333333337"/>
    <n v="12.448132780082988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x v="3154"/>
    <b v="1"/>
    <n v="123"/>
    <b v="1"/>
    <s v="theater/plays"/>
    <n v="112.92857142857142"/>
    <n v="56.91056910569106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x v="3155"/>
    <b v="1"/>
    <n v="302"/>
    <b v="1"/>
    <s v="theater/plays"/>
    <n v="188.50460000000001"/>
    <n v="16.556291390728475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x v="3156"/>
    <b v="1"/>
    <n v="89"/>
    <b v="1"/>
    <s v="theater/plays"/>
    <n v="101.81818181818181"/>
    <n v="61.797752808988761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x v="3157"/>
    <b v="1"/>
    <n v="41"/>
    <b v="1"/>
    <s v="theater/plays"/>
    <n v="101"/>
    <n v="97.560975609756099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x v="3158"/>
    <b v="1"/>
    <n v="69"/>
    <b v="1"/>
    <s v="theater/plays"/>
    <n v="113.99999999999999"/>
    <n v="72.46376811594203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x v="3159"/>
    <b v="1"/>
    <n v="52"/>
    <b v="1"/>
    <s v="theater/plays"/>
    <n v="133.48133333333334"/>
    <n v="28.846153846153847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x v="3160"/>
    <b v="1"/>
    <n v="57"/>
    <b v="1"/>
    <s v="theater/plays"/>
    <n v="101.53333333333335"/>
    <n v="78.94736842105263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x v="3161"/>
    <b v="1"/>
    <n v="74"/>
    <b v="1"/>
    <s v="theater/plays"/>
    <n v="105.1"/>
    <n v="27.027027027027028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x v="3162"/>
    <b v="1"/>
    <n v="63"/>
    <b v="1"/>
    <s v="theater/plays"/>
    <n v="127.15"/>
    <n v="63.492063492063494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x v="3163"/>
    <b v="1"/>
    <n v="72"/>
    <b v="1"/>
    <s v="theater/plays"/>
    <n v="111.15384615384616"/>
    <n v="180.55555555555554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x v="3164"/>
    <b v="1"/>
    <n v="71"/>
    <b v="1"/>
    <s v="theater/plays"/>
    <n v="106.76"/>
    <n v="35.211267605633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x v="3165"/>
    <b v="1"/>
    <n v="21"/>
    <b v="1"/>
    <s v="theater/plays"/>
    <n v="162.66666666666666"/>
    <n v="35.71428571428571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x v="3166"/>
    <b v="1"/>
    <n v="930"/>
    <b v="1"/>
    <s v="theater/plays"/>
    <n v="160.22808571428573"/>
    <n v="37.634408602150536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x v="3167"/>
    <b v="1"/>
    <n v="55"/>
    <b v="1"/>
    <s v="theater/plays"/>
    <n v="116.16666666666666"/>
    <n v="54.54545454545454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x v="3168"/>
    <b v="1"/>
    <n v="61"/>
    <b v="1"/>
    <s v="theater/plays"/>
    <n v="124.2"/>
    <n v="40.983606557377051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x v="3169"/>
    <b v="1"/>
    <n v="82"/>
    <b v="1"/>
    <s v="theater/plays"/>
    <n v="103.01249999999999"/>
    <n v="97.560975609756099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x v="3170"/>
    <b v="1"/>
    <n v="71"/>
    <b v="1"/>
    <s v="theater/plays"/>
    <n v="112.25"/>
    <n v="28.169014084507044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x v="3171"/>
    <b v="1"/>
    <n v="117"/>
    <b v="1"/>
    <s v="theater/plays"/>
    <n v="108.8142857142857"/>
    <n v="59.82905982905983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x v="3172"/>
    <b v="1"/>
    <n v="29"/>
    <b v="1"/>
    <s v="theater/plays"/>
    <n v="114.99999999999999"/>
    <n v="68.965517241379317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x v="3173"/>
    <b v="1"/>
    <n v="74"/>
    <b v="1"/>
    <s v="theater/plays"/>
    <n v="103"/>
    <n v="135.13513513513513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x v="3174"/>
    <b v="1"/>
    <n v="23"/>
    <b v="1"/>
    <s v="theater/plays"/>
    <n v="101.13333333333334"/>
    <n v="130.43478260869566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x v="3175"/>
    <b v="1"/>
    <n v="60"/>
    <b v="1"/>
    <s v="theater/plays"/>
    <n v="109.55999999999999"/>
    <n v="83.333333333333329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x v="3176"/>
    <b v="1"/>
    <n v="55"/>
    <b v="1"/>
    <s v="theater/plays"/>
    <n v="114.8421052631579"/>
    <n v="34.54545454545454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x v="3177"/>
    <b v="1"/>
    <n v="51"/>
    <b v="1"/>
    <s v="theater/plays"/>
    <n v="117.39999999999999"/>
    <n v="49.01960784313725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x v="3178"/>
    <b v="1"/>
    <n v="78"/>
    <b v="1"/>
    <s v="theater/plays"/>
    <n v="171.73333333333335"/>
    <n v="19.2307692307692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x v="3179"/>
    <b v="1"/>
    <n v="62"/>
    <b v="1"/>
    <s v="theater/plays"/>
    <n v="114.16238095238094"/>
    <n v="67.741935483870961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x v="3180"/>
    <b v="1"/>
    <n v="45"/>
    <b v="1"/>
    <s v="theater/plays"/>
    <n v="119.75"/>
    <n v="26.666666666666668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x v="3181"/>
    <b v="1"/>
    <n v="15"/>
    <b v="1"/>
    <s v="theater/plays"/>
    <n v="109.00000000000001"/>
    <n v="33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x v="3182"/>
    <b v="1"/>
    <n v="151"/>
    <b v="1"/>
    <s v="theater/plays"/>
    <n v="100.88571428571429"/>
    <n v="46.357615894039732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x v="3183"/>
    <b v="1"/>
    <n v="68"/>
    <b v="1"/>
    <s v="theater/plays"/>
    <n v="109.00000000000001"/>
    <n v="36.764705882352942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x v="3184"/>
    <b v="1"/>
    <n v="46"/>
    <b v="1"/>
    <s v="theater/plays"/>
    <n v="107.20930232558139"/>
    <n v="93.478260869565219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x v="3185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x v="3186"/>
    <b v="1"/>
    <n v="70"/>
    <b v="1"/>
    <s v="theater/plays"/>
    <n v="102.18750000000001"/>
    <n v="45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x v="3187"/>
    <b v="1"/>
    <n v="244"/>
    <b v="1"/>
    <s v="theater/plays"/>
    <n v="116.29333333333334"/>
    <n v="61.475409836065573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x v="3188"/>
    <b v="0"/>
    <n v="9"/>
    <b v="0"/>
    <s v="theater/musical"/>
    <n v="65"/>
    <n v="22.222222222222221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x v="3189"/>
    <b v="0"/>
    <n v="19"/>
    <b v="0"/>
    <s v="theater/musical"/>
    <n v="12.327272727272726"/>
    <n v="2894.7368421052633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x v="3190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x v="3191"/>
    <b v="0"/>
    <n v="4"/>
    <b v="0"/>
    <s v="theater/musical"/>
    <n v="4.0266666666666664"/>
    <n v="937.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x v="3192"/>
    <b v="0"/>
    <n v="8"/>
    <b v="0"/>
    <s v="theater/musical"/>
    <n v="1.02"/>
    <n v="1250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x v="3193"/>
    <b v="0"/>
    <n v="24"/>
    <b v="0"/>
    <s v="theater/musical"/>
    <n v="11.74"/>
    <n v="208.33333333333334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x v="3194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x v="3195"/>
    <b v="0"/>
    <n v="39"/>
    <b v="0"/>
    <s v="theater/musical"/>
    <n v="59.142857142857139"/>
    <n v="89.743589743589737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x v="3196"/>
    <b v="0"/>
    <n v="6"/>
    <b v="0"/>
    <s v="theater/musical"/>
    <n v="0.06"/>
    <n v="5000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x v="3197"/>
    <b v="0"/>
    <n v="4"/>
    <b v="0"/>
    <s v="theater/musical"/>
    <n v="11.450000000000001"/>
    <n v="2500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x v="3198"/>
    <b v="0"/>
    <n v="3"/>
    <b v="0"/>
    <s v="theater/musical"/>
    <n v="0.36666666666666664"/>
    <n v="10000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x v="3199"/>
    <b v="0"/>
    <n v="53"/>
    <b v="0"/>
    <s v="theater/musical"/>
    <n v="52.16"/>
    <n v="94.339622641509436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x v="3200"/>
    <b v="0"/>
    <n v="1"/>
    <b v="0"/>
    <s v="theater/musical"/>
    <n v="2E-3"/>
    <n v="5000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x v="3201"/>
    <b v="0"/>
    <n v="2"/>
    <b v="0"/>
    <s v="theater/musical"/>
    <n v="1.25"/>
    <n v="1000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x v="3202"/>
    <b v="0"/>
    <n v="25"/>
    <b v="0"/>
    <s v="theater/musical"/>
    <n v="54.52"/>
    <n v="200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x v="3203"/>
    <b v="0"/>
    <n v="6"/>
    <b v="0"/>
    <s v="theater/musical"/>
    <n v="25"/>
    <n v="166.66666666666666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x v="3204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x v="3205"/>
    <b v="0"/>
    <n v="12"/>
    <b v="0"/>
    <s v="theater/musical"/>
    <n v="3.4125000000000001"/>
    <n v="666.66666666666663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x v="3206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x v="3207"/>
    <b v="0"/>
    <n v="36"/>
    <b v="0"/>
    <s v="theater/musical"/>
    <n v="46.36363636363636"/>
    <n v="152.77777777777777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x v="3208"/>
    <b v="1"/>
    <n v="82"/>
    <b v="1"/>
    <s v="theater/plays"/>
    <n v="103.49999999999999"/>
    <n v="60.975609756097562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x v="3209"/>
    <b v="1"/>
    <n v="226"/>
    <b v="1"/>
    <s v="theater/plays"/>
    <n v="119.32315789473684"/>
    <n v="42.035398230088497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x v="3210"/>
    <b v="1"/>
    <n v="60"/>
    <b v="1"/>
    <s v="theater/plays"/>
    <n v="125.76666666666667"/>
    <n v="50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x v="3211"/>
    <b v="1"/>
    <n v="322"/>
    <b v="1"/>
    <s v="theater/plays"/>
    <n v="119.74347826086958"/>
    <n v="71.428571428571431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x v="3212"/>
    <b v="1"/>
    <n v="94"/>
    <b v="1"/>
    <s v="theater/plays"/>
    <n v="126.25"/>
    <n v="42.553191489361701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x v="3213"/>
    <b v="1"/>
    <n v="47"/>
    <b v="1"/>
    <s v="theater/plays"/>
    <n v="100.11666666666667"/>
    <n v="127.6595744680851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x v="3214"/>
    <b v="1"/>
    <n v="115"/>
    <b v="1"/>
    <s v="theater/plays"/>
    <n v="102.13333333333334"/>
    <n v="104.34782608695652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x v="3215"/>
    <b v="1"/>
    <n v="134"/>
    <b v="1"/>
    <s v="theater/plays"/>
    <n v="100.35142857142858"/>
    <n v="261.19402985074629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x v="3216"/>
    <b v="1"/>
    <n v="35"/>
    <b v="1"/>
    <s v="theater/plays"/>
    <n v="100.05"/>
    <n v="57.142857142857146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x v="3217"/>
    <b v="1"/>
    <n v="104"/>
    <b v="1"/>
    <s v="theater/plays"/>
    <n v="116.02222222222223"/>
    <n v="43.269230769230766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x v="3218"/>
    <b v="1"/>
    <n v="184"/>
    <b v="1"/>
    <s v="theater/plays"/>
    <n v="102.1"/>
    <n v="65.217391304347828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x v="3219"/>
    <b v="1"/>
    <n v="119"/>
    <b v="1"/>
    <s v="theater/plays"/>
    <n v="100.11000000000001"/>
    <n v="168.0672268907563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x v="3220"/>
    <b v="1"/>
    <n v="59"/>
    <b v="1"/>
    <s v="theater/plays"/>
    <n v="100.84"/>
    <n v="254.23728813559322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x v="3221"/>
    <b v="1"/>
    <n v="113"/>
    <b v="1"/>
    <s v="theater/plays"/>
    <n v="103.42499999999998"/>
    <n v="35.398230088495573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x v="3222"/>
    <b v="1"/>
    <n v="84"/>
    <b v="1"/>
    <s v="theater/plays"/>
    <n v="124.8"/>
    <n v="29.761904761904763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x v="3223"/>
    <b v="1"/>
    <n v="74"/>
    <b v="1"/>
    <s v="theater/plays"/>
    <n v="109.51612903225806"/>
    <n v="41.891891891891895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x v="3224"/>
    <b v="1"/>
    <n v="216"/>
    <b v="1"/>
    <s v="theater/plays"/>
    <n v="102.03333333333333"/>
    <n v="138.88888888888889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x v="3225"/>
    <b v="1"/>
    <n v="39"/>
    <b v="1"/>
    <s v="theater/plays"/>
    <n v="102.35000000000001"/>
    <n v="51.282051282051285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x v="3226"/>
    <b v="1"/>
    <n v="21"/>
    <b v="1"/>
    <s v="theater/plays"/>
    <n v="104.16666666666667"/>
    <n v="57.14285714285714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x v="3227"/>
    <b v="0"/>
    <n v="30"/>
    <b v="1"/>
    <s v="theater/plays"/>
    <n v="125"/>
    <n v="4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x v="3228"/>
    <b v="1"/>
    <n v="37"/>
    <b v="1"/>
    <s v="theater/plays"/>
    <n v="102.34285714285714"/>
    <n v="189.18918918918919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x v="3229"/>
    <b v="1"/>
    <n v="202"/>
    <b v="1"/>
    <s v="theater/plays"/>
    <n v="107.86500000000001"/>
    <n v="99.009900990099013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x v="3230"/>
    <b v="1"/>
    <n v="37"/>
    <b v="1"/>
    <s v="theater/plays"/>
    <n v="109.88461538461539"/>
    <n v="70.270270270270274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x v="3231"/>
    <b v="0"/>
    <n v="28"/>
    <b v="1"/>
    <s v="theater/plays"/>
    <n v="161"/>
    <n v="35.71428571428571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x v="3232"/>
    <b v="1"/>
    <n v="26"/>
    <b v="1"/>
    <s v="theater/plays"/>
    <n v="131.20000000000002"/>
    <n v="38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x v="3233"/>
    <b v="0"/>
    <n v="61"/>
    <b v="1"/>
    <s v="theater/plays"/>
    <n v="118.8"/>
    <n v="81.967213114754102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x v="3234"/>
    <b v="0"/>
    <n v="115"/>
    <b v="1"/>
    <s v="theater/plays"/>
    <n v="100.39275000000001"/>
    <n v="34.78260869565217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x v="3235"/>
    <b v="1"/>
    <n v="181"/>
    <b v="1"/>
    <s v="theater/plays"/>
    <n v="103.20666666666666"/>
    <n v="82.87292817679558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x v="3236"/>
    <b v="0"/>
    <n v="110"/>
    <b v="1"/>
    <s v="theater/plays"/>
    <n v="100.6"/>
    <n v="181.8181818181818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x v="3237"/>
    <b v="1"/>
    <n v="269"/>
    <b v="1"/>
    <s v="theater/plays"/>
    <n v="100.78754285714287"/>
    <n v="130.1115241635687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x v="3238"/>
    <b v="1"/>
    <n v="79"/>
    <b v="1"/>
    <s v="theater/plays"/>
    <n v="112.32142857142857"/>
    <n v="35.44303797468354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x v="3239"/>
    <b v="1"/>
    <n v="104"/>
    <b v="1"/>
    <s v="theater/plays"/>
    <n v="105.91914022517912"/>
    <n v="56.365384615384613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x v="3240"/>
    <b v="0"/>
    <n v="34"/>
    <b v="1"/>
    <s v="theater/plays"/>
    <n v="100.56666666666668"/>
    <n v="88.2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x v="3241"/>
    <b v="1"/>
    <n v="167"/>
    <b v="1"/>
    <s v="theater/plays"/>
    <n v="115.30588235294117"/>
    <n v="50.8982035928143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x v="3242"/>
    <b v="1"/>
    <n v="183"/>
    <b v="1"/>
    <s v="theater/plays"/>
    <n v="127.30419999999999"/>
    <n v="54.644808743169399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x v="3243"/>
    <b v="1"/>
    <n v="71"/>
    <b v="1"/>
    <s v="theater/plays"/>
    <n v="102.83750000000001"/>
    <n v="112.67605633802818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x v="3244"/>
    <b v="0"/>
    <n v="69"/>
    <b v="1"/>
    <s v="theater/plays"/>
    <n v="102.9375"/>
    <n v="23.188405797101449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x v="3245"/>
    <b v="0"/>
    <n v="270"/>
    <b v="1"/>
    <s v="theater/plays"/>
    <n v="104.3047619047619"/>
    <n v="77.777777777777771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x v="3246"/>
    <b v="1"/>
    <n v="193"/>
    <b v="1"/>
    <s v="theater/plays"/>
    <n v="111.22000000000001"/>
    <n v="51.81347150259067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x v="3247"/>
    <b v="1"/>
    <n v="57"/>
    <b v="1"/>
    <s v="theater/plays"/>
    <n v="105.86"/>
    <n v="43.859649122807021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x v="3248"/>
    <b v="1"/>
    <n v="200"/>
    <b v="1"/>
    <s v="theater/plays"/>
    <n v="100.79166666666666"/>
    <n v="60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x v="3249"/>
    <b v="1"/>
    <n v="88"/>
    <b v="1"/>
    <s v="theater/plays"/>
    <n v="104.92727272727274"/>
    <n v="62.5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x v="3250"/>
    <b v="1"/>
    <n v="213"/>
    <b v="1"/>
    <s v="theater/plays"/>
    <n v="101.55199999999999"/>
    <n v="117.37089201877934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x v="3251"/>
    <b v="1"/>
    <n v="20"/>
    <b v="1"/>
    <s v="theater/plays"/>
    <n v="110.73333333333333"/>
    <n v="7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x v="3252"/>
    <b v="1"/>
    <n v="50"/>
    <b v="1"/>
    <s v="theater/plays"/>
    <n v="127.82222222222221"/>
    <n v="45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x v="3253"/>
    <b v="1"/>
    <n v="115"/>
    <b v="1"/>
    <s v="theater/plays"/>
    <n v="101.82500000000002"/>
    <n v="173.91304347826087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x v="3254"/>
    <b v="1"/>
    <n v="186"/>
    <b v="1"/>
    <s v="theater/plays"/>
    <n v="101.25769230769231"/>
    <n v="69.892473118279568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x v="3255"/>
    <b v="1"/>
    <n v="18"/>
    <b v="1"/>
    <s v="theater/plays"/>
    <n v="175"/>
    <n v="16.6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x v="3256"/>
    <b v="1"/>
    <n v="176"/>
    <b v="1"/>
    <s v="theater/plays"/>
    <n v="128.06"/>
    <n v="56.81818181818182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x v="3257"/>
    <b v="0"/>
    <n v="41"/>
    <b v="1"/>
    <s v="theater/plays"/>
    <n v="106.29949999999999"/>
    <n v="48.780487804878049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x v="3258"/>
    <b v="1"/>
    <n v="75"/>
    <b v="1"/>
    <s v="theater/plays"/>
    <n v="105.21428571428571"/>
    <n v="93.333333333333329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x v="3259"/>
    <b v="1"/>
    <n v="97"/>
    <b v="1"/>
    <s v="theater/plays"/>
    <n v="106.16782608695652"/>
    <n v="237.11340206185568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x v="3260"/>
    <b v="1"/>
    <n v="73"/>
    <b v="1"/>
    <s v="theater/plays"/>
    <n v="109.24000000000001"/>
    <n v="68.493150684931507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x v="3261"/>
    <b v="1"/>
    <n v="49"/>
    <b v="1"/>
    <s v="theater/plays"/>
    <n v="100.45454545454547"/>
    <n v="67.34693877551021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x v="3262"/>
    <b v="1"/>
    <n v="134"/>
    <b v="1"/>
    <s v="theater/plays"/>
    <n v="103.04098360655738"/>
    <n v="91.044776119402982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x v="3263"/>
    <b v="1"/>
    <n v="68"/>
    <b v="1"/>
    <s v="theater/plays"/>
    <n v="112.1664"/>
    <n v="36.764705882352942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x v="3264"/>
    <b v="1"/>
    <n v="49"/>
    <b v="1"/>
    <s v="theater/plays"/>
    <n v="103"/>
    <n v="51.020408163265309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x v="3265"/>
    <b v="1"/>
    <n v="63"/>
    <b v="1"/>
    <s v="theater/plays"/>
    <n v="164"/>
    <n v="42.857142857142854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x v="3266"/>
    <b v="1"/>
    <n v="163"/>
    <b v="1"/>
    <s v="theater/plays"/>
    <n v="131.28333333333333"/>
    <n v="36.809815950920246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x v="3267"/>
    <b v="1"/>
    <n v="288"/>
    <b v="1"/>
    <s v="theater/plays"/>
    <n v="102.1"/>
    <n v="52.08333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x v="3268"/>
    <b v="1"/>
    <n v="42"/>
    <b v="1"/>
    <s v="theater/plays"/>
    <n v="128"/>
    <n v="47.61904761904762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x v="3269"/>
    <b v="1"/>
    <n v="70"/>
    <b v="1"/>
    <s v="theater/plays"/>
    <n v="101.49999999999999"/>
    <n v="114.28571428571429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x v="3270"/>
    <b v="1"/>
    <n v="30"/>
    <b v="1"/>
    <s v="theater/plays"/>
    <n v="101.66666666666666"/>
    <n v="60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x v="3271"/>
    <b v="1"/>
    <n v="51"/>
    <b v="1"/>
    <s v="theater/plays"/>
    <n v="130"/>
    <n v="29.411764705882351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x v="3272"/>
    <b v="1"/>
    <n v="145"/>
    <b v="1"/>
    <s v="theater/plays"/>
    <n v="154.43"/>
    <n v="68.96551724137931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x v="3273"/>
    <b v="1"/>
    <n v="21"/>
    <b v="1"/>
    <s v="theater/plays"/>
    <n v="107.4"/>
    <n v="190.4761904761904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x v="3274"/>
    <b v="1"/>
    <n v="286"/>
    <b v="1"/>
    <s v="theater/plays"/>
    <n v="101.32258064516128"/>
    <n v="54.19580419580419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x v="3275"/>
    <b v="1"/>
    <n v="12"/>
    <b v="1"/>
    <s v="theater/plays"/>
    <n v="100.27777777777777"/>
    <n v="150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x v="3276"/>
    <b v="1"/>
    <n v="100"/>
    <b v="1"/>
    <s v="theater/plays"/>
    <n v="116.84444444444443"/>
    <n v="45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x v="3277"/>
    <b v="1"/>
    <n v="100"/>
    <b v="1"/>
    <s v="theater/plays"/>
    <n v="108.60000000000001"/>
    <n v="50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x v="3278"/>
    <b v="1"/>
    <n v="34"/>
    <b v="1"/>
    <s v="theater/plays"/>
    <n v="103.4"/>
    <n v="73.5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x v="3279"/>
    <b v="0"/>
    <n v="63"/>
    <b v="1"/>
    <s v="theater/plays"/>
    <n v="114.27586206896552"/>
    <n v="92.063492063492063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x v="3280"/>
    <b v="0"/>
    <n v="30"/>
    <b v="1"/>
    <s v="theater/plays"/>
    <n v="103"/>
    <n v="66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x v="3281"/>
    <b v="0"/>
    <n v="47"/>
    <b v="1"/>
    <s v="theater/plays"/>
    <n v="121.6"/>
    <n v="106.38297872340425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x v="3282"/>
    <b v="0"/>
    <n v="237"/>
    <b v="1"/>
    <s v="theater/plays"/>
    <n v="102.6467741935484"/>
    <n v="130.80168776371309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x v="3283"/>
    <b v="0"/>
    <n v="47"/>
    <b v="1"/>
    <s v="theater/plays"/>
    <n v="104.75000000000001"/>
    <n v="17.021276595744681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x v="3284"/>
    <b v="0"/>
    <n v="15"/>
    <b v="1"/>
    <s v="theater/plays"/>
    <n v="101.6"/>
    <n v="200"/>
    <x v="1"/>
    <x v="6"/>
    <x v="3284"/>
    <d v="2016-01-29T05:59:00"/>
  </r>
  <r>
    <n v="3285"/>
    <s v="By Morning"/>
    <s v="A new play by Matthew Gasda"/>
    <n v="4999"/>
    <n v="5604"/>
    <x v="0"/>
    <s v="US"/>
    <x v="0"/>
    <n v="1488258000"/>
    <x v="3285"/>
    <b v="0"/>
    <n v="81"/>
    <b v="1"/>
    <s v="theater/plays"/>
    <n v="112.10242048409683"/>
    <n v="61.716049382716051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x v="3286"/>
    <b v="0"/>
    <n v="122"/>
    <b v="1"/>
    <s v="theater/plays"/>
    <n v="101.76666666666667"/>
    <n v="122.95081967213115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x v="3287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x v="3288"/>
    <b v="0"/>
    <n v="207"/>
    <b v="1"/>
    <s v="theater/plays"/>
    <n v="100.26489999999998"/>
    <n v="48.30917874396135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x v="3289"/>
    <b v="0"/>
    <n v="25"/>
    <b v="1"/>
    <s v="theater/plays"/>
    <n v="133.04200000000003"/>
    <n v="20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x v="3290"/>
    <b v="0"/>
    <n v="72"/>
    <b v="1"/>
    <s v="theater/plays"/>
    <n v="121.2"/>
    <n v="27.777777777777779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x v="3291"/>
    <b v="0"/>
    <n v="14"/>
    <b v="1"/>
    <s v="theater/plays"/>
    <n v="113.99999999999999"/>
    <n v="35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x v="3292"/>
    <b v="0"/>
    <n v="15"/>
    <b v="1"/>
    <s v="theater/plays"/>
    <n v="286.13861386138615"/>
    <n v="6.7333333333333334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x v="3293"/>
    <b v="0"/>
    <n v="91"/>
    <b v="1"/>
    <s v="theater/plays"/>
    <n v="170.44444444444446"/>
    <n v="49.450549450549453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x v="3294"/>
    <b v="0"/>
    <n v="24"/>
    <b v="1"/>
    <s v="theater/plays"/>
    <n v="118.33333333333333"/>
    <n v="25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x v="3295"/>
    <b v="0"/>
    <n v="27"/>
    <b v="1"/>
    <s v="theater/plays"/>
    <n v="102.85857142857142"/>
    <n v="25.92592592592592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x v="3296"/>
    <b v="0"/>
    <n v="47"/>
    <b v="1"/>
    <s v="theater/plays"/>
    <n v="144.06666666666666"/>
    <n v="31.91489361702127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x v="3297"/>
    <b v="0"/>
    <n v="44"/>
    <b v="1"/>
    <s v="theater/plays"/>
    <n v="100.07272727272726"/>
    <n v="125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x v="3298"/>
    <b v="0"/>
    <n v="72"/>
    <b v="1"/>
    <s v="theater/plays"/>
    <n v="101.73"/>
    <n v="138.8888888888888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x v="3299"/>
    <b v="0"/>
    <n v="63"/>
    <b v="1"/>
    <s v="theater/plays"/>
    <n v="116.19999999999999"/>
    <n v="47.61904761904762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x v="3300"/>
    <b v="0"/>
    <n v="88"/>
    <b v="1"/>
    <s v="theater/plays"/>
    <n v="136.16666666666666"/>
    <n v="34.090909090909093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x v="3301"/>
    <b v="0"/>
    <n v="70"/>
    <b v="1"/>
    <s v="theater/plays"/>
    <n v="133.46666666666667"/>
    <n v="42.857142857142854"/>
    <x v="1"/>
    <x v="6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x v="3302"/>
    <b v="0"/>
    <n v="50"/>
    <b v="1"/>
    <s v="theater/plays"/>
    <n v="103.39285714285715"/>
    <n v="168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x v="3303"/>
    <b v="0"/>
    <n v="35"/>
    <b v="1"/>
    <s v="theater/plays"/>
    <n v="115.88888888888889"/>
    <n v="51.428571428571431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x v="3304"/>
    <b v="0"/>
    <n v="175"/>
    <b v="1"/>
    <s v="theater/plays"/>
    <n v="104.51666666666665"/>
    <n v="85.714285714285708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x v="3305"/>
    <b v="0"/>
    <n v="20"/>
    <b v="1"/>
    <s v="theater/plays"/>
    <n v="102.02500000000001"/>
    <n v="200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x v="3306"/>
    <b v="0"/>
    <n v="54"/>
    <b v="1"/>
    <s v="theater/plays"/>
    <n v="175.33333333333334"/>
    <n v="27.777777777777779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x v="3307"/>
    <b v="0"/>
    <n v="20"/>
    <b v="1"/>
    <s v="theater/plays"/>
    <n v="106.67999999999999"/>
    <n v="50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x v="3308"/>
    <b v="0"/>
    <n v="57"/>
    <b v="1"/>
    <s v="theater/plays"/>
    <n v="122.28571428571429"/>
    <n v="61.403508771929822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x v="3309"/>
    <b v="0"/>
    <n v="31"/>
    <b v="1"/>
    <s v="theater/plays"/>
    <n v="159.42857142857144"/>
    <n v="11.290322580645162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x v="3310"/>
    <b v="0"/>
    <n v="31"/>
    <b v="1"/>
    <s v="theater/plays"/>
    <n v="100.07692307692308"/>
    <n v="209.67741935483872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x v="3311"/>
    <b v="0"/>
    <n v="45"/>
    <b v="1"/>
    <s v="theater/plays"/>
    <n v="109.84"/>
    <n v="55.555555555555557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x v="3312"/>
    <b v="0"/>
    <n v="41"/>
    <b v="1"/>
    <s v="theater/plays"/>
    <n v="100.03999999999999"/>
    <n v="60.975609756097562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x v="3313"/>
    <b v="0"/>
    <n v="29"/>
    <b v="1"/>
    <s v="theater/plays"/>
    <n v="116.05000000000001"/>
    <n v="68.965517241379317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x v="3314"/>
    <b v="0"/>
    <n v="58"/>
    <b v="1"/>
    <s v="theater/plays"/>
    <n v="210.75"/>
    <n v="13.79310344827586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x v="3315"/>
    <b v="0"/>
    <n v="89"/>
    <b v="1"/>
    <s v="theater/plays"/>
    <n v="110.00000000000001"/>
    <n v="44.94382022471910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x v="3316"/>
    <b v="0"/>
    <n v="125"/>
    <b v="1"/>
    <s v="theater/plays"/>
    <n v="100.08673425918037"/>
    <n v="93.89600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x v="3317"/>
    <b v="0"/>
    <n v="18"/>
    <b v="1"/>
    <s v="theater/plays"/>
    <n v="106.19047619047619"/>
    <n v="58.333333333333336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x v="3318"/>
    <b v="0"/>
    <n v="32"/>
    <b v="1"/>
    <s v="theater/plays"/>
    <n v="125.6"/>
    <n v="62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x v="3319"/>
    <b v="0"/>
    <n v="16"/>
    <b v="1"/>
    <s v="theater/plays"/>
    <n v="108"/>
    <n v="31.2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x v="3320"/>
    <b v="0"/>
    <n v="38"/>
    <b v="1"/>
    <s v="theater/plays"/>
    <n v="101"/>
    <n v="65.78947368421052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x v="3321"/>
    <b v="0"/>
    <n v="15"/>
    <b v="1"/>
    <s v="theater/plays"/>
    <n v="107.4"/>
    <n v="33.333333333333336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x v="3322"/>
    <b v="0"/>
    <n v="23"/>
    <b v="1"/>
    <s v="theater/plays"/>
    <n v="101.51515151515152"/>
    <n v="143.47826086956522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x v="3323"/>
    <b v="0"/>
    <n v="49"/>
    <b v="1"/>
    <s v="theater/plays"/>
    <n v="125.89999999999999"/>
    <n v="20.408163265306122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x v="3324"/>
    <b v="0"/>
    <n v="10"/>
    <b v="1"/>
    <s v="theater/plays"/>
    <n v="101.66666666666666"/>
    <n v="150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x v="3325"/>
    <b v="0"/>
    <n v="15"/>
    <b v="1"/>
    <s v="theater/plays"/>
    <n v="112.5"/>
    <n v="26.666666666666668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x v="3326"/>
    <b v="0"/>
    <n v="57"/>
    <b v="1"/>
    <s v="theater/plays"/>
    <n v="101.375"/>
    <n v="140.3508771929824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x v="3327"/>
    <b v="0"/>
    <n v="33"/>
    <b v="1"/>
    <s v="theater/plays"/>
    <n v="101.25"/>
    <n v="24.242424242424242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x v="3328"/>
    <b v="0"/>
    <n v="9"/>
    <b v="1"/>
    <s v="theater/plays"/>
    <n v="146.38888888888889"/>
    <n v="200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x v="3329"/>
    <b v="0"/>
    <n v="26"/>
    <b v="1"/>
    <s v="theater/plays"/>
    <n v="116.8"/>
    <n v="38.46153846153846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x v="3330"/>
    <b v="0"/>
    <n v="69"/>
    <b v="1"/>
    <s v="theater/plays"/>
    <n v="106.26666666666667"/>
    <n v="21.739130434782609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x v="3331"/>
    <b v="0"/>
    <n v="65"/>
    <b v="1"/>
    <s v="theater/plays"/>
    <n v="104.52"/>
    <n v="76.92307692307692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x v="3332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x v="3333"/>
    <b v="0"/>
    <n v="111"/>
    <b v="1"/>
    <s v="theater/plays"/>
    <n v="104.57142857142858"/>
    <n v="31.531531531531531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x v="3334"/>
    <b v="0"/>
    <n v="46"/>
    <b v="1"/>
    <s v="theater/plays"/>
    <n v="138.62051149573753"/>
    <n v="84.152173913043484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x v="3335"/>
    <b v="0"/>
    <n v="63"/>
    <b v="1"/>
    <s v="theater/plays"/>
    <n v="100.32000000000001"/>
    <n v="79.365079365079367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x v="333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x v="3337"/>
    <b v="0"/>
    <n v="34"/>
    <b v="1"/>
    <s v="theater/plays"/>
    <n v="110.2"/>
    <n v="73.5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x v="3338"/>
    <b v="0"/>
    <n v="112"/>
    <b v="1"/>
    <s v="theater/plays"/>
    <n v="102.18"/>
    <n v="133.92857142857142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x v="3339"/>
    <b v="0"/>
    <n v="47"/>
    <b v="1"/>
    <s v="theater/plays"/>
    <n v="104.35000000000001"/>
    <n v="170.21276595744681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x v="3340"/>
    <b v="0"/>
    <n v="38"/>
    <b v="1"/>
    <s v="theater/plays"/>
    <n v="138.16666666666666"/>
    <n v="78.94736842105263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x v="334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x v="3342"/>
    <b v="0"/>
    <n v="78"/>
    <b v="1"/>
    <s v="theater/plays"/>
    <n v="101.66666666666666"/>
    <n v="76.92307692307692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x v="3343"/>
    <b v="0"/>
    <n v="23"/>
    <b v="1"/>
    <s v="theater/plays"/>
    <n v="171.42857142857142"/>
    <n v="30.434782608695652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x v="3344"/>
    <b v="0"/>
    <n v="40"/>
    <b v="1"/>
    <s v="theater/plays"/>
    <n v="101.44444444444444"/>
    <n v="112.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x v="3345"/>
    <b v="0"/>
    <n v="13"/>
    <b v="1"/>
    <s v="theater/plays"/>
    <n v="130"/>
    <n v="38.46153846153846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x v="3346"/>
    <b v="0"/>
    <n v="18"/>
    <b v="1"/>
    <s v="theater/plays"/>
    <n v="110.00000000000001"/>
    <n v="83.333333333333329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x v="3347"/>
    <b v="0"/>
    <n v="22"/>
    <b v="1"/>
    <s v="theater/plays"/>
    <n v="119.44999999999999"/>
    <n v="90.909090909090907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x v="3348"/>
    <b v="0"/>
    <n v="79"/>
    <b v="1"/>
    <s v="theater/plays"/>
    <n v="100.2909090909091"/>
    <n v="69.620253164556956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x v="3349"/>
    <b v="0"/>
    <n v="14"/>
    <b v="1"/>
    <s v="theater/plays"/>
    <n v="153.4"/>
    <n v="71.428571428571431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x v="3350"/>
    <b v="0"/>
    <n v="51"/>
    <b v="1"/>
    <s v="theater/plays"/>
    <n v="104.42857142857143"/>
    <n v="68.627450980392155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x v="3351"/>
    <b v="0"/>
    <n v="54"/>
    <b v="1"/>
    <s v="theater/plays"/>
    <n v="101.1"/>
    <n v="92.592592592592595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x v="3352"/>
    <b v="0"/>
    <n v="70"/>
    <b v="1"/>
    <s v="theater/plays"/>
    <n v="107.52"/>
    <n v="71.428571428571431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x v="3353"/>
    <b v="0"/>
    <n v="44"/>
    <b v="1"/>
    <s v="theater/plays"/>
    <n v="315"/>
    <n v="11.363636363636363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x v="3354"/>
    <b v="0"/>
    <n v="55"/>
    <b v="1"/>
    <s v="theater/plays"/>
    <n v="101.93333333333334"/>
    <n v="54.545454545454547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x v="3355"/>
    <b v="0"/>
    <n v="15"/>
    <b v="1"/>
    <s v="theater/plays"/>
    <n v="126.28571428571429"/>
    <n v="116.66666666666667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x v="3356"/>
    <b v="0"/>
    <n v="27"/>
    <b v="1"/>
    <s v="theater/plays"/>
    <n v="101.4"/>
    <n v="55.555555555555557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x v="3357"/>
    <b v="0"/>
    <n v="21"/>
    <b v="1"/>
    <s v="theater/plays"/>
    <n v="101"/>
    <n v="95.238095238095241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x v="3358"/>
    <b v="0"/>
    <n v="162"/>
    <b v="1"/>
    <s v="theater/plays"/>
    <n v="102.99000000000001"/>
    <n v="61.728395061728392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x v="3359"/>
    <b v="0"/>
    <n v="23"/>
    <b v="1"/>
    <s v="theater/plays"/>
    <n v="106.25"/>
    <n v="173.91304347826087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x v="3360"/>
    <b v="0"/>
    <n v="72"/>
    <b v="1"/>
    <s v="theater/plays"/>
    <n v="101.37777777777779"/>
    <n v="125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x v="3361"/>
    <b v="0"/>
    <n v="68"/>
    <b v="1"/>
    <s v="theater/plays"/>
    <n v="113.46000000000001"/>
    <n v="73.529411764705884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x v="3362"/>
    <b v="0"/>
    <n v="20"/>
    <b v="1"/>
    <s v="theater/plays"/>
    <n v="218.00000000000003"/>
    <n v="2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x v="3363"/>
    <b v="0"/>
    <n v="26"/>
    <b v="1"/>
    <s v="theater/plays"/>
    <n v="101.41935483870968"/>
    <n v="298.07692307692309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x v="3364"/>
    <b v="0"/>
    <n v="72"/>
    <b v="1"/>
    <s v="theater/plays"/>
    <n v="105.93333333333332"/>
    <n v="41.66666666666666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x v="3365"/>
    <b v="0"/>
    <n v="3"/>
    <b v="1"/>
    <s v="theater/plays"/>
    <n v="104"/>
    <n v="833.3333333333333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x v="3366"/>
    <b v="0"/>
    <n v="18"/>
    <b v="1"/>
    <s v="theater/plays"/>
    <n v="221"/>
    <n v="27.77777777777777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x v="3367"/>
    <b v="0"/>
    <n v="30"/>
    <b v="1"/>
    <s v="theater/plays"/>
    <n v="118.66666666666667"/>
    <n v="25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x v="3368"/>
    <b v="0"/>
    <n v="23"/>
    <b v="1"/>
    <s v="theater/plays"/>
    <n v="104.60000000000001"/>
    <n v="43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x v="3369"/>
    <b v="0"/>
    <n v="54"/>
    <b v="1"/>
    <s v="theater/plays"/>
    <n v="103.89999999999999"/>
    <n v="92.592592592592595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x v="3370"/>
    <b v="0"/>
    <n v="26"/>
    <b v="1"/>
    <s v="theater/plays"/>
    <n v="117.73333333333333"/>
    <n v="57.692307692307693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x v="3371"/>
    <b v="0"/>
    <n v="9"/>
    <b v="1"/>
    <s v="theater/plays"/>
    <n v="138.5"/>
    <n v="22.222222222222221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x v="3372"/>
    <b v="0"/>
    <n v="27"/>
    <b v="1"/>
    <s v="theater/plays"/>
    <n v="103.49999999999999"/>
    <n v="37.037037037037038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x v="3373"/>
    <b v="0"/>
    <n v="30"/>
    <b v="1"/>
    <s v="theater/plays"/>
    <n v="100.25"/>
    <n v="66.666666666666671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x v="3374"/>
    <b v="0"/>
    <n v="52"/>
    <b v="1"/>
    <s v="theater/plays"/>
    <n v="106.57142857142856"/>
    <n v="67.307692307692307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x v="3375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x v="3376"/>
    <b v="0"/>
    <n v="19"/>
    <b v="1"/>
    <s v="theater/plays"/>
    <n v="100.01249999999999"/>
    <n v="421.0526315789473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x v="3377"/>
    <b v="0"/>
    <n v="77"/>
    <b v="1"/>
    <s v="theater/plays"/>
    <n v="101.05"/>
    <n v="103.896103896103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x v="3378"/>
    <b v="0"/>
    <n v="21"/>
    <b v="1"/>
    <s v="theater/plays"/>
    <n v="107.63636363636364"/>
    <n v="26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x v="3379"/>
    <b v="0"/>
    <n v="38"/>
    <b v="1"/>
    <s v="theater/plays"/>
    <n v="103.64999999999999"/>
    <n v="52.631578947368418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x v="3380"/>
    <b v="0"/>
    <n v="28"/>
    <b v="1"/>
    <s v="theater/plays"/>
    <n v="104.43333333333334"/>
    <n v="107.14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x v="3381"/>
    <b v="0"/>
    <n v="48"/>
    <b v="1"/>
    <s v="theater/plays"/>
    <n v="102.25"/>
    <n v="83.333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x v="3382"/>
    <b v="0"/>
    <n v="46"/>
    <b v="1"/>
    <s v="theater/plays"/>
    <n v="100.74285714285713"/>
    <n v="76.086956521739125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x v="3383"/>
    <b v="0"/>
    <n v="30"/>
    <b v="1"/>
    <s v="theater/plays"/>
    <n v="111.71428571428572"/>
    <n v="58.333333333333336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x v="3384"/>
    <b v="0"/>
    <n v="64"/>
    <b v="1"/>
    <s v="theater/plays"/>
    <n v="100.01100000000001"/>
    <n v="93.75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x v="3385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x v="3386"/>
    <b v="0"/>
    <n v="41"/>
    <b v="1"/>
    <s v="theater/plays"/>
    <n v="105"/>
    <n v="48.780487804878049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x v="3387"/>
    <b v="0"/>
    <n v="35"/>
    <b v="1"/>
    <s v="theater/plays"/>
    <n v="116.86666666666667"/>
    <n v="85.71428571428570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x v="3388"/>
    <b v="0"/>
    <n v="45"/>
    <b v="1"/>
    <s v="theater/plays"/>
    <n v="103.8"/>
    <n v="33.33333333333333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x v="3389"/>
    <b v="0"/>
    <n v="62"/>
    <b v="1"/>
    <s v="theater/plays"/>
    <n v="114.5"/>
    <n v="161.29032258064515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x v="3390"/>
    <b v="0"/>
    <n v="22"/>
    <b v="1"/>
    <s v="theater/plays"/>
    <n v="102.4"/>
    <n v="68.181818181818187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x v="3391"/>
    <b v="0"/>
    <n v="18"/>
    <b v="1"/>
    <s v="theater/plays"/>
    <n v="223"/>
    <n v="27.777777777777779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x v="3392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x v="3393"/>
    <b v="0"/>
    <n v="44"/>
    <b v="1"/>
    <s v="theater/plays"/>
    <n v="105.80000000000001"/>
    <n v="34.090909090909093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x v="3394"/>
    <b v="0"/>
    <n v="27"/>
    <b v="1"/>
    <s v="theater/plays"/>
    <n v="142.36363636363635"/>
    <n v="20.37037037037037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x v="3395"/>
    <b v="0"/>
    <n v="38"/>
    <b v="1"/>
    <s v="theater/plays"/>
    <n v="184"/>
    <n v="13.15789473684210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x v="3396"/>
    <b v="0"/>
    <n v="28"/>
    <b v="1"/>
    <s v="theater/plays"/>
    <n v="104.33333333333333"/>
    <n v="53.57142857142856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x v="3397"/>
    <b v="0"/>
    <n v="24"/>
    <b v="1"/>
    <s v="theater/plays"/>
    <n v="112.00000000000001"/>
    <n v="10.41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x v="3398"/>
    <b v="0"/>
    <n v="65"/>
    <b v="1"/>
    <s v="theater/plays"/>
    <n v="111.07499999999999"/>
    <n v="61.5384615384615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x v="3399"/>
    <b v="0"/>
    <n v="46"/>
    <b v="1"/>
    <s v="theater/plays"/>
    <n v="103.75000000000001"/>
    <n v="26.086956521739129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x v="3400"/>
    <b v="0"/>
    <n v="85"/>
    <b v="1"/>
    <s v="theater/plays"/>
    <n v="100.41"/>
    <n v="117.64705882352941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x v="3401"/>
    <b v="0"/>
    <n v="66"/>
    <b v="1"/>
    <s v="theater/plays"/>
    <n v="101.86206896551724"/>
    <n v="43.93939393939393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x v="3402"/>
    <b v="0"/>
    <n v="165"/>
    <b v="1"/>
    <s v="theater/plays"/>
    <n v="109.76666666666665"/>
    <n v="90.909090909090907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x v="3403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x v="3404"/>
    <b v="0"/>
    <n v="3"/>
    <b v="1"/>
    <s v="theater/plays"/>
    <n v="122"/>
    <n v="166.66666666666666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x v="3405"/>
    <b v="0"/>
    <n v="17"/>
    <b v="1"/>
    <s v="theater/plays"/>
    <n v="137.57142857142856"/>
    <n v="20.588235294117649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x v="3406"/>
    <b v="0"/>
    <n v="91"/>
    <b v="1"/>
    <s v="theater/plays"/>
    <n v="100.31000000000002"/>
    <n v="109.89010989010988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x v="3407"/>
    <b v="0"/>
    <n v="67"/>
    <b v="1"/>
    <s v="theater/plays"/>
    <n v="107.1"/>
    <n v="29.85074626865671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x v="3408"/>
    <b v="0"/>
    <n v="18"/>
    <b v="1"/>
    <s v="theater/plays"/>
    <n v="211"/>
    <n v="27.777777777777779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x v="3409"/>
    <b v="0"/>
    <n v="21"/>
    <b v="1"/>
    <s v="theater/plays"/>
    <n v="123.6"/>
    <n v="23.80952380952381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x v="3410"/>
    <b v="0"/>
    <n v="40"/>
    <b v="1"/>
    <s v="theater/plays"/>
    <n v="108.5"/>
    <n v="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x v="3411"/>
    <b v="0"/>
    <n v="78"/>
    <b v="1"/>
    <s v="theater/plays"/>
    <n v="103.56666666666668"/>
    <n v="192.30769230769232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x v="341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x v="3413"/>
    <b v="0"/>
    <n v="14"/>
    <b v="1"/>
    <s v="theater/plays"/>
    <n v="130"/>
    <n v="35.714285714285715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x v="3414"/>
    <b v="0"/>
    <n v="44"/>
    <b v="1"/>
    <s v="theater/plays"/>
    <n v="103.49999999999999"/>
    <n v="68.181818181818187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x v="3415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x v="3416"/>
    <b v="0"/>
    <n v="30"/>
    <b v="1"/>
    <s v="theater/plays"/>
    <n v="119.6"/>
    <n v="133.33333333333334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x v="3417"/>
    <b v="0"/>
    <n v="45"/>
    <b v="1"/>
    <s v="theater/plays"/>
    <n v="100.00058823529412"/>
    <n v="37.77777777777777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x v="3418"/>
    <b v="0"/>
    <n v="56"/>
    <b v="1"/>
    <s v="theater/plays"/>
    <n v="100.875"/>
    <n v="71.428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x v="3419"/>
    <b v="0"/>
    <n v="46"/>
    <b v="1"/>
    <s v="theater/plays"/>
    <n v="106.54545454545455"/>
    <n v="59.782608695652172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x v="3420"/>
    <b v="0"/>
    <n v="34"/>
    <b v="1"/>
    <s v="theater/plays"/>
    <n v="138"/>
    <n v="20.588235294117649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x v="3421"/>
    <b v="0"/>
    <n v="98"/>
    <b v="1"/>
    <s v="theater/plays"/>
    <n v="101.15"/>
    <n v="102.04081632653062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x v="3422"/>
    <b v="0"/>
    <n v="46"/>
    <b v="1"/>
    <s v="theater/plays"/>
    <n v="109.1"/>
    <n v="65.217391304347828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x v="3423"/>
    <b v="0"/>
    <n v="10"/>
    <b v="1"/>
    <s v="theater/plays"/>
    <n v="140"/>
    <n v="2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x v="3424"/>
    <b v="0"/>
    <n v="76"/>
    <b v="1"/>
    <s v="theater/plays"/>
    <n v="103.58333333333334"/>
    <n v="78.94736842105263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x v="3425"/>
    <b v="0"/>
    <n v="104"/>
    <b v="1"/>
    <s v="theater/plays"/>
    <n v="102.97033333333331"/>
    <n v="288.46153846153845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x v="3426"/>
    <b v="0"/>
    <n v="87"/>
    <b v="1"/>
    <s v="theater/plays"/>
    <n v="108.13333333333333"/>
    <n v="43.10344827586207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x v="3427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x v="3428"/>
    <b v="0"/>
    <n v="51"/>
    <b v="1"/>
    <s v="theater/plays"/>
    <n v="102.75000000000001"/>
    <n v="39.215686274509807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x v="3429"/>
    <b v="0"/>
    <n v="12"/>
    <b v="1"/>
    <s v="theater/plays"/>
    <n v="130"/>
    <n v="12.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x v="3430"/>
    <b v="0"/>
    <n v="72"/>
    <b v="1"/>
    <s v="theater/plays"/>
    <n v="108.54949999999999"/>
    <n v="27.777777777777779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x v="3431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x v="3432"/>
    <b v="0"/>
    <n v="42"/>
    <b v="1"/>
    <s v="theater/plays"/>
    <n v="109.65"/>
    <n v="47.61904761904762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x v="3433"/>
    <b v="0"/>
    <n v="71"/>
    <b v="1"/>
    <s v="theater/plays"/>
    <n v="100.26315789473684"/>
    <n v="133.8028169014084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x v="3434"/>
    <b v="0"/>
    <n v="168"/>
    <b v="1"/>
    <s v="theater/plays"/>
    <n v="105.55000000000001"/>
    <n v="59.523809523809526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x v="3435"/>
    <b v="0"/>
    <n v="19"/>
    <b v="1"/>
    <s v="theater/plays"/>
    <n v="112.00000000000001"/>
    <n v="52.631578947368418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x v="3436"/>
    <b v="0"/>
    <n v="37"/>
    <b v="1"/>
    <s v="theater/plays"/>
    <n v="105.89999999999999"/>
    <n v="135.13513513513513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x v="3437"/>
    <b v="0"/>
    <n v="36"/>
    <b v="1"/>
    <s v="theater/plays"/>
    <n v="101"/>
    <n v="83.333333333333329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x v="3438"/>
    <b v="0"/>
    <n v="14"/>
    <b v="1"/>
    <s v="theater/plays"/>
    <n v="104.2"/>
    <n v="178.5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x v="3439"/>
    <b v="0"/>
    <n v="18"/>
    <b v="1"/>
    <s v="theater/plays"/>
    <n v="134.67833333333334"/>
    <n v="66.66666666666667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x v="3440"/>
    <b v="0"/>
    <n v="82"/>
    <b v="1"/>
    <s v="theater/plays"/>
    <n v="105.2184"/>
    <n v="60.975609756097562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x v="3441"/>
    <b v="0"/>
    <n v="43"/>
    <b v="1"/>
    <s v="theater/plays"/>
    <n v="102.60000000000001"/>
    <n v="58.139534883720927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x v="344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x v="3443"/>
    <b v="0"/>
    <n v="45"/>
    <b v="1"/>
    <s v="theater/plays"/>
    <n v="185.5"/>
    <n v="22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x v="3444"/>
    <b v="0"/>
    <n v="20"/>
    <b v="1"/>
    <s v="theater/plays"/>
    <n v="289"/>
    <n v="1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x v="3445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x v="3446"/>
    <b v="0"/>
    <n v="25"/>
    <b v="1"/>
    <s v="theater/plays"/>
    <n v="108.2"/>
    <n v="40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x v="3447"/>
    <b v="0"/>
    <n v="14"/>
    <b v="1"/>
    <s v="theater/plays"/>
    <n v="107.80000000000001"/>
    <n v="71.428571428571431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x v="3448"/>
    <b v="0"/>
    <n v="45"/>
    <b v="1"/>
    <s v="theater/plays"/>
    <n v="109.76190476190477"/>
    <n v="46.666666666666664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x v="3449"/>
    <b v="0"/>
    <n v="20"/>
    <b v="1"/>
    <s v="theater/plays"/>
    <n v="170.625"/>
    <n v="40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x v="3450"/>
    <b v="0"/>
    <n v="39"/>
    <b v="1"/>
    <s v="theater/plays"/>
    <n v="152"/>
    <n v="12.820512820512821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x v="3451"/>
    <b v="0"/>
    <n v="16"/>
    <b v="1"/>
    <s v="theater/plays"/>
    <n v="101.23076923076924"/>
    <n v="40.6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x v="3452"/>
    <b v="0"/>
    <n v="37"/>
    <b v="1"/>
    <s v="theater/plays"/>
    <n v="153.19999999999999"/>
    <n v="27.027027027027028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x v="3453"/>
    <b v="0"/>
    <n v="14"/>
    <b v="1"/>
    <s v="theater/plays"/>
    <n v="128.33333333333334"/>
    <n v="21.428571428571427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x v="3454"/>
    <b v="0"/>
    <n v="21"/>
    <b v="1"/>
    <s v="theater/plays"/>
    <n v="100.71428571428571"/>
    <n v="33.333333333333336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x v="3455"/>
    <b v="0"/>
    <n v="69"/>
    <b v="1"/>
    <s v="theater/plays"/>
    <n v="100.64999999999999"/>
    <n v="144.92753623188406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x v="3456"/>
    <b v="0"/>
    <n v="16"/>
    <b v="1"/>
    <s v="theater/plays"/>
    <n v="191.3"/>
    <n v="187.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x v="3457"/>
    <b v="0"/>
    <n v="55"/>
    <b v="1"/>
    <s v="theater/plays"/>
    <n v="140.19999999999999"/>
    <n v="36.363636363636367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x v="3458"/>
    <b v="0"/>
    <n v="27"/>
    <b v="1"/>
    <s v="theater/plays"/>
    <n v="124.33537832310839"/>
    <n v="36.222222222222221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x v="3459"/>
    <b v="0"/>
    <n v="36"/>
    <b v="1"/>
    <s v="theater/plays"/>
    <n v="126.2"/>
    <n v="13.88888888888888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x v="3460"/>
    <b v="0"/>
    <n v="19"/>
    <b v="1"/>
    <s v="theater/plays"/>
    <n v="190"/>
    <n v="26.315789473684209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x v="3461"/>
    <b v="0"/>
    <n v="12"/>
    <b v="1"/>
    <s v="theater/plays"/>
    <n v="139"/>
    <n v="41.66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x v="3462"/>
    <b v="0"/>
    <n v="17"/>
    <b v="1"/>
    <s v="theater/plays"/>
    <n v="202"/>
    <n v="14.705882352941176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x v="3463"/>
    <b v="0"/>
    <n v="114"/>
    <b v="1"/>
    <s v="theater/plays"/>
    <n v="103.38000000000001"/>
    <n v="87.719298245614041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x v="3464"/>
    <b v="0"/>
    <n v="93"/>
    <b v="1"/>
    <s v="theater/plays"/>
    <n v="102.3236"/>
    <n v="53.763440860215056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x v="3465"/>
    <b v="0"/>
    <n v="36"/>
    <b v="1"/>
    <s v="theater/plays"/>
    <n v="103"/>
    <n v="55.55555555555555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x v="3466"/>
    <b v="0"/>
    <n v="61"/>
    <b v="1"/>
    <s v="theater/plays"/>
    <n v="127.14285714285714"/>
    <n v="57.377049180327866"/>
    <x v="1"/>
    <x v="6"/>
    <x v="3466"/>
    <d v="2016-04-19T23:27:30"/>
  </r>
  <r>
    <n v="3467"/>
    <s v="Venus in Fur, Los Angeles."/>
    <s v="Venus in Fur, By David Ives."/>
    <n v="3000"/>
    <n v="3030"/>
    <x v="0"/>
    <s v="US"/>
    <x v="0"/>
    <n v="1426864032"/>
    <x v="3467"/>
    <b v="0"/>
    <n v="47"/>
    <b v="1"/>
    <s v="theater/plays"/>
    <n v="101"/>
    <n v="63.829787234042556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x v="3468"/>
    <b v="0"/>
    <n v="17"/>
    <b v="1"/>
    <s v="theater/plays"/>
    <n v="121.78"/>
    <n v="588.23529411764707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x v="3469"/>
    <b v="0"/>
    <n v="63"/>
    <b v="1"/>
    <s v="theater/plays"/>
    <n v="113.39285714285714"/>
    <n v="44.444444444444443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x v="3470"/>
    <b v="0"/>
    <n v="9"/>
    <b v="1"/>
    <s v="theater/plays"/>
    <n v="150"/>
    <n v="27.777777777777779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x v="3471"/>
    <b v="0"/>
    <n v="30"/>
    <b v="1"/>
    <s v="theater/plays"/>
    <n v="214.6"/>
    <n v="16.666666666666668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x v="3472"/>
    <b v="0"/>
    <n v="23"/>
    <b v="1"/>
    <s v="theater/plays"/>
    <n v="102.05"/>
    <n v="86.956521739130437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x v="3473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x v="3474"/>
    <b v="0"/>
    <n v="39"/>
    <b v="1"/>
    <s v="theater/plays"/>
    <n v="101"/>
    <n v="51.282051282051285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x v="3475"/>
    <b v="0"/>
    <n v="17"/>
    <b v="1"/>
    <s v="theater/plays"/>
    <n v="113.33333333333333"/>
    <n v="17.647058823529413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x v="3476"/>
    <b v="0"/>
    <n v="6"/>
    <b v="1"/>
    <s v="theater/plays"/>
    <n v="104"/>
    <n v="50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x v="3477"/>
    <b v="0"/>
    <n v="39"/>
    <b v="1"/>
    <s v="theater/plays"/>
    <n v="115.33333333333333"/>
    <n v="46.15384615384615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x v="3478"/>
    <b v="0"/>
    <n v="57"/>
    <b v="1"/>
    <s v="theater/plays"/>
    <n v="112.85000000000001"/>
    <n v="35.087719298245617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x v="3479"/>
    <b v="0"/>
    <n v="56"/>
    <b v="1"/>
    <s v="theater/plays"/>
    <n v="127.86666666666666"/>
    <n v="26.78571428571428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x v="3480"/>
    <b v="0"/>
    <n v="13"/>
    <b v="1"/>
    <s v="theater/plays"/>
    <n v="142.66666666666669"/>
    <n v="115.3846153846153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x v="3481"/>
    <b v="0"/>
    <n v="95"/>
    <b v="1"/>
    <s v="theater/plays"/>
    <n v="118.8"/>
    <n v="105.26315789473684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x v="3482"/>
    <b v="0"/>
    <n v="80"/>
    <b v="1"/>
    <s v="theater/plays"/>
    <n v="138.33333333333334"/>
    <n v="37.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x v="3483"/>
    <b v="0"/>
    <n v="133"/>
    <b v="1"/>
    <s v="theater/plays"/>
    <n v="159.9402985074627"/>
    <n v="25.18796992481203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x v="3484"/>
    <b v="0"/>
    <n v="44"/>
    <b v="1"/>
    <s v="theater/plays"/>
    <n v="114.24000000000001"/>
    <n v="56.81818181818182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x v="3485"/>
    <b v="0"/>
    <n v="30"/>
    <b v="1"/>
    <s v="theater/plays"/>
    <n v="100.60606060606061"/>
    <n v="5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x v="3486"/>
    <b v="0"/>
    <n v="56"/>
    <b v="1"/>
    <s v="theater/plays"/>
    <n v="155.20000000000002"/>
    <n v="53.57142857142856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x v="3487"/>
    <b v="0"/>
    <n v="66"/>
    <b v="1"/>
    <s v="theater/plays"/>
    <n v="127.75000000000001"/>
    <n v="30.303030303030305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x v="3488"/>
    <b v="0"/>
    <n v="29"/>
    <b v="1"/>
    <s v="theater/plays"/>
    <n v="121.2"/>
    <n v="103.44827586206897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x v="3489"/>
    <b v="0"/>
    <n v="72"/>
    <b v="1"/>
    <s v="theater/plays"/>
    <n v="112.7"/>
    <n v="69.444444444444443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x v="3490"/>
    <b v="0"/>
    <n v="27"/>
    <b v="1"/>
    <s v="theater/plays"/>
    <n v="127.49999999999999"/>
    <n v="37.037037037037038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x v="3491"/>
    <b v="0"/>
    <n v="10"/>
    <b v="1"/>
    <s v="theater/plays"/>
    <n v="158.20000000000002"/>
    <n v="50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x v="3492"/>
    <b v="0"/>
    <n v="35"/>
    <b v="1"/>
    <s v="theater/plays"/>
    <n v="105.26894736842105"/>
    <n v="108.57142857142857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x v="3493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x v="3494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x v="3495"/>
    <b v="0"/>
    <n v="72"/>
    <b v="1"/>
    <s v="theater/plays"/>
    <n v="106.86"/>
    <n v="69.444444444444443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x v="3496"/>
    <b v="0"/>
    <n v="78"/>
    <b v="1"/>
    <s v="theater/plays"/>
    <n v="124.4"/>
    <n v="38.46153846153846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x v="3497"/>
    <b v="0"/>
    <n v="49"/>
    <b v="1"/>
    <s v="theater/plays"/>
    <n v="108.70406189555126"/>
    <n v="31.6530612244897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x v="3498"/>
    <b v="0"/>
    <n v="42"/>
    <b v="1"/>
    <s v="theater/plays"/>
    <n v="102.42424242424242"/>
    <n v="39.285714285714285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x v="3499"/>
    <b v="0"/>
    <n v="35"/>
    <b v="1"/>
    <s v="theater/plays"/>
    <n v="105.5"/>
    <n v="57.142857142857146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x v="3500"/>
    <b v="0"/>
    <n v="42"/>
    <b v="1"/>
    <s v="theater/plays"/>
    <n v="106.3"/>
    <n v="23.8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x v="3501"/>
    <b v="0"/>
    <n v="42"/>
    <b v="1"/>
    <s v="theater/plays"/>
    <n v="100.66666666666666"/>
    <n v="35.714285714285715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x v="3502"/>
    <b v="0"/>
    <n v="31"/>
    <b v="1"/>
    <s v="theater/plays"/>
    <n v="105.4"/>
    <n v="129.03225806451613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x v="3503"/>
    <b v="0"/>
    <n v="38"/>
    <b v="1"/>
    <s v="theater/plays"/>
    <n v="107.55999999999999"/>
    <n v="65.78947368421052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x v="3504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x v="3505"/>
    <b v="0"/>
    <n v="39"/>
    <b v="1"/>
    <s v="theater/plays"/>
    <n v="103.76"/>
    <n v="64.102564102564102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x v="3506"/>
    <b v="0"/>
    <n v="29"/>
    <b v="1"/>
    <s v="theater/plays"/>
    <n v="101.49999999999999"/>
    <n v="103.44827586206897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x v="3507"/>
    <b v="0"/>
    <n v="72"/>
    <b v="1"/>
    <s v="theater/plays"/>
    <n v="104.4"/>
    <n v="138.88888888888889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x v="3508"/>
    <b v="0"/>
    <n v="15"/>
    <b v="1"/>
    <s v="theater/plays"/>
    <n v="180"/>
    <n v="6.666666666666667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x v="3509"/>
    <b v="0"/>
    <n v="33"/>
    <b v="1"/>
    <s v="theater/plays"/>
    <n v="106.33333333333333"/>
    <n v="90.90909090909090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x v="3510"/>
    <b v="0"/>
    <n v="15"/>
    <b v="1"/>
    <s v="theater/plays"/>
    <n v="100.55555555555556"/>
    <n v="60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x v="3511"/>
    <b v="0"/>
    <n v="19"/>
    <b v="1"/>
    <s v="theater/plays"/>
    <n v="101.2"/>
    <n v="78.94736842105263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x v="351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x v="3513"/>
    <b v="0"/>
    <n v="44"/>
    <b v="1"/>
    <s v="theater/plays"/>
    <n v="118.39285714285714"/>
    <n v="63.63636363636363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x v="3514"/>
    <b v="0"/>
    <n v="10"/>
    <b v="1"/>
    <s v="theater/plays"/>
    <n v="110.00000000000001"/>
    <n v="50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x v="3515"/>
    <b v="0"/>
    <n v="46"/>
    <b v="1"/>
    <s v="theater/plays"/>
    <n v="102.66666666666666"/>
    <n v="65.217391304347828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x v="3516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x v="3517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x v="3518"/>
    <b v="0"/>
    <n v="33"/>
    <b v="1"/>
    <s v="theater/plays"/>
    <n v="110.04599999999999"/>
    <n v="45.45454545454545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x v="3519"/>
    <b v="0"/>
    <n v="28"/>
    <b v="1"/>
    <s v="theater/plays"/>
    <n v="101.35000000000001"/>
    <n v="71.428571428571431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x v="3520"/>
    <b v="0"/>
    <n v="21"/>
    <b v="1"/>
    <s v="theater/plays"/>
    <n v="100.75"/>
    <n v="95.238095238095241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x v="3521"/>
    <b v="0"/>
    <n v="13"/>
    <b v="1"/>
    <s v="theater/plays"/>
    <n v="169.42857142857144"/>
    <n v="26.92307692307692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x v="3522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x v="3523"/>
    <b v="0"/>
    <n v="80"/>
    <b v="1"/>
    <s v="theater/plays"/>
    <n v="113.65"/>
    <n v="50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x v="3524"/>
    <b v="0"/>
    <n v="74"/>
    <b v="1"/>
    <s v="theater/plays"/>
    <n v="101.56"/>
    <n v="135.13513513513513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x v="3525"/>
    <b v="0"/>
    <n v="7"/>
    <b v="1"/>
    <s v="theater/plays"/>
    <n v="106"/>
    <n v="71.428571428571431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x v="3526"/>
    <b v="0"/>
    <n v="34"/>
    <b v="1"/>
    <s v="theater/plays"/>
    <n v="102"/>
    <n v="97.058823529411768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x v="3527"/>
    <b v="0"/>
    <n v="86"/>
    <b v="1"/>
    <s v="theater/plays"/>
    <n v="116.91666666666667"/>
    <n v="69.767441860465112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x v="3528"/>
    <b v="0"/>
    <n v="37"/>
    <b v="1"/>
    <s v="theater/plays"/>
    <n v="101.15151515151514"/>
    <n v="44.594594594594597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x v="3529"/>
    <b v="0"/>
    <n v="18"/>
    <b v="1"/>
    <s v="theater/plays"/>
    <n v="132"/>
    <n v="27.777777777777779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x v="3530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x v="3531"/>
    <b v="0"/>
    <n v="26"/>
    <b v="1"/>
    <s v="theater/plays"/>
    <n v="128"/>
    <n v="38.46153846153846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x v="3532"/>
    <b v="0"/>
    <n v="27"/>
    <b v="1"/>
    <s v="theater/plays"/>
    <n v="118.95833333333334"/>
    <n v="35.555555555555557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x v="3533"/>
    <b v="0"/>
    <n v="8"/>
    <b v="1"/>
    <s v="theater/plays"/>
    <n v="126.2"/>
    <n v="62.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x v="3534"/>
    <b v="0"/>
    <n v="204"/>
    <b v="1"/>
    <s v="theater/plays"/>
    <n v="156.20000000000002"/>
    <n v="24.509803921568629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x v="3535"/>
    <b v="0"/>
    <n v="46"/>
    <b v="1"/>
    <s v="theater/plays"/>
    <n v="103.15"/>
    <n v="43.478260869565219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x v="3536"/>
    <b v="0"/>
    <n v="17"/>
    <b v="1"/>
    <s v="theater/plays"/>
    <n v="153.33333333333334"/>
    <n v="8.8235294117647065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x v="3537"/>
    <b v="0"/>
    <n v="28"/>
    <b v="1"/>
    <s v="theater/plays"/>
    <n v="180.44444444444446"/>
    <n v="24.107142857142858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x v="3538"/>
    <b v="0"/>
    <n v="83"/>
    <b v="1"/>
    <s v="theater/plays"/>
    <n v="128.44999999999999"/>
    <n v="24.096385542168676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x v="3539"/>
    <b v="0"/>
    <n v="13"/>
    <b v="1"/>
    <s v="theater/plays"/>
    <n v="119.66666666666667"/>
    <n v="46.15384615384615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x v="3540"/>
    <b v="0"/>
    <n v="8"/>
    <b v="1"/>
    <s v="theater/plays"/>
    <n v="123"/>
    <n v="37.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x v="3541"/>
    <b v="0"/>
    <n v="32"/>
    <b v="1"/>
    <s v="theater/plays"/>
    <n v="105"/>
    <n v="37.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x v="3542"/>
    <b v="0"/>
    <n v="85"/>
    <b v="1"/>
    <s v="theater/plays"/>
    <n v="102.23636363636363"/>
    <n v="64.705882352941174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x v="3543"/>
    <b v="0"/>
    <n v="29"/>
    <b v="1"/>
    <s v="theater/plays"/>
    <n v="104.66666666666666"/>
    <n v="51.72413793103448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x v="3544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x v="3545"/>
    <b v="0"/>
    <n v="8"/>
    <b v="1"/>
    <s v="theater/plays"/>
    <n v="100.4"/>
    <n v="31.2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x v="3546"/>
    <b v="0"/>
    <n v="19"/>
    <b v="1"/>
    <s v="theater/plays"/>
    <n v="102.27272727272727"/>
    <n v="57.89473684210526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x v="3547"/>
    <b v="0"/>
    <n v="336"/>
    <b v="1"/>
    <s v="theater/plays"/>
    <n v="114.40928571428573"/>
    <n v="104.16666666666667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x v="3548"/>
    <b v="0"/>
    <n v="13"/>
    <b v="1"/>
    <s v="theater/plays"/>
    <n v="101.9047619047619"/>
    <n v="161.53846153846155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x v="3549"/>
    <b v="0"/>
    <n v="42"/>
    <b v="1"/>
    <s v="theater/plays"/>
    <n v="102"/>
    <n v="23.80952380952381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x v="3550"/>
    <b v="0"/>
    <n v="64"/>
    <b v="1"/>
    <s v="theater/plays"/>
    <n v="104.80000000000001"/>
    <n v="39.062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x v="3551"/>
    <b v="0"/>
    <n v="25"/>
    <b v="1"/>
    <s v="theater/plays"/>
    <n v="101.83333333333333"/>
    <n v="60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x v="3552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x v="3553"/>
    <b v="0"/>
    <n v="104"/>
    <b v="1"/>
    <s v="theater/plays"/>
    <n v="106.27272727272728"/>
    <n v="52.884615384615387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x v="3554"/>
    <b v="0"/>
    <n v="53"/>
    <b v="1"/>
    <s v="theater/plays"/>
    <n v="113.42219999999999"/>
    <n v="94.339622641509436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x v="3555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x v="3556"/>
    <b v="0"/>
    <n v="20"/>
    <b v="1"/>
    <s v="theater/plays"/>
    <n v="100.45454545454547"/>
    <n v="110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x v="3557"/>
    <b v="0"/>
    <n v="558"/>
    <b v="1"/>
    <s v="theater/plays"/>
    <n v="100.03599999999999"/>
    <n v="179.21146953405017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x v="3558"/>
    <b v="0"/>
    <n v="22"/>
    <b v="1"/>
    <s v="theater/plays"/>
    <n v="144"/>
    <n v="15.909090909090908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x v="3559"/>
    <b v="0"/>
    <n v="24"/>
    <b v="1"/>
    <s v="theater/plays"/>
    <n v="103.49999999999999"/>
    <n v="41.666666666666664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x v="3560"/>
    <b v="0"/>
    <n v="74"/>
    <b v="1"/>
    <s v="theater/plays"/>
    <n v="108.43750000000001"/>
    <n v="43.243243243243242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x v="3561"/>
    <b v="0"/>
    <n v="54"/>
    <b v="1"/>
    <s v="theater/plays"/>
    <n v="102.4"/>
    <n v="46.296296296296298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x v="3562"/>
    <b v="0"/>
    <n v="31"/>
    <b v="1"/>
    <s v="theater/plays"/>
    <n v="148.88888888888889"/>
    <n v="10.16129032258064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x v="3563"/>
    <b v="0"/>
    <n v="25"/>
    <b v="1"/>
    <s v="theater/plays"/>
    <n v="105.49000000000002"/>
    <n v="20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x v="3564"/>
    <b v="0"/>
    <n v="17"/>
    <b v="1"/>
    <s v="theater/plays"/>
    <n v="100.49999999999999"/>
    <n v="58.823529411764703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x v="3565"/>
    <b v="0"/>
    <n v="12"/>
    <b v="1"/>
    <s v="theater/plays"/>
    <n v="130.55555555555557"/>
    <n v="75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x v="3566"/>
    <b v="0"/>
    <n v="38"/>
    <b v="1"/>
    <s v="theater/plays"/>
    <n v="104.75000000000001"/>
    <n v="52.6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x v="3567"/>
    <b v="0"/>
    <n v="41"/>
    <b v="1"/>
    <s v="theater/plays"/>
    <n v="108.80000000000001"/>
    <n v="24.390243902439025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x v="3568"/>
    <b v="0"/>
    <n v="19"/>
    <b v="1"/>
    <s v="theater/plays"/>
    <n v="111.00000000000001"/>
    <n v="52.631578947368418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x v="3569"/>
    <b v="0"/>
    <n v="41"/>
    <b v="1"/>
    <s v="theater/plays"/>
    <n v="100.47999999999999"/>
    <n v="121.95121951219512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x v="3570"/>
    <b v="0"/>
    <n v="26"/>
    <b v="1"/>
    <s v="theater/plays"/>
    <n v="114.35"/>
    <n v="76.92307692307692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x v="3571"/>
    <b v="0"/>
    <n v="25"/>
    <b v="1"/>
    <s v="theater/plays"/>
    <n v="122.06666666666666"/>
    <n v="60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x v="357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x v="3573"/>
    <b v="0"/>
    <n v="78"/>
    <b v="1"/>
    <s v="theater/plays"/>
    <n v="102.8"/>
    <n v="38.46153846153846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x v="3574"/>
    <b v="0"/>
    <n v="45"/>
    <b v="1"/>
    <s v="theater/plays"/>
    <n v="106.12068965517241"/>
    <n v="128.88888888888889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x v="3575"/>
    <b v="0"/>
    <n v="102"/>
    <b v="1"/>
    <s v="theater/plays"/>
    <n v="101.33000000000001"/>
    <n v="98.039215686274517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x v="3576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x v="3577"/>
    <b v="0"/>
    <n v="27"/>
    <b v="1"/>
    <s v="theater/plays"/>
    <n v="130"/>
    <n v="22.222222222222221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x v="3578"/>
    <b v="0"/>
    <n v="37"/>
    <b v="1"/>
    <s v="theater/plays"/>
    <n v="100.01333333333334"/>
    <n v="40.54054054054054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x v="3579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x v="3580"/>
    <b v="0"/>
    <n v="27"/>
    <b v="1"/>
    <s v="theater/plays"/>
    <n v="113.88888888888889"/>
    <n v="33.33333333333333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x v="3581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x v="3582"/>
    <b v="0"/>
    <n v="49"/>
    <b v="1"/>
    <s v="theater/plays"/>
    <n v="287"/>
    <n v="20.408163265306122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x v="3583"/>
    <b v="0"/>
    <n v="24"/>
    <b v="1"/>
    <s v="theater/plays"/>
    <n v="108.5"/>
    <n v="1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x v="3584"/>
    <b v="0"/>
    <n v="112"/>
    <b v="1"/>
    <s v="theater/plays"/>
    <n v="115.5"/>
    <n v="26.78571428571428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x v="3585"/>
    <b v="0"/>
    <n v="23"/>
    <b v="1"/>
    <s v="theater/plays"/>
    <n v="119.11764705882352"/>
    <n v="147.82608695652175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x v="3586"/>
    <b v="0"/>
    <n v="54"/>
    <b v="1"/>
    <s v="theater/plays"/>
    <n v="109.42666666666668"/>
    <n v="138.8888888888888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x v="3587"/>
    <b v="0"/>
    <n v="28"/>
    <b v="1"/>
    <s v="theater/plays"/>
    <n v="126.6"/>
    <n v="17.85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x v="3588"/>
    <b v="0"/>
    <n v="11"/>
    <b v="1"/>
    <s v="theater/plays"/>
    <n v="100.49999999999999"/>
    <n v="18.18181818181818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x v="3589"/>
    <b v="0"/>
    <n v="62"/>
    <b v="1"/>
    <s v="theater/plays"/>
    <n v="127.49999999999999"/>
    <n v="64.516129032258064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x v="3590"/>
    <b v="0"/>
    <n v="73"/>
    <b v="1"/>
    <s v="theater/plays"/>
    <n v="100.05999999999999"/>
    <n v="68.493150684931507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x v="3591"/>
    <b v="0"/>
    <n v="18"/>
    <b v="1"/>
    <s v="theater/plays"/>
    <n v="175"/>
    <n v="38.88888888888888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x v="3592"/>
    <b v="0"/>
    <n v="35"/>
    <b v="1"/>
    <s v="theater/plays"/>
    <n v="127.25"/>
    <n v="57.142857142857146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x v="3593"/>
    <b v="0"/>
    <n v="43"/>
    <b v="1"/>
    <s v="theater/plays"/>
    <n v="110.63333333333334"/>
    <n v="69.767441860465112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x v="3594"/>
    <b v="0"/>
    <n v="36"/>
    <b v="1"/>
    <s v="theater/plays"/>
    <n v="125.93749999999999"/>
    <n v="44.444444444444443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x v="3595"/>
    <b v="0"/>
    <n v="62"/>
    <b v="1"/>
    <s v="theater/plays"/>
    <n v="118.5"/>
    <n v="41.935483870967744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x v="3596"/>
    <b v="0"/>
    <n v="15"/>
    <b v="1"/>
    <s v="theater/plays"/>
    <n v="107.72727272727273"/>
    <n v="73.33333333333332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x v="3597"/>
    <b v="0"/>
    <n v="33"/>
    <b v="1"/>
    <s v="theater/plays"/>
    <n v="102.60000000000001"/>
    <n v="75.757575757575751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x v="3598"/>
    <b v="0"/>
    <n v="27"/>
    <b v="1"/>
    <s v="theater/plays"/>
    <n v="110.1"/>
    <n v="37.03703703703703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x v="3599"/>
    <b v="0"/>
    <n v="17"/>
    <b v="1"/>
    <s v="theater/plays"/>
    <n v="202"/>
    <n v="29.41176470588235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x v="3600"/>
    <b v="0"/>
    <n v="4"/>
    <b v="1"/>
    <s v="theater/plays"/>
    <n v="130"/>
    <n v="2.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x v="3601"/>
    <b v="0"/>
    <n v="53"/>
    <b v="1"/>
    <s v="theater/plays"/>
    <n v="104.35000000000001"/>
    <n v="37.735849056603776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x v="3602"/>
    <b v="0"/>
    <n v="49"/>
    <b v="1"/>
    <s v="theater/plays"/>
    <n v="100.05"/>
    <n v="81.632653061224488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x v="3603"/>
    <b v="0"/>
    <n v="57"/>
    <b v="1"/>
    <s v="theater/plays"/>
    <n v="170.66666666666669"/>
    <n v="26.315789473684209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x v="3604"/>
    <b v="0"/>
    <n v="69"/>
    <b v="1"/>
    <s v="theater/plays"/>
    <n v="112.83333333333334"/>
    <n v="43.478260869565219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x v="3605"/>
    <b v="0"/>
    <n v="15"/>
    <b v="1"/>
    <s v="theater/plays"/>
    <n v="184"/>
    <n v="16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x v="3606"/>
    <b v="0"/>
    <n v="64"/>
    <b v="1"/>
    <s v="theater/plays"/>
    <n v="130.26666666666665"/>
    <n v="46.87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x v="3607"/>
    <b v="0"/>
    <n v="20"/>
    <b v="1"/>
    <s v="theater/plays"/>
    <n v="105.45454545454544"/>
    <n v="27.5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x v="3608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x v="3609"/>
    <b v="0"/>
    <n v="21"/>
    <b v="1"/>
    <s v="theater/plays"/>
    <n v="153.31632653061226"/>
    <n v="93.333333333333329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x v="3610"/>
    <b v="0"/>
    <n v="31"/>
    <b v="1"/>
    <s v="theater/plays"/>
    <n v="162.30000000000001"/>
    <n v="32.258064516129032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x v="3611"/>
    <b v="0"/>
    <n v="51"/>
    <b v="1"/>
    <s v="theater/plays"/>
    <n v="136"/>
    <n v="49.019607843137258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x v="3612"/>
    <b v="0"/>
    <n v="57"/>
    <b v="1"/>
    <s v="theater/plays"/>
    <n v="144.4"/>
    <n v="87.719298245614041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x v="3613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x v="3614"/>
    <b v="0"/>
    <n v="71"/>
    <b v="1"/>
    <s v="theater/plays"/>
    <n v="100.8"/>
    <n v="35.2112676056338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x v="3615"/>
    <b v="0"/>
    <n v="72"/>
    <b v="1"/>
    <s v="theater/plays"/>
    <n v="106.80000000000001"/>
    <n v="34.722222222222221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x v="3616"/>
    <b v="0"/>
    <n v="45"/>
    <b v="1"/>
    <s v="theater/plays"/>
    <n v="124.8"/>
    <n v="55.555555555555557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x v="3617"/>
    <b v="0"/>
    <n v="51"/>
    <b v="1"/>
    <s v="theater/plays"/>
    <n v="118.91891891891892"/>
    <n v="14.509803921568627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x v="3618"/>
    <b v="0"/>
    <n v="56"/>
    <b v="1"/>
    <s v="theater/plays"/>
    <n v="101"/>
    <n v="35.714285714285715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x v="3619"/>
    <b v="0"/>
    <n v="17"/>
    <b v="1"/>
    <s v="theater/plays"/>
    <n v="112.99999999999999"/>
    <n v="58.823529411764703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x v="3620"/>
    <b v="0"/>
    <n v="197"/>
    <b v="1"/>
    <s v="theater/plays"/>
    <n v="105.19047619047619"/>
    <n v="53.299492385786799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x v="3621"/>
    <b v="0"/>
    <n v="70"/>
    <b v="1"/>
    <s v="theater/plays"/>
    <n v="109.73333333333332"/>
    <n v="42.857142857142854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x v="3622"/>
    <b v="0"/>
    <n v="21"/>
    <b v="1"/>
    <s v="theater/plays"/>
    <n v="100.099"/>
    <n v="47.61904761904762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x v="3623"/>
    <b v="0"/>
    <n v="34"/>
    <b v="1"/>
    <s v="theater/plays"/>
    <n v="120"/>
    <n v="73.52941176470588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x v="3624"/>
    <b v="0"/>
    <n v="39"/>
    <b v="1"/>
    <s v="theater/plays"/>
    <n v="104.93333333333332"/>
    <n v="76.9230769230769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x v="3625"/>
    <b v="0"/>
    <n v="78"/>
    <b v="1"/>
    <s v="theater/plays"/>
    <n v="102.66666666666666"/>
    <n v="38.46153846153846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x v="3626"/>
    <b v="0"/>
    <n v="48"/>
    <b v="1"/>
    <s v="theater/plays"/>
    <n v="101.82500000000002"/>
    <n v="83.333333333333329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x v="362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x v="3628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x v="3629"/>
    <b v="0"/>
    <n v="2"/>
    <b v="0"/>
    <s v="theater/musical"/>
    <n v="1.9999999999999998E-4"/>
    <n v="50000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x v="3630"/>
    <b v="0"/>
    <n v="1"/>
    <b v="0"/>
    <s v="theater/musical"/>
    <n v="3.3333333333333333E-2"/>
    <n v="300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x v="3631"/>
    <b v="0"/>
    <n v="59"/>
    <b v="0"/>
    <s v="theater/musical"/>
    <n v="51.023391812865491"/>
    <n v="289.8305084745762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x v="3632"/>
    <b v="0"/>
    <n v="1"/>
    <b v="0"/>
    <s v="theater/musical"/>
    <n v="20"/>
    <n v="5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x v="3633"/>
    <b v="0"/>
    <n v="31"/>
    <b v="0"/>
    <s v="theater/musical"/>
    <n v="35.24"/>
    <n v="161.29032258064515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x v="3634"/>
    <b v="0"/>
    <n v="18"/>
    <b v="0"/>
    <s v="theater/musical"/>
    <n v="4.246666666666667"/>
    <n v="4166.666666666667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x v="3635"/>
    <b v="0"/>
    <n v="10"/>
    <b v="0"/>
    <s v="theater/musical"/>
    <n v="36.457142857142856"/>
    <n v="350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x v="3636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x v="3637"/>
    <b v="0"/>
    <n v="14"/>
    <b v="0"/>
    <s v="theater/musical"/>
    <n v="30.866666666666664"/>
    <n v="214.28571428571428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x v="3638"/>
    <b v="0"/>
    <n v="2"/>
    <b v="0"/>
    <s v="theater/musical"/>
    <n v="6.5454545454545459"/>
    <n v="1650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x v="3639"/>
    <b v="0"/>
    <n v="1"/>
    <b v="0"/>
    <s v="theater/musical"/>
    <n v="4.0000000000000001E-3"/>
    <n v="2500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x v="3640"/>
    <b v="0"/>
    <n v="3"/>
    <b v="0"/>
    <s v="theater/musical"/>
    <n v="5.5"/>
    <n v="333.33333333333331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x v="3641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x v="3642"/>
    <b v="0"/>
    <n v="2"/>
    <b v="0"/>
    <s v="theater/musical"/>
    <n v="2.1428571428571428"/>
    <n v="350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x v="3643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x v="3644"/>
    <b v="0"/>
    <n v="12"/>
    <b v="0"/>
    <s v="theater/musical"/>
    <n v="16.420000000000002"/>
    <n v="416.66666666666669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x v="3645"/>
    <b v="0"/>
    <n v="1"/>
    <b v="0"/>
    <s v="theater/musical"/>
    <n v="0.1"/>
    <n v="100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x v="3646"/>
    <b v="0"/>
    <n v="8"/>
    <b v="0"/>
    <s v="theater/musical"/>
    <n v="4.8099999999999996"/>
    <n v="1250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x v="3647"/>
    <b v="0"/>
    <n v="2"/>
    <b v="0"/>
    <s v="theater/musical"/>
    <n v="6"/>
    <n v="250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x v="3648"/>
    <b v="0"/>
    <n v="73"/>
    <b v="1"/>
    <s v="theater/plays"/>
    <n v="100.38249999999999"/>
    <n v="547.94520547945206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x v="3649"/>
    <b v="0"/>
    <n v="8"/>
    <b v="1"/>
    <s v="theater/plays"/>
    <n v="104"/>
    <n v="93.7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x v="3650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x v="3651"/>
    <b v="0"/>
    <n v="9"/>
    <b v="1"/>
    <s v="theater/plays"/>
    <n v="104"/>
    <n v="55.55555555555555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x v="3652"/>
    <b v="0"/>
    <n v="17"/>
    <b v="1"/>
    <s v="theater/plays"/>
    <n v="250.66666666666669"/>
    <n v="17.647058823529413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x v="3653"/>
    <b v="0"/>
    <n v="33"/>
    <b v="1"/>
    <s v="theater/plays"/>
    <n v="100.49999999999999"/>
    <n v="60.606060606060609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x v="3654"/>
    <b v="0"/>
    <n v="38"/>
    <b v="1"/>
    <s v="theater/plays"/>
    <n v="174.4"/>
    <n v="39.473684210526315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x v="3655"/>
    <b v="0"/>
    <n v="79"/>
    <b v="1"/>
    <s v="theater/plays"/>
    <n v="116.26"/>
    <n v="63.291139240506332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x v="3656"/>
    <b v="0"/>
    <n v="46"/>
    <b v="1"/>
    <s v="theater/plays"/>
    <n v="105.82000000000001"/>
    <n v="108.69565217391305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x v="3657"/>
    <b v="0"/>
    <n v="20"/>
    <b v="1"/>
    <s v="theater/plays"/>
    <n v="110.75"/>
    <n v="100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x v="3658"/>
    <b v="0"/>
    <n v="20"/>
    <b v="1"/>
    <s v="theater/plays"/>
    <n v="100.66666666666666"/>
    <n v="7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x v="3659"/>
    <b v="0"/>
    <n v="13"/>
    <b v="1"/>
    <s v="theater/plays"/>
    <n v="102.03333333333333"/>
    <n v="230.76923076923077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x v="3660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x v="3661"/>
    <b v="0"/>
    <n v="36"/>
    <b v="1"/>
    <s v="theater/plays"/>
    <n v="111.00000000000001"/>
    <n v="83.333333333333329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x v="3662"/>
    <b v="0"/>
    <n v="40"/>
    <b v="1"/>
    <s v="theater/plays"/>
    <n v="101.42500000000001"/>
    <n v="200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x v="3663"/>
    <b v="0"/>
    <n v="9"/>
    <b v="1"/>
    <s v="theater/plays"/>
    <n v="104"/>
    <n v="25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x v="3664"/>
    <b v="0"/>
    <n v="19"/>
    <b v="1"/>
    <s v="theater/plays"/>
    <n v="109.375"/>
    <n v="42.10526315789474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x v="3665"/>
    <b v="0"/>
    <n v="14"/>
    <b v="1"/>
    <s v="theater/plays"/>
    <n v="115.16129032258064"/>
    <n v="44.285714285714285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x v="3666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x v="3667"/>
    <b v="0"/>
    <n v="58"/>
    <b v="1"/>
    <s v="theater/plays"/>
    <n v="103.17033333333335"/>
    <n v="51.724137931034484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x v="3668"/>
    <b v="0"/>
    <n v="28"/>
    <b v="1"/>
    <s v="theater/plays"/>
    <n v="103.49999999999999"/>
    <n v="35.71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x v="3669"/>
    <b v="0"/>
    <n v="17"/>
    <b v="1"/>
    <s v="theater/plays"/>
    <n v="138.19999999999999"/>
    <n v="58.823529411764703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x v="3670"/>
    <b v="0"/>
    <n v="12"/>
    <b v="1"/>
    <s v="theater/plays"/>
    <n v="109.54545454545455"/>
    <n v="18.33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x v="3671"/>
    <b v="0"/>
    <n v="40"/>
    <b v="1"/>
    <s v="theater/plays"/>
    <n v="100.85714285714286"/>
    <n v="87.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x v="3672"/>
    <b v="0"/>
    <n v="57"/>
    <b v="1"/>
    <s v="theater/plays"/>
    <n v="101.53333333333335"/>
    <n v="52.63157894736841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x v="3673"/>
    <b v="0"/>
    <n v="114"/>
    <b v="1"/>
    <s v="theater/plays"/>
    <n v="113.625"/>
    <n v="35.08771929824561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x v="3674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x v="3675"/>
    <b v="0"/>
    <n v="3"/>
    <b v="1"/>
    <s v="theater/plays"/>
    <n v="140"/>
    <n v="16.666666666666668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x v="3676"/>
    <b v="0"/>
    <n v="16"/>
    <b v="1"/>
    <s v="theater/plays"/>
    <n v="128.75"/>
    <n v="50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x v="3677"/>
    <b v="0"/>
    <n v="199"/>
    <b v="1"/>
    <s v="theater/plays"/>
    <n v="102.90416666666667"/>
    <n v="60.301507537688444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x v="3678"/>
    <b v="0"/>
    <n v="31"/>
    <b v="1"/>
    <s v="theater/plays"/>
    <n v="102.49999999999999"/>
    <n v="64.516129032258064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x v="3679"/>
    <b v="0"/>
    <n v="30"/>
    <b v="1"/>
    <s v="theater/plays"/>
    <n v="110.1"/>
    <n v="66.666666666666671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x v="3680"/>
    <b v="0"/>
    <n v="34"/>
    <b v="1"/>
    <s v="theater/plays"/>
    <n v="112.76666666666667"/>
    <n v="88.235294117647058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x v="3681"/>
    <b v="0"/>
    <n v="18"/>
    <b v="1"/>
    <s v="theater/plays"/>
    <n v="111.9"/>
    <n v="55.55555555555555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x v="3682"/>
    <b v="0"/>
    <n v="67"/>
    <b v="1"/>
    <s v="theater/plays"/>
    <n v="139.19999999999999"/>
    <n v="44.776119402985074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x v="3683"/>
    <b v="0"/>
    <n v="66"/>
    <b v="1"/>
    <s v="theater/plays"/>
    <n v="110.85714285714286"/>
    <n v="53.030303030303031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x v="3684"/>
    <b v="0"/>
    <n v="23"/>
    <b v="1"/>
    <s v="theater/plays"/>
    <n v="139.06666666666666"/>
    <n v="32.608695652173914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x v="3685"/>
    <b v="0"/>
    <n v="126"/>
    <b v="1"/>
    <s v="theater/plays"/>
    <n v="105.69999999999999"/>
    <n v="39.68253968253968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x v="3686"/>
    <b v="0"/>
    <n v="6"/>
    <b v="1"/>
    <s v="theater/plays"/>
    <n v="101.42857142857142"/>
    <n v="58.333333333333336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x v="3687"/>
    <b v="0"/>
    <n v="25"/>
    <b v="1"/>
    <s v="theater/plays"/>
    <n v="100.245"/>
    <n v="200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x v="3688"/>
    <b v="0"/>
    <n v="39"/>
    <b v="1"/>
    <s v="theater/plays"/>
    <n v="109.16666666666666"/>
    <n v="76.92307692307692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x v="3689"/>
    <b v="0"/>
    <n v="62"/>
    <b v="1"/>
    <s v="theater/plays"/>
    <n v="118.33333333333333"/>
    <n v="48.38709677419355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x v="3690"/>
    <b v="0"/>
    <n v="31"/>
    <b v="1"/>
    <s v="theater/plays"/>
    <n v="120"/>
    <n v="48.387096774193552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x v="3691"/>
    <b v="0"/>
    <n v="274"/>
    <b v="1"/>
    <s v="theater/plays"/>
    <n v="127.96000000000001"/>
    <n v="145.98540145985402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x v="3692"/>
    <b v="0"/>
    <n v="17"/>
    <b v="1"/>
    <s v="theater/plays"/>
    <n v="126"/>
    <n v="58.823529411764703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x v="3693"/>
    <b v="0"/>
    <n v="14"/>
    <b v="1"/>
    <s v="theater/plays"/>
    <n v="129.12912912912913"/>
    <n v="23.78571428571428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x v="3694"/>
    <b v="0"/>
    <n v="60"/>
    <b v="1"/>
    <s v="theater/plays"/>
    <n v="107.42857142857143"/>
    <n v="58.333333333333336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x v="3695"/>
    <b v="0"/>
    <n v="33"/>
    <b v="1"/>
    <s v="theater/plays"/>
    <n v="100.125"/>
    <n v="121.21212121212122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x v="3696"/>
    <b v="0"/>
    <n v="78"/>
    <b v="1"/>
    <s v="theater/plays"/>
    <n v="155"/>
    <n v="25.641025641025642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x v="3697"/>
    <b v="0"/>
    <n v="30"/>
    <b v="1"/>
    <s v="theater/plays"/>
    <n v="108"/>
    <n v="66.66666666666667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x v="3698"/>
    <b v="0"/>
    <n v="136"/>
    <b v="1"/>
    <s v="theater/plays"/>
    <n v="110.52"/>
    <n v="36.76470588235294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x v="3699"/>
    <b v="0"/>
    <n v="40"/>
    <b v="1"/>
    <s v="theater/plays"/>
    <n v="100.8"/>
    <n v="62.5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x v="3700"/>
    <b v="0"/>
    <n v="18"/>
    <b v="1"/>
    <s v="theater/plays"/>
    <n v="121.2"/>
    <n v="27.777777777777779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x v="3701"/>
    <b v="0"/>
    <n v="39"/>
    <b v="1"/>
    <s v="theater/plays"/>
    <n v="100.33333333333334"/>
    <n v="38.46153846153846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x v="3702"/>
    <b v="0"/>
    <n v="21"/>
    <b v="1"/>
    <s v="theater/plays"/>
    <n v="109.16666666666666"/>
    <n v="142.8571428571428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x v="3703"/>
    <b v="0"/>
    <n v="30"/>
    <b v="1"/>
    <s v="theater/plays"/>
    <n v="123.42857142857142"/>
    <n v="3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x v="3704"/>
    <b v="0"/>
    <n v="27"/>
    <b v="1"/>
    <s v="theater/plays"/>
    <n v="136.33666666666667"/>
    <n v="11.111111111111111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x v="3705"/>
    <b v="0"/>
    <n v="35"/>
    <b v="1"/>
    <s v="theater/plays"/>
    <n v="103.46657233816768"/>
    <n v="80.771428571428572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x v="3706"/>
    <b v="0"/>
    <n v="13"/>
    <b v="1"/>
    <s v="theater/plays"/>
    <n v="121.33333333333334"/>
    <n v="115.38461538461539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x v="3707"/>
    <b v="0"/>
    <n v="23"/>
    <b v="1"/>
    <s v="theater/plays"/>
    <n v="186"/>
    <n v="43.478260869565219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x v="3708"/>
    <b v="0"/>
    <n v="39"/>
    <b v="1"/>
    <s v="theater/plays"/>
    <n v="300"/>
    <n v="17.94871794871794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x v="3709"/>
    <b v="0"/>
    <n v="35"/>
    <b v="1"/>
    <s v="theater/plays"/>
    <n v="108.25"/>
    <n v="28.57142857142857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x v="3710"/>
    <b v="0"/>
    <n v="27"/>
    <b v="1"/>
    <s v="theater/plays"/>
    <n v="141.15384615384616"/>
    <n v="48.148148148148145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x v="3711"/>
    <b v="0"/>
    <n v="21"/>
    <b v="1"/>
    <s v="theater/plays"/>
    <n v="113.99999999999999"/>
    <n v="23.80952380952381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x v="3712"/>
    <b v="0"/>
    <n v="104"/>
    <b v="1"/>
    <s v="theater/plays"/>
    <n v="153.73333333333335"/>
    <n v="72.115384615384613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x v="3713"/>
    <b v="0"/>
    <n v="19"/>
    <b v="1"/>
    <s v="theater/plays"/>
    <n v="101.49999999999999"/>
    <n v="105.263157894736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x v="3714"/>
    <b v="0"/>
    <n v="97"/>
    <b v="1"/>
    <s v="theater/plays"/>
    <n v="102.35000000000001"/>
    <n v="103.09278350515464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x v="3715"/>
    <b v="0"/>
    <n v="27"/>
    <b v="1"/>
    <s v="theater/plays"/>
    <n v="102.57142857142858"/>
    <n v="129.62962962962962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x v="3716"/>
    <b v="0"/>
    <n v="24"/>
    <b v="1"/>
    <s v="theater/plays"/>
    <n v="155.75"/>
    <n v="33.333333333333336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x v="3717"/>
    <b v="0"/>
    <n v="13"/>
    <b v="1"/>
    <s v="theater/plays"/>
    <n v="100.75"/>
    <n v="307.69230769230768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x v="3718"/>
    <b v="0"/>
    <n v="46"/>
    <b v="1"/>
    <s v="theater/plays"/>
    <n v="239.4"/>
    <n v="10.869565217391305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x v="3719"/>
    <b v="0"/>
    <n v="4"/>
    <b v="1"/>
    <s v="theater/plays"/>
    <n v="210"/>
    <n v="50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x v="3720"/>
    <b v="0"/>
    <n v="40"/>
    <b v="1"/>
    <s v="theater/plays"/>
    <n v="104.51515151515152"/>
    <n v="82.5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x v="3721"/>
    <b v="0"/>
    <n v="44"/>
    <b v="1"/>
    <s v="theater/plays"/>
    <n v="100.8"/>
    <n v="113.63636363636364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x v="3722"/>
    <b v="0"/>
    <n v="35"/>
    <b v="1"/>
    <s v="theater/plays"/>
    <n v="111.20000000000002"/>
    <n v="42.857142857142854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x v="3723"/>
    <b v="0"/>
    <n v="63"/>
    <b v="1"/>
    <s v="theater/plays"/>
    <n v="102.04444444444445"/>
    <n v="71.428571428571431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x v="3724"/>
    <b v="0"/>
    <n v="89"/>
    <b v="1"/>
    <s v="theater/plays"/>
    <n v="102.54767441860466"/>
    <n v="48.314606741573037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x v="3725"/>
    <b v="0"/>
    <n v="15"/>
    <b v="1"/>
    <s v="theater/plays"/>
    <n v="127"/>
    <n v="20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x v="3726"/>
    <b v="0"/>
    <n v="46"/>
    <b v="1"/>
    <s v="theater/plays"/>
    <n v="338.70588235294122"/>
    <n v="18.47826086956521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x v="3727"/>
    <b v="0"/>
    <n v="33"/>
    <b v="1"/>
    <s v="theater/plays"/>
    <n v="100.75"/>
    <n v="60.606060606060609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x v="3728"/>
    <b v="0"/>
    <n v="31"/>
    <b v="0"/>
    <s v="theater/plays"/>
    <n v="9.31"/>
    <n v="645.16129032258061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x v="3729"/>
    <b v="0"/>
    <n v="5"/>
    <b v="0"/>
    <s v="theater/plays"/>
    <n v="7.24"/>
    <n v="1000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x v="3730"/>
    <b v="0"/>
    <n v="1"/>
    <b v="0"/>
    <s v="theater/plays"/>
    <n v="10"/>
    <n v="10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x v="3731"/>
    <b v="0"/>
    <n v="12"/>
    <b v="0"/>
    <s v="theater/plays"/>
    <n v="11.272727272727273"/>
    <n v="458.33333333333331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x v="3732"/>
    <b v="0"/>
    <n v="4"/>
    <b v="0"/>
    <s v="theater/plays"/>
    <n v="15.411764705882353"/>
    <n v="212.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x v="3733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x v="3734"/>
    <b v="0"/>
    <n v="7"/>
    <b v="0"/>
    <s v="theater/plays"/>
    <n v="28.466666666666669"/>
    <n v="214.28571428571428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x v="3735"/>
    <b v="0"/>
    <n v="2"/>
    <b v="0"/>
    <s v="theater/plays"/>
    <n v="13.333333333333334"/>
    <n v="75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x v="3736"/>
    <b v="0"/>
    <n v="1"/>
    <b v="0"/>
    <s v="theater/plays"/>
    <n v="0.66666666666666674"/>
    <n v="150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x v="3737"/>
    <b v="0"/>
    <n v="4"/>
    <b v="0"/>
    <s v="theater/plays"/>
    <n v="21.428571428571427"/>
    <n v="17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x v="3738"/>
    <b v="0"/>
    <n v="6"/>
    <b v="0"/>
    <s v="theater/plays"/>
    <n v="18"/>
    <n v="250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x v="3739"/>
    <b v="0"/>
    <n v="8"/>
    <b v="0"/>
    <s v="theater/plays"/>
    <n v="20.125"/>
    <n v="50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x v="3740"/>
    <b v="0"/>
    <n v="14"/>
    <b v="0"/>
    <s v="theater/plays"/>
    <n v="17.899999999999999"/>
    <n v="142.85714285714286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x v="3741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x v="3742"/>
    <b v="0"/>
    <n v="4"/>
    <b v="0"/>
    <s v="theater/plays"/>
    <n v="2"/>
    <n v="1250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x v="3743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x v="3744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x v="3745"/>
    <b v="0"/>
    <n v="1"/>
    <b v="0"/>
    <s v="theater/plays"/>
    <n v="10"/>
    <n v="10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x v="3746"/>
    <b v="0"/>
    <n v="1"/>
    <b v="0"/>
    <s v="theater/plays"/>
    <n v="2.3764705882352941"/>
    <n v="8500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x v="3747"/>
    <b v="0"/>
    <n v="1"/>
    <b v="0"/>
    <s v="theater/plays"/>
    <n v="1"/>
    <n v="2500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x v="3748"/>
    <b v="0"/>
    <n v="52"/>
    <b v="1"/>
    <s v="theater/musical"/>
    <n v="103.52"/>
    <n v="96.15384615384616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x v="3749"/>
    <b v="0"/>
    <n v="7"/>
    <b v="1"/>
    <s v="theater/musical"/>
    <n v="105"/>
    <n v="71.428571428571431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x v="3750"/>
    <b v="0"/>
    <n v="28"/>
    <b v="1"/>
    <s v="theater/musical"/>
    <n v="100.44999999999999"/>
    <n v="214.28571428571428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x v="3751"/>
    <b v="0"/>
    <n v="11"/>
    <b v="1"/>
    <s v="theater/musical"/>
    <n v="132.6"/>
    <n v="90.909090909090907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x v="3752"/>
    <b v="0"/>
    <n v="15"/>
    <b v="1"/>
    <s v="theater/musical"/>
    <n v="112.99999999999999"/>
    <n v="33.333333333333336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x v="3753"/>
    <b v="0"/>
    <n v="30"/>
    <b v="1"/>
    <s v="theater/musical"/>
    <n v="103.34"/>
    <n v="166.66666666666666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x v="3754"/>
    <b v="0"/>
    <n v="27"/>
    <b v="1"/>
    <s v="theater/musical"/>
    <n v="120"/>
    <n v="92.592592592592595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x v="3755"/>
    <b v="0"/>
    <n v="28"/>
    <b v="1"/>
    <s v="theater/musical"/>
    <n v="129.63636363636363"/>
    <n v="19.642857142857142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x v="3756"/>
    <b v="0"/>
    <n v="17"/>
    <b v="1"/>
    <s v="theater/musical"/>
    <n v="101.11111111111111"/>
    <n v="264.70588235294116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x v="3757"/>
    <b v="0"/>
    <n v="50"/>
    <b v="1"/>
    <s v="theater/musical"/>
    <n v="108.51428571428572"/>
    <n v="70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x v="3758"/>
    <b v="0"/>
    <n v="26"/>
    <b v="1"/>
    <s v="theater/musical"/>
    <n v="102.33333333333334"/>
    <n v="57.692307692307693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x v="3759"/>
    <b v="0"/>
    <n v="88"/>
    <b v="1"/>
    <s v="theater/musical"/>
    <n v="110.24425000000002"/>
    <n v="45.45454545454545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x v="3760"/>
    <b v="0"/>
    <n v="91"/>
    <b v="1"/>
    <s v="theater/musical"/>
    <n v="101.0154"/>
    <n v="54.945054945054942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x v="3761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x v="3762"/>
    <b v="0"/>
    <n v="28"/>
    <b v="1"/>
    <s v="theater/musical"/>
    <n v="106.24"/>
    <n v="44.642857142857146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x v="3763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x v="3764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x v="3765"/>
    <b v="0"/>
    <n v="107"/>
    <b v="1"/>
    <s v="theater/musical"/>
    <n v="113.45714285714286"/>
    <n v="65.420560747663558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x v="3766"/>
    <b v="0"/>
    <n v="96"/>
    <b v="1"/>
    <s v="theater/musical"/>
    <n v="102.65010000000001"/>
    <n v="104.16666666666667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x v="3767"/>
    <b v="0"/>
    <n v="56"/>
    <b v="1"/>
    <s v="theater/musical"/>
    <n v="116.75"/>
    <n v="35.714285714285715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x v="3768"/>
    <b v="0"/>
    <n v="58"/>
    <b v="1"/>
    <s v="theater/musical"/>
    <n v="107.65274999999998"/>
    <n v="68.965517241379317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x v="376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x v="377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x v="3771"/>
    <b v="0"/>
    <n v="38"/>
    <b v="1"/>
    <s v="theater/musical"/>
    <n v="146"/>
    <n v="26.315789473684209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x v="3772"/>
    <b v="0"/>
    <n v="33"/>
    <b v="1"/>
    <s v="theater/musical"/>
    <n v="110.2"/>
    <n v="151.5151515151515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x v="3773"/>
    <b v="0"/>
    <n v="57"/>
    <b v="1"/>
    <s v="theater/musical"/>
    <n v="108.2"/>
    <n v="87.71929824561404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x v="3774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x v="3775"/>
    <b v="0"/>
    <n v="14"/>
    <b v="1"/>
    <s v="theater/musical"/>
    <n v="100.25"/>
    <n v="142.85714285714286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x v="3776"/>
    <b v="0"/>
    <n v="94"/>
    <b v="1"/>
    <s v="theater/musical"/>
    <n v="106.71250000000001"/>
    <n v="85.106382978723403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x v="3777"/>
    <b v="0"/>
    <n v="59"/>
    <b v="1"/>
    <s v="theater/musical"/>
    <n v="143.19999999999999"/>
    <n v="33.898305084745765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x v="3778"/>
    <b v="0"/>
    <n v="36"/>
    <b v="1"/>
    <s v="theater/musical"/>
    <n v="105.04166666666667"/>
    <n v="66.6666666666666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x v="3779"/>
    <b v="0"/>
    <n v="115"/>
    <b v="1"/>
    <s v="theater/musical"/>
    <n v="103.98"/>
    <n v="130.43478260869566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x v="3780"/>
    <b v="0"/>
    <n v="30"/>
    <b v="1"/>
    <s v="theater/musical"/>
    <n v="120"/>
    <n v="83.333333333333329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x v="3781"/>
    <b v="0"/>
    <n v="52"/>
    <b v="1"/>
    <s v="theater/musical"/>
    <n v="109.66666666666667"/>
    <n v="86.538461538461533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x v="3782"/>
    <b v="0"/>
    <n v="27"/>
    <b v="1"/>
    <s v="theater/musical"/>
    <n v="101.75"/>
    <n v="74.074074074074076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x v="3783"/>
    <b v="0"/>
    <n v="24"/>
    <b v="1"/>
    <s v="theater/musical"/>
    <n v="128.91666666666666"/>
    <n v="50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x v="3784"/>
    <b v="0"/>
    <n v="10"/>
    <b v="1"/>
    <s v="theater/musical"/>
    <n v="114.99999999999999"/>
    <n v="100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x v="3785"/>
    <b v="0"/>
    <n v="30"/>
    <b v="1"/>
    <s v="theater/musical"/>
    <n v="150.75"/>
    <n v="66.666666666666671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x v="3786"/>
    <b v="0"/>
    <n v="71"/>
    <b v="1"/>
    <s v="theater/musical"/>
    <n v="110.96666666666665"/>
    <n v="84.507042253521121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x v="3787"/>
    <b v="0"/>
    <n v="10"/>
    <b v="1"/>
    <s v="theater/musical"/>
    <n v="100.28571428571429"/>
    <n v="3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x v="3788"/>
    <b v="0"/>
    <n v="1"/>
    <b v="0"/>
    <s v="theater/musical"/>
    <n v="0.66666666666666674"/>
    <n v="750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x v="3789"/>
    <b v="0"/>
    <n v="4"/>
    <b v="0"/>
    <s v="theater/musical"/>
    <n v="3.267605633802817"/>
    <n v="887.5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x v="3790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x v="3791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x v="3792"/>
    <b v="0"/>
    <n v="2"/>
    <b v="0"/>
    <s v="theater/musical"/>
    <n v="0.27999999999999997"/>
    <n v="6250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x v="3793"/>
    <b v="0"/>
    <n v="24"/>
    <b v="0"/>
    <s v="theater/musical"/>
    <n v="59.657142857142851"/>
    <n v="291.66666666666669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x v="3794"/>
    <b v="0"/>
    <n v="1"/>
    <b v="0"/>
    <s v="theater/musical"/>
    <n v="1"/>
    <n v="500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x v="3795"/>
    <b v="0"/>
    <n v="2"/>
    <b v="0"/>
    <s v="theater/musical"/>
    <n v="1.6666666666666667"/>
    <n v="300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x v="3796"/>
    <b v="0"/>
    <n v="1"/>
    <b v="0"/>
    <s v="theater/musical"/>
    <n v="4.4444444444444444E-3"/>
    <n v="2250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x v="3797"/>
    <b v="0"/>
    <n v="37"/>
    <b v="0"/>
    <s v="theater/musical"/>
    <n v="89.666666666666657"/>
    <n v="162.16216216216216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x v="3798"/>
    <b v="0"/>
    <n v="5"/>
    <b v="0"/>
    <s v="theater/musical"/>
    <n v="1.4642857142857144"/>
    <n v="14000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x v="3799"/>
    <b v="0"/>
    <n v="4"/>
    <b v="0"/>
    <s v="theater/musical"/>
    <n v="4.0199999999999996"/>
    <n v="2500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x v="3800"/>
    <b v="0"/>
    <n v="16"/>
    <b v="0"/>
    <s v="theater/musical"/>
    <n v="4.004545454545454"/>
    <n v="137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x v="3801"/>
    <b v="0"/>
    <n v="9"/>
    <b v="0"/>
    <s v="theater/musical"/>
    <n v="8.52"/>
    <n v="555.55555555555554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x v="3802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x v="3803"/>
    <b v="0"/>
    <n v="40"/>
    <b v="0"/>
    <s v="theater/musical"/>
    <n v="19.650000000000002"/>
    <n v="300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x v="380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x v="3805"/>
    <b v="0"/>
    <n v="2"/>
    <b v="0"/>
    <s v="theater/musical"/>
    <n v="2E-3"/>
    <n v="75000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x v="3806"/>
    <b v="0"/>
    <n v="1"/>
    <b v="0"/>
    <s v="theater/musical"/>
    <n v="6.6666666666666666E-2"/>
    <n v="7500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x v="3807"/>
    <b v="0"/>
    <n v="9"/>
    <b v="0"/>
    <s v="theater/musical"/>
    <n v="30.333333333333336"/>
    <n v="166.6666666666666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x v="3808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x v="3809"/>
    <b v="0"/>
    <n v="38"/>
    <b v="1"/>
    <s v="theater/plays"/>
    <n v="101.25"/>
    <n v="52.631578947368418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x v="3810"/>
    <b v="0"/>
    <n v="26"/>
    <b v="1"/>
    <s v="theater/plays"/>
    <n v="121.73333333333333"/>
    <n v="57.69230769230769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x v="3811"/>
    <b v="0"/>
    <n v="19"/>
    <b v="1"/>
    <s v="theater/plays"/>
    <n v="330"/>
    <n v="13.157894736842104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x v="3812"/>
    <b v="0"/>
    <n v="11"/>
    <b v="1"/>
    <s v="theater/plays"/>
    <n v="109.55"/>
    <n v="181.81818181818181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x v="3813"/>
    <b v="0"/>
    <n v="27"/>
    <b v="1"/>
    <s v="theater/plays"/>
    <n v="100.95190476190474"/>
    <n v="77.777777777777771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x v="3814"/>
    <b v="0"/>
    <n v="34"/>
    <b v="1"/>
    <s v="theater/plays"/>
    <n v="140.13333333333333"/>
    <n v="44.117647058823529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x v="3815"/>
    <b v="0"/>
    <n v="20"/>
    <b v="1"/>
    <s v="theater/plays"/>
    <n v="100.001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x v="3816"/>
    <b v="0"/>
    <n v="37"/>
    <b v="1"/>
    <s v="theater/plays"/>
    <n v="119.238"/>
    <n v="40.5405405405405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x v="3817"/>
    <b v="0"/>
    <n v="20"/>
    <b v="1"/>
    <s v="theater/plays"/>
    <n v="107.25"/>
    <n v="100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x v="3818"/>
    <b v="0"/>
    <n v="10"/>
    <b v="1"/>
    <s v="theater/plays"/>
    <n v="227.99999999999997"/>
    <n v="25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x v="3819"/>
    <b v="0"/>
    <n v="26"/>
    <b v="1"/>
    <s v="theater/plays"/>
    <n v="106.4"/>
    <n v="38.46153846153846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x v="3820"/>
    <b v="0"/>
    <n v="20"/>
    <b v="1"/>
    <s v="theater/plays"/>
    <n v="143.33333333333334"/>
    <n v="1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x v="3821"/>
    <b v="0"/>
    <n v="46"/>
    <b v="1"/>
    <s v="theater/plays"/>
    <n v="104.54285714285714"/>
    <n v="76.086956521739125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x v="3822"/>
    <b v="0"/>
    <n v="76"/>
    <b v="1"/>
    <s v="theater/plays"/>
    <n v="110.02000000000001"/>
    <n v="65.78947368421052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x v="3823"/>
    <b v="0"/>
    <n v="41"/>
    <b v="1"/>
    <s v="theater/plays"/>
    <n v="106"/>
    <n v="60.975609756097562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x v="3824"/>
    <b v="0"/>
    <n v="7"/>
    <b v="1"/>
    <s v="theater/plays"/>
    <n v="108"/>
    <n v="35.714285714285715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x v="3825"/>
    <b v="0"/>
    <n v="49"/>
    <b v="1"/>
    <s v="theater/plays"/>
    <n v="105.42"/>
    <n v="102.04081632653062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x v="3826"/>
    <b v="0"/>
    <n v="26"/>
    <b v="1"/>
    <s v="theater/plays"/>
    <n v="119.16666666666667"/>
    <n v="23.076923076923077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x v="3827"/>
    <b v="0"/>
    <n v="65"/>
    <b v="1"/>
    <s v="theater/plays"/>
    <n v="152.66666666666666"/>
    <n v="46.153846153846153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x v="3828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x v="3829"/>
    <b v="0"/>
    <n v="8"/>
    <b v="1"/>
    <s v="theater/plays"/>
    <n v="100.2"/>
    <n v="62.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x v="3830"/>
    <b v="0"/>
    <n v="3"/>
    <b v="1"/>
    <s v="theater/plays"/>
    <n v="225"/>
    <n v="33.333333333333336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x v="3831"/>
    <b v="0"/>
    <n v="9"/>
    <b v="1"/>
    <s v="theater/plays"/>
    <n v="106.02199999999999"/>
    <n v="55.555555555555557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x v="3832"/>
    <b v="0"/>
    <n v="9"/>
    <b v="1"/>
    <s v="theater/plays"/>
    <n v="104.66666666666666"/>
    <n v="133.3333333333333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x v="3833"/>
    <b v="0"/>
    <n v="20"/>
    <b v="1"/>
    <s v="theater/plays"/>
    <n v="116.66666666666667"/>
    <n v="6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x v="3834"/>
    <b v="0"/>
    <n v="57"/>
    <b v="1"/>
    <s v="theater/plays"/>
    <n v="109.03333333333333"/>
    <n v="52.631578947368418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x v="3835"/>
    <b v="0"/>
    <n v="8"/>
    <b v="1"/>
    <s v="theater/plays"/>
    <n v="160"/>
    <n v="25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x v="3836"/>
    <b v="0"/>
    <n v="14"/>
    <b v="1"/>
    <s v="theater/plays"/>
    <n v="112.5"/>
    <n v="57.14285714285714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x v="3837"/>
    <b v="0"/>
    <n v="17"/>
    <b v="1"/>
    <s v="theater/plays"/>
    <n v="102.1"/>
    <n v="117.64705882352941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x v="3838"/>
    <b v="0"/>
    <n v="100"/>
    <b v="1"/>
    <s v="theater/plays"/>
    <n v="100.824"/>
    <n v="1000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x v="3839"/>
    <b v="0"/>
    <n v="32"/>
    <b v="1"/>
    <s v="theater/plays"/>
    <n v="101.25"/>
    <n v="62.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x v="3840"/>
    <b v="0"/>
    <n v="3"/>
    <b v="1"/>
    <s v="theater/plays"/>
    <n v="6500"/>
    <n v="0.33333333333333331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x v="3841"/>
    <b v="1"/>
    <n v="34"/>
    <b v="0"/>
    <s v="theater/plays"/>
    <n v="8.7200000000000006"/>
    <n v="294.11764705882354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x v="3842"/>
    <b v="1"/>
    <n v="23"/>
    <b v="0"/>
    <s v="theater/plays"/>
    <n v="21.94"/>
    <n v="217.39130434782609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x v="3843"/>
    <b v="1"/>
    <n v="19"/>
    <b v="0"/>
    <s v="theater/plays"/>
    <n v="21.3"/>
    <n v="263.15789473684208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x v="3844"/>
    <b v="1"/>
    <n v="50"/>
    <b v="0"/>
    <s v="theater/plays"/>
    <n v="41.489795918367342"/>
    <n v="196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x v="3845"/>
    <b v="1"/>
    <n v="12"/>
    <b v="0"/>
    <s v="theater/plays"/>
    <n v="2.105"/>
    <n v="3333.3333333333335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x v="3846"/>
    <b v="1"/>
    <n v="8"/>
    <b v="0"/>
    <s v="theater/plays"/>
    <n v="2.7"/>
    <n v="87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x v="3847"/>
    <b v="1"/>
    <n v="9"/>
    <b v="0"/>
    <s v="theater/plays"/>
    <n v="16.161904761904761"/>
    <n v="1166.6666666666667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x v="3848"/>
    <b v="1"/>
    <n v="43"/>
    <b v="0"/>
    <s v="theater/plays"/>
    <n v="16.376923076923077"/>
    <n v="302.3255813953488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x v="3849"/>
    <b v="1"/>
    <n v="28"/>
    <b v="0"/>
    <s v="theater/plays"/>
    <n v="7.043333333333333"/>
    <n v="1071.4285714285713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x v="3850"/>
    <b v="1"/>
    <n v="4"/>
    <b v="0"/>
    <s v="theater/plays"/>
    <n v="3.8"/>
    <n v="250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x v="3851"/>
    <b v="1"/>
    <n v="24"/>
    <b v="0"/>
    <s v="theater/plays"/>
    <n v="34.08"/>
    <n v="104.16666666666667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x v="3852"/>
    <b v="0"/>
    <n v="2"/>
    <b v="0"/>
    <s v="theater/plays"/>
    <n v="0.2"/>
    <n v="500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x v="3853"/>
    <b v="0"/>
    <n v="2"/>
    <b v="0"/>
    <s v="theater/plays"/>
    <n v="2.5999999999999999E-2"/>
    <n v="50000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x v="3854"/>
    <b v="0"/>
    <n v="20"/>
    <b v="0"/>
    <s v="theater/plays"/>
    <n v="16.254545454545454"/>
    <n v="550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x v="3855"/>
    <b v="0"/>
    <n v="1"/>
    <b v="0"/>
    <s v="theater/plays"/>
    <n v="2.5"/>
    <n v="1000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x v="3856"/>
    <b v="0"/>
    <n v="1"/>
    <b v="0"/>
    <s v="theater/plays"/>
    <n v="0.02"/>
    <n v="500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x v="3857"/>
    <b v="0"/>
    <n v="4"/>
    <b v="0"/>
    <s v="theater/plays"/>
    <n v="5.2"/>
    <n v="1250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x v="3858"/>
    <b v="0"/>
    <n v="1"/>
    <b v="0"/>
    <s v="theater/plays"/>
    <n v="2"/>
    <n v="50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x v="3859"/>
    <b v="0"/>
    <n v="1"/>
    <b v="0"/>
    <s v="theater/plays"/>
    <n v="0.04"/>
    <n v="250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x v="3860"/>
    <b v="0"/>
    <n v="13"/>
    <b v="0"/>
    <s v="theater/plays"/>
    <n v="17.666666666666668"/>
    <n v="461.53846153846155"/>
    <x v="1"/>
    <x v="6"/>
    <x v="3860"/>
    <d v="2014-08-12T15:51:50"/>
  </r>
  <r>
    <n v="3861"/>
    <s v="READY OR NOT HERE I COME"/>
    <s v="THE COMING OF THE LORD!"/>
    <n v="2000"/>
    <n v="100"/>
    <x v="2"/>
    <s v="US"/>
    <x v="0"/>
    <n v="1415828820"/>
    <x v="3861"/>
    <b v="0"/>
    <n v="1"/>
    <b v="0"/>
    <s v="theater/plays"/>
    <n v="5"/>
    <n v="20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x v="3862"/>
    <b v="0"/>
    <n v="1"/>
    <b v="0"/>
    <s v="theater/plays"/>
    <n v="1.3333333333333334E-2"/>
    <n v="750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x v="3863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x v="3864"/>
    <b v="0"/>
    <n v="3"/>
    <b v="0"/>
    <s v="theater/plays"/>
    <n v="1.2"/>
    <n v="1666.6666666666667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x v="3865"/>
    <b v="0"/>
    <n v="14"/>
    <b v="0"/>
    <s v="theater/plays"/>
    <n v="26.937422295897225"/>
    <n v="172.35714285714286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x v="3866"/>
    <b v="0"/>
    <n v="2"/>
    <b v="0"/>
    <s v="theater/plays"/>
    <n v="0.54999999999999993"/>
    <n v="1000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x v="3867"/>
    <b v="0"/>
    <n v="5"/>
    <b v="0"/>
    <s v="theater/plays"/>
    <n v="12.55"/>
    <n v="400"/>
    <x v="1"/>
    <x v="6"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x v="3868"/>
    <b v="0"/>
    <n v="1"/>
    <b v="0"/>
    <s v="theater/musical"/>
    <n v="0.2"/>
    <n v="500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x v="3869"/>
    <b v="0"/>
    <n v="15"/>
    <b v="0"/>
    <s v="theater/musical"/>
    <n v="3.4474868431088401"/>
    <n v="874.06666666666672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x v="3870"/>
    <b v="0"/>
    <n v="10"/>
    <b v="0"/>
    <s v="theater/musical"/>
    <n v="15"/>
    <n v="100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x v="3871"/>
    <b v="0"/>
    <n v="3"/>
    <b v="0"/>
    <s v="theater/musical"/>
    <n v="2.666666666666667"/>
    <n v="50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x v="3872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x v="3873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x v="3874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x v="387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x v="3876"/>
    <b v="0"/>
    <n v="46"/>
    <b v="0"/>
    <s v="theater/musical"/>
    <n v="52.794871794871788"/>
    <n v="84.782608695652172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x v="3877"/>
    <b v="0"/>
    <n v="14"/>
    <b v="0"/>
    <s v="theater/musical"/>
    <n v="4.9639999999999995"/>
    <n v="1785.7142857142858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x v="3878"/>
    <b v="0"/>
    <n v="1"/>
    <b v="0"/>
    <s v="theater/musical"/>
    <n v="5.5555555555555552E-2"/>
    <n v="1800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x v="3879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x v="3880"/>
    <b v="0"/>
    <n v="17"/>
    <b v="0"/>
    <s v="theater/musical"/>
    <n v="13.066666666666665"/>
    <n v="441.176470588235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x v="3881"/>
    <b v="0"/>
    <n v="1"/>
    <b v="0"/>
    <s v="theater/musical"/>
    <n v="5"/>
    <n v="500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x v="3882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x v="3883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x v="3884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x v="3885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s v="AU"/>
    <x v="2"/>
    <n v="1418275702"/>
    <x v="3886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x v="3887"/>
    <b v="0"/>
    <n v="2"/>
    <b v="0"/>
    <s v="theater/musical"/>
    <n v="1.7500000000000002"/>
    <n v="1000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x v="3888"/>
    <b v="0"/>
    <n v="14"/>
    <b v="0"/>
    <s v="theater/plays"/>
    <n v="27.1"/>
    <n v="142.85714285714286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x v="3889"/>
    <b v="0"/>
    <n v="9"/>
    <b v="0"/>
    <s v="theater/plays"/>
    <n v="1.4749999999999999"/>
    <n v="888.8888888888889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x v="3890"/>
    <b v="0"/>
    <n v="8"/>
    <b v="0"/>
    <s v="theater/plays"/>
    <n v="16.826666666666668"/>
    <n v="187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x v="3891"/>
    <b v="0"/>
    <n v="7"/>
    <b v="0"/>
    <s v="theater/plays"/>
    <n v="32.5"/>
    <n v="114.28571428571429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x v="3892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x v="3893"/>
    <b v="0"/>
    <n v="84"/>
    <b v="0"/>
    <s v="theater/plays"/>
    <n v="21.55"/>
    <n v="595.23809523809518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x v="3894"/>
    <b v="0"/>
    <n v="11"/>
    <b v="0"/>
    <s v="theater/plays"/>
    <n v="3.4666666666666663"/>
    <n v="1363.636363636363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x v="3895"/>
    <b v="0"/>
    <n v="1"/>
    <b v="0"/>
    <s v="theater/plays"/>
    <n v="5"/>
    <n v="100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x v="3896"/>
    <b v="0"/>
    <n v="4"/>
    <b v="0"/>
    <s v="theater/plays"/>
    <n v="10.625"/>
    <n v="400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x v="3897"/>
    <b v="0"/>
    <n v="10"/>
    <b v="0"/>
    <s v="theater/plays"/>
    <n v="17.599999999999998"/>
    <n v="250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x v="3898"/>
    <b v="0"/>
    <n v="16"/>
    <b v="0"/>
    <s v="theater/plays"/>
    <n v="32.56"/>
    <n v="156.2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x v="3899"/>
    <b v="0"/>
    <n v="2"/>
    <b v="0"/>
    <s v="theater/plays"/>
    <n v="1.25"/>
    <n v="5000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x v="3900"/>
    <b v="0"/>
    <n v="5"/>
    <b v="0"/>
    <s v="theater/plays"/>
    <n v="5.4"/>
    <n v="500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x v="3901"/>
    <b v="0"/>
    <n v="1"/>
    <b v="0"/>
    <s v="theater/plays"/>
    <n v="0.83333333333333337"/>
    <n v="3000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x v="3902"/>
    <b v="0"/>
    <n v="31"/>
    <b v="0"/>
    <s v="theater/plays"/>
    <n v="48.833333333333336"/>
    <n v="96.774193548387103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x v="3903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x v="3904"/>
    <b v="0"/>
    <n v="2"/>
    <b v="0"/>
    <s v="theater/plays"/>
    <n v="0.03"/>
    <n v="5000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x v="3905"/>
    <b v="0"/>
    <n v="7"/>
    <b v="0"/>
    <s v="theater/plays"/>
    <n v="11.533333333333333"/>
    <n v="214.28571428571428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x v="3906"/>
    <b v="0"/>
    <n v="16"/>
    <b v="0"/>
    <s v="theater/plays"/>
    <n v="67.333333333333329"/>
    <n v="93.7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x v="3907"/>
    <b v="0"/>
    <n v="4"/>
    <b v="0"/>
    <s v="theater/plays"/>
    <n v="15.299999999999999"/>
    <n v="250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x v="3908"/>
    <b v="0"/>
    <n v="4"/>
    <b v="0"/>
    <s v="theater/plays"/>
    <n v="8.6666666666666679"/>
    <n v="187.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x v="3909"/>
    <b v="0"/>
    <n v="4"/>
    <b v="0"/>
    <s v="theater/plays"/>
    <n v="0.22499999999999998"/>
    <n v="15000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x v="3910"/>
    <b v="0"/>
    <n v="3"/>
    <b v="0"/>
    <s v="theater/plays"/>
    <n v="3.0833333333333335"/>
    <n v="2000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x v="3911"/>
    <b v="0"/>
    <n v="36"/>
    <b v="0"/>
    <s v="theater/plays"/>
    <n v="37.412500000000001"/>
    <n v="222.22222222222223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x v="3912"/>
    <b v="0"/>
    <n v="1"/>
    <b v="0"/>
    <s v="theater/plays"/>
    <n v="6.6666666666666671E-3"/>
    <n v="1500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x v="3913"/>
    <b v="0"/>
    <n v="7"/>
    <b v="0"/>
    <s v="theater/plays"/>
    <n v="10"/>
    <n v="1428.5714285714287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x v="3914"/>
    <b v="0"/>
    <n v="27"/>
    <b v="0"/>
    <s v="theater/plays"/>
    <n v="36.36"/>
    <n v="92.592592592592595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x v="3915"/>
    <b v="0"/>
    <n v="1"/>
    <b v="0"/>
    <s v="theater/plays"/>
    <n v="0.33333333333333337"/>
    <n v="1500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x v="3916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x v="3917"/>
    <b v="0"/>
    <n v="1"/>
    <b v="0"/>
    <s v="theater/plays"/>
    <n v="0.2857142857142857"/>
    <n v="350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x v="3918"/>
    <b v="0"/>
    <n v="3"/>
    <b v="0"/>
    <s v="theater/plays"/>
    <n v="0.2"/>
    <n v="2000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x v="3919"/>
    <b v="0"/>
    <n v="3"/>
    <b v="0"/>
    <s v="theater/plays"/>
    <n v="1.7999999999999998"/>
    <n v="1666.6666666666667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x v="3920"/>
    <b v="0"/>
    <n v="3"/>
    <b v="0"/>
    <s v="theater/plays"/>
    <n v="5.4"/>
    <n v="833.33333333333337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x v="3921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x v="3922"/>
    <b v="0"/>
    <n v="6"/>
    <b v="0"/>
    <s v="theater/plays"/>
    <n v="8.1333333333333329"/>
    <n v="125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x v="3923"/>
    <b v="0"/>
    <n v="17"/>
    <b v="0"/>
    <s v="theater/plays"/>
    <n v="12.034782608695652"/>
    <n v="676.47058823529414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x v="3924"/>
    <b v="0"/>
    <n v="40"/>
    <b v="0"/>
    <s v="theater/plays"/>
    <n v="15.266666666666667"/>
    <n v="37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x v="3925"/>
    <b v="0"/>
    <n v="3"/>
    <b v="0"/>
    <s v="theater/plays"/>
    <n v="10"/>
    <n v="50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x v="3926"/>
    <b v="0"/>
    <n v="1"/>
    <b v="0"/>
    <s v="theater/plays"/>
    <n v="0.3"/>
    <n v="5000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x v="3927"/>
    <b v="0"/>
    <n v="2"/>
    <b v="0"/>
    <s v="theater/plays"/>
    <n v="1"/>
    <n v="1250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x v="3928"/>
    <b v="0"/>
    <n v="7"/>
    <b v="0"/>
    <s v="theater/plays"/>
    <n v="13.020000000000001"/>
    <n v="714.2857142857143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x v="3929"/>
    <b v="0"/>
    <n v="14"/>
    <b v="0"/>
    <s v="theater/plays"/>
    <n v="2.2650000000000001"/>
    <n v="1428.5714285714287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x v="3930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x v="3931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x v="3932"/>
    <b v="0"/>
    <n v="1"/>
    <b v="0"/>
    <s v="theater/plays"/>
    <n v="8.3333333333333332E-3"/>
    <n v="1200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x v="3933"/>
    <b v="0"/>
    <n v="12"/>
    <b v="0"/>
    <s v="theater/plays"/>
    <n v="15.742857142857142"/>
    <n v="583.33333333333337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x v="3934"/>
    <b v="0"/>
    <n v="12"/>
    <b v="0"/>
    <s v="theater/plays"/>
    <n v="11"/>
    <n v="416.66666666666669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x v="3935"/>
    <b v="0"/>
    <n v="23"/>
    <b v="0"/>
    <s v="theater/plays"/>
    <n v="43.833333333333336"/>
    <n v="130.43478260869566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x v="3936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x v="3937"/>
    <b v="0"/>
    <n v="10"/>
    <b v="0"/>
    <s v="theater/plays"/>
    <n v="86.135181975736558"/>
    <n v="28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x v="3938"/>
    <b v="0"/>
    <n v="5"/>
    <b v="0"/>
    <s v="theater/plays"/>
    <n v="12.196620583717358"/>
    <n v="651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x v="3939"/>
    <b v="0"/>
    <n v="1"/>
    <b v="0"/>
    <s v="theater/plays"/>
    <n v="0.1"/>
    <n v="5000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x v="3940"/>
    <b v="0"/>
    <n v="2"/>
    <b v="0"/>
    <s v="theater/plays"/>
    <n v="0.22"/>
    <n v="2500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x v="3941"/>
    <b v="0"/>
    <n v="2"/>
    <b v="0"/>
    <s v="theater/plays"/>
    <n v="0.90909090909090906"/>
    <n v="2750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x v="3942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x v="3943"/>
    <b v="0"/>
    <n v="13"/>
    <b v="0"/>
    <s v="theater/plays"/>
    <n v="35.64"/>
    <n v="384.61538461538464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x v="3944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x v="3945"/>
    <b v="0"/>
    <n v="1"/>
    <b v="0"/>
    <s v="theater/plays"/>
    <n v="0.25"/>
    <n v="2000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x v="3946"/>
    <b v="0"/>
    <n v="5"/>
    <b v="0"/>
    <s v="theater/plays"/>
    <n v="3.25"/>
    <n v="1200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x v="3947"/>
    <b v="0"/>
    <n v="2"/>
    <b v="0"/>
    <s v="theater/plays"/>
    <n v="3.3666666666666663"/>
    <n v="1500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x v="3948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x v="3949"/>
    <b v="0"/>
    <n v="32"/>
    <b v="0"/>
    <s v="theater/plays"/>
    <n v="15.770000000000001"/>
    <n v="312.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x v="3950"/>
    <b v="0"/>
    <n v="1"/>
    <b v="0"/>
    <s v="theater/plays"/>
    <n v="0.625"/>
    <n v="4000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x v="3951"/>
    <b v="0"/>
    <n v="1"/>
    <b v="0"/>
    <s v="theater/plays"/>
    <n v="5.0000000000000001E-4"/>
    <n v="20000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x v="3952"/>
    <b v="0"/>
    <n v="1"/>
    <b v="0"/>
    <s v="theater/plays"/>
    <n v="9.6153846153846159E-2"/>
    <n v="26000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x v="3953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x v="395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x v="3955"/>
    <b v="0"/>
    <n v="8"/>
    <b v="0"/>
    <s v="theater/plays"/>
    <n v="24.285714285714285"/>
    <n v="218.7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x v="3956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x v="3957"/>
    <b v="0"/>
    <n v="1"/>
    <b v="0"/>
    <s v="theater/plays"/>
    <n v="2.5000000000000001E-2"/>
    <n v="28000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x v="3958"/>
    <b v="0"/>
    <n v="16"/>
    <b v="0"/>
    <s v="theater/plays"/>
    <n v="32.049999999999997"/>
    <n v="1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x v="3959"/>
    <b v="0"/>
    <n v="12"/>
    <b v="0"/>
    <s v="theater/plays"/>
    <n v="24.333333333333336"/>
    <n v="100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x v="3960"/>
    <b v="0"/>
    <n v="4"/>
    <b v="0"/>
    <s v="theater/plays"/>
    <n v="1.5"/>
    <n v="750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x v="3961"/>
    <b v="0"/>
    <n v="2"/>
    <b v="0"/>
    <s v="theater/plays"/>
    <n v="0.42"/>
    <n v="2500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x v="3962"/>
    <b v="0"/>
    <n v="3"/>
    <b v="0"/>
    <s v="theater/plays"/>
    <n v="3.214285714285714"/>
    <n v="466.66666666666669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x v="3963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x v="3964"/>
    <b v="0"/>
    <n v="3"/>
    <b v="0"/>
    <s v="theater/plays"/>
    <n v="6.3"/>
    <n v="666.66666666666663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x v="3965"/>
    <b v="0"/>
    <n v="4"/>
    <b v="0"/>
    <s v="theater/plays"/>
    <n v="14.249999999999998"/>
    <n v="500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x v="3966"/>
    <b v="0"/>
    <n v="2"/>
    <b v="0"/>
    <s v="theater/plays"/>
    <n v="0.6"/>
    <n v="3750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x v="3967"/>
    <b v="0"/>
    <n v="10"/>
    <b v="0"/>
    <s v="theater/plays"/>
    <n v="24.117647058823529"/>
    <n v="170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x v="3968"/>
    <b v="0"/>
    <n v="11"/>
    <b v="0"/>
    <s v="theater/plays"/>
    <n v="10.54"/>
    <n v="454.54545454545456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x v="3969"/>
    <b v="0"/>
    <n v="6"/>
    <b v="0"/>
    <s v="theater/plays"/>
    <n v="7.4690265486725664"/>
    <n v="470.83333333333331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x v="3970"/>
    <b v="0"/>
    <n v="2"/>
    <b v="0"/>
    <s v="theater/plays"/>
    <n v="7.3333333333333334E-2"/>
    <n v="7500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x v="3971"/>
    <b v="0"/>
    <n v="6"/>
    <b v="0"/>
    <s v="theater/plays"/>
    <n v="0.97142857142857131"/>
    <n v="2333.3333333333335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x v="3972"/>
    <b v="0"/>
    <n v="8"/>
    <b v="0"/>
    <s v="theater/plays"/>
    <n v="21.099999999999998"/>
    <n v="12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x v="3973"/>
    <b v="0"/>
    <n v="37"/>
    <b v="0"/>
    <s v="theater/plays"/>
    <n v="78.100000000000009"/>
    <n v="135.13513513513513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x v="3974"/>
    <b v="0"/>
    <n v="11"/>
    <b v="0"/>
    <s v="theater/plays"/>
    <n v="32"/>
    <n v="90.909090909090907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x v="3975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x v="3976"/>
    <b v="0"/>
    <n v="10"/>
    <b v="0"/>
    <s v="theater/plays"/>
    <n v="47.692307692307693"/>
    <n v="130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x v="3977"/>
    <b v="0"/>
    <n v="6"/>
    <b v="0"/>
    <s v="theater/plays"/>
    <n v="1.4500000000000002"/>
    <n v="15000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x v="3978"/>
    <b v="0"/>
    <n v="8"/>
    <b v="0"/>
    <s v="theater/plays"/>
    <n v="10.7"/>
    <n v="250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x v="3979"/>
    <b v="0"/>
    <n v="6"/>
    <b v="0"/>
    <s v="theater/plays"/>
    <n v="1.8333333333333333"/>
    <n v="1000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x v="3980"/>
    <b v="0"/>
    <n v="7"/>
    <b v="0"/>
    <s v="theater/plays"/>
    <n v="18"/>
    <n v="357.14285714285717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x v="3981"/>
    <b v="0"/>
    <n v="7"/>
    <b v="0"/>
    <s v="theater/plays"/>
    <n v="4.083333333333333"/>
    <n v="4285.7142857142853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x v="3982"/>
    <b v="0"/>
    <n v="5"/>
    <b v="0"/>
    <s v="theater/plays"/>
    <n v="20"/>
    <n v="170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x v="3983"/>
    <b v="0"/>
    <n v="46"/>
    <b v="0"/>
    <s v="theater/plays"/>
    <n v="34.802513464991023"/>
    <n v="242.17391304347825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x v="3984"/>
    <b v="0"/>
    <n v="10"/>
    <b v="0"/>
    <s v="theater/plays"/>
    <n v="6.3333333333333339"/>
    <n v="150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x v="3985"/>
    <b v="0"/>
    <n v="19"/>
    <b v="0"/>
    <s v="theater/plays"/>
    <n v="32.049999999999997"/>
    <n v="105.2631578947368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x v="3986"/>
    <b v="0"/>
    <n v="13"/>
    <b v="0"/>
    <s v="theater/plays"/>
    <n v="9.76"/>
    <n v="384.6153846153846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x v="3987"/>
    <b v="0"/>
    <n v="13"/>
    <b v="0"/>
    <s v="theater/plays"/>
    <n v="37.75"/>
    <n v="30.76923076923077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x v="3988"/>
    <b v="0"/>
    <n v="4"/>
    <b v="0"/>
    <s v="theater/plays"/>
    <n v="2.1333333333333333"/>
    <n v="375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x v="3989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x v="3990"/>
    <b v="0"/>
    <n v="3"/>
    <b v="0"/>
    <s v="theater/plays"/>
    <n v="4.1818181818181817"/>
    <n v="550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x v="3991"/>
    <b v="0"/>
    <n v="1"/>
    <b v="0"/>
    <s v="theater/plays"/>
    <n v="20"/>
    <n v="5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x v="3992"/>
    <b v="0"/>
    <n v="9"/>
    <b v="0"/>
    <s v="theater/plays"/>
    <n v="5.41"/>
    <n v="1111.11111111111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x v="3993"/>
    <b v="0"/>
    <n v="1"/>
    <b v="0"/>
    <s v="theater/plays"/>
    <n v="6.0000000000000001E-3"/>
    <n v="50000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x v="3994"/>
    <b v="0"/>
    <n v="1"/>
    <b v="0"/>
    <s v="theater/plays"/>
    <n v="0.25"/>
    <n v="2000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x v="3995"/>
    <b v="0"/>
    <n v="4"/>
    <b v="0"/>
    <s v="theater/plays"/>
    <n v="35"/>
    <n v="50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x v="3996"/>
    <b v="0"/>
    <n v="17"/>
    <b v="0"/>
    <s v="theater/plays"/>
    <n v="16.566666666666666"/>
    <n v="176.47058823529412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x v="3997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x v="3998"/>
    <b v="0"/>
    <n v="12"/>
    <b v="0"/>
    <s v="theater/plays"/>
    <n v="57.199999999999996"/>
    <n v="104.16666666666667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x v="3999"/>
    <b v="0"/>
    <n v="14"/>
    <b v="0"/>
    <s v="theater/plays"/>
    <n v="16.514285714285716"/>
    <n v="500"/>
    <x v="1"/>
    <x v="6"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x v="4000"/>
    <b v="0"/>
    <n v="1"/>
    <b v="0"/>
    <s v="theater/plays"/>
    <n v="0.125"/>
    <n v="800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x v="4001"/>
    <b v="0"/>
    <n v="14"/>
    <b v="0"/>
    <s v="theater/plays"/>
    <n v="37.75"/>
    <n v="85.714285714285708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x v="4002"/>
    <b v="0"/>
    <n v="4"/>
    <b v="0"/>
    <s v="theater/plays"/>
    <n v="1.8399999999999999"/>
    <n v="312.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x v="4003"/>
    <b v="0"/>
    <n v="2"/>
    <b v="0"/>
    <s v="theater/plays"/>
    <n v="10.050000000000001"/>
    <n v="1000"/>
    <x v="1"/>
    <x v="6"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x v="4004"/>
    <b v="0"/>
    <n v="1"/>
    <b v="0"/>
    <s v="theater/plays"/>
    <n v="0.2"/>
    <n v="50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x v="4005"/>
    <b v="0"/>
    <n v="2"/>
    <b v="0"/>
    <s v="theater/plays"/>
    <n v="1.3333333333333335"/>
    <n v="150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x v="4006"/>
    <b v="0"/>
    <n v="1"/>
    <b v="0"/>
    <s v="theater/plays"/>
    <n v="6.6666666666666671E-3"/>
    <n v="30000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x v="4007"/>
    <b v="0"/>
    <n v="1"/>
    <b v="0"/>
    <s v="theater/plays"/>
    <n v="0.25"/>
    <n v="2000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x v="4008"/>
    <b v="0"/>
    <n v="4"/>
    <b v="0"/>
    <s v="theater/plays"/>
    <n v="6"/>
    <n v="250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x v="4009"/>
    <b v="0"/>
    <n v="3"/>
    <b v="0"/>
    <s v="theater/plays"/>
    <n v="3.8860103626943006"/>
    <n v="643.33333333333337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x v="4010"/>
    <b v="0"/>
    <n v="38"/>
    <b v="0"/>
    <s v="theater/plays"/>
    <n v="24.194444444444443"/>
    <n v="189.47368421052633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x v="4011"/>
    <b v="0"/>
    <n v="4"/>
    <b v="0"/>
    <s v="theater/plays"/>
    <n v="7.6"/>
    <n v="62.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x v="4012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x v="4013"/>
    <b v="0"/>
    <n v="2"/>
    <b v="0"/>
    <s v="theater/plays"/>
    <n v="1.3"/>
    <n v="1000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x v="4014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x v="4015"/>
    <b v="0"/>
    <n v="1"/>
    <b v="0"/>
    <s v="theater/plays"/>
    <n v="1.4285714285714287E-2"/>
    <n v="700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x v="4016"/>
    <b v="0"/>
    <n v="7"/>
    <b v="0"/>
    <s v="theater/plays"/>
    <n v="14.000000000000002"/>
    <n v="71.428571428571431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x v="4017"/>
    <b v="0"/>
    <n v="2"/>
    <b v="0"/>
    <s v="theater/plays"/>
    <n v="1.05"/>
    <n v="5000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x v="4018"/>
    <b v="0"/>
    <n v="4"/>
    <b v="0"/>
    <s v="theater/plays"/>
    <n v="8.6666666666666679"/>
    <n v="37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x v="4019"/>
    <b v="0"/>
    <n v="4"/>
    <b v="0"/>
    <s v="theater/plays"/>
    <n v="0.82857142857142851"/>
    <n v="87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x v="4020"/>
    <b v="0"/>
    <n v="3"/>
    <b v="0"/>
    <s v="theater/plays"/>
    <n v="16.666666666666664"/>
    <n v="200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x v="4021"/>
    <b v="0"/>
    <n v="2"/>
    <b v="0"/>
    <s v="theater/plays"/>
    <n v="0.83333333333333337"/>
    <n v="7500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x v="4022"/>
    <b v="0"/>
    <n v="197"/>
    <b v="0"/>
    <s v="theater/plays"/>
    <n v="69.561111111111103"/>
    <n v="91.37055837563451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x v="402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x v="4024"/>
    <b v="0"/>
    <n v="1"/>
    <b v="0"/>
    <s v="theater/plays"/>
    <n v="1.25"/>
    <n v="80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x v="4025"/>
    <b v="0"/>
    <n v="4"/>
    <b v="0"/>
    <s v="theater/plays"/>
    <n v="5"/>
    <n v="1250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x v="4026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x v="4027"/>
    <b v="0"/>
    <n v="7"/>
    <b v="0"/>
    <s v="theater/plays"/>
    <n v="7.166666666666667"/>
    <n v="428.57142857142856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x v="4028"/>
    <b v="0"/>
    <n v="11"/>
    <b v="0"/>
    <s v="theater/plays"/>
    <n v="28.050000000000004"/>
    <n v="181.8181818181818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x v="4029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x v="4030"/>
    <b v="0"/>
    <n v="6"/>
    <b v="0"/>
    <s v="theater/plays"/>
    <n v="16"/>
    <n v="416.66666666666669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x v="4031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x v="4032"/>
    <b v="0"/>
    <n v="7"/>
    <b v="0"/>
    <s v="theater/plays"/>
    <n v="6.8287037037037033"/>
    <n v="864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x v="4033"/>
    <b v="0"/>
    <n v="94"/>
    <b v="0"/>
    <s v="theater/plays"/>
    <n v="25.698702928870294"/>
    <n v="254.25531914893617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x v="4034"/>
    <b v="0"/>
    <n v="2"/>
    <b v="0"/>
    <s v="theater/plays"/>
    <n v="1.4814814814814816"/>
    <n v="675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x v="4035"/>
    <b v="0"/>
    <n v="25"/>
    <b v="0"/>
    <s v="theater/plays"/>
    <n v="36.85"/>
    <n v="400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x v="4036"/>
    <b v="0"/>
    <n v="17"/>
    <b v="0"/>
    <s v="theater/plays"/>
    <n v="47.05"/>
    <n v="352.94117647058823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x v="4037"/>
    <b v="0"/>
    <n v="2"/>
    <b v="0"/>
    <s v="theater/plays"/>
    <n v="11.428571428571429"/>
    <n v="35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x v="4038"/>
    <b v="0"/>
    <n v="4"/>
    <b v="0"/>
    <s v="theater/plays"/>
    <n v="12.04"/>
    <n v="6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x v="4039"/>
    <b v="0"/>
    <n v="5"/>
    <b v="0"/>
    <s v="theater/plays"/>
    <n v="60"/>
    <n v="10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x v="4040"/>
    <b v="0"/>
    <n v="2"/>
    <b v="0"/>
    <s v="theater/plays"/>
    <n v="31.25"/>
    <n v="400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x v="4041"/>
    <b v="0"/>
    <n v="2"/>
    <b v="0"/>
    <s v="theater/plays"/>
    <n v="0.42"/>
    <n v="2500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x v="4042"/>
    <b v="0"/>
    <n v="3"/>
    <b v="0"/>
    <s v="theater/plays"/>
    <n v="0.21"/>
    <n v="3333.3333333333335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x v="4043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x v="4044"/>
    <b v="0"/>
    <n v="4"/>
    <b v="0"/>
    <s v="theater/plays"/>
    <n v="37.5"/>
    <n v="150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x v="4045"/>
    <b v="0"/>
    <n v="1"/>
    <b v="0"/>
    <s v="theater/plays"/>
    <n v="0.02"/>
    <n v="500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x v="4046"/>
    <b v="0"/>
    <n v="12"/>
    <b v="0"/>
    <s v="theater/plays"/>
    <n v="8.2142857142857135"/>
    <n v="466.66666666666669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x v="4047"/>
    <b v="0"/>
    <n v="4"/>
    <b v="0"/>
    <s v="theater/plays"/>
    <n v="2.1999999999999997"/>
    <n v="1250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x v="4048"/>
    <b v="0"/>
    <n v="91"/>
    <b v="0"/>
    <s v="theater/plays"/>
    <n v="17.652941176470588"/>
    <n v="186.813186813186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x v="4049"/>
    <b v="0"/>
    <n v="1"/>
    <b v="0"/>
    <s v="theater/plays"/>
    <n v="0.08"/>
    <n v="20000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x v="4050"/>
    <b v="0"/>
    <n v="1"/>
    <b v="0"/>
    <s v="theater/plays"/>
    <n v="6.6666666666666666E-2"/>
    <n v="150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x v="4051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x v="4052"/>
    <b v="0"/>
    <n v="13"/>
    <b v="0"/>
    <s v="theater/plays"/>
    <n v="37.533333333333339"/>
    <n v="230.76923076923077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x v="4053"/>
    <b v="0"/>
    <n v="2"/>
    <b v="0"/>
    <s v="theater/plays"/>
    <n v="22"/>
    <n v="250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x v="4054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x v="4055"/>
    <b v="0"/>
    <n v="21"/>
    <b v="0"/>
    <s v="theater/plays"/>
    <n v="17.62"/>
    <n v="238.0952380952381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x v="4056"/>
    <b v="0"/>
    <n v="9"/>
    <b v="0"/>
    <s v="theater/plays"/>
    <n v="53"/>
    <n v="166.66666666666666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x v="4057"/>
    <b v="0"/>
    <n v="6"/>
    <b v="0"/>
    <s v="theater/plays"/>
    <n v="22.142857142857142"/>
    <n v="583.33333333333337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x v="4058"/>
    <b v="0"/>
    <n v="4"/>
    <b v="0"/>
    <s v="theater/plays"/>
    <n v="2.5333333333333332"/>
    <n v="937.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x v="4059"/>
    <b v="0"/>
    <n v="7"/>
    <b v="0"/>
    <s v="theater/plays"/>
    <n v="2.5"/>
    <n v="1428.5714285714287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x v="4060"/>
    <b v="0"/>
    <n v="5"/>
    <b v="0"/>
    <s v="theater/plays"/>
    <n v="2.85"/>
    <n v="2000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x v="4061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x v="4062"/>
    <b v="0"/>
    <n v="3"/>
    <b v="0"/>
    <s v="theater/plays"/>
    <n v="2.4500000000000002"/>
    <n v="6666.666666666667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x v="4063"/>
    <b v="0"/>
    <n v="9"/>
    <b v="0"/>
    <s v="theater/plays"/>
    <n v="1.4210526315789473"/>
    <n v="1055.5555555555557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x v="4064"/>
    <b v="0"/>
    <n v="6"/>
    <b v="0"/>
    <s v="theater/plays"/>
    <n v="19.25"/>
    <n v="333.3333333333333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x v="4065"/>
    <b v="0"/>
    <n v="4"/>
    <b v="0"/>
    <s v="theater/plays"/>
    <n v="0.67500000000000004"/>
    <n v="1000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x v="4066"/>
    <b v="0"/>
    <n v="1"/>
    <b v="0"/>
    <s v="theater/plays"/>
    <n v="0.16666666666666669"/>
    <n v="15000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x v="4067"/>
    <b v="0"/>
    <n v="17"/>
    <b v="0"/>
    <s v="theater/plays"/>
    <n v="60.9"/>
    <n v="294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x v="4068"/>
    <b v="0"/>
    <n v="1"/>
    <b v="0"/>
    <s v="theater/plays"/>
    <n v="1"/>
    <n v="3495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x v="4069"/>
    <b v="0"/>
    <n v="13"/>
    <b v="0"/>
    <s v="theater/plays"/>
    <n v="34.4"/>
    <n v="96.15384615384616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x v="4070"/>
    <b v="0"/>
    <n v="6"/>
    <b v="0"/>
    <s v="theater/plays"/>
    <n v="16.5"/>
    <n v="166.66666666666666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x v="407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x v="4072"/>
    <b v="0"/>
    <n v="2"/>
    <b v="0"/>
    <s v="theater/plays"/>
    <n v="0.4"/>
    <n v="500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x v="4073"/>
    <b v="0"/>
    <n v="2"/>
    <b v="0"/>
    <s v="theater/plays"/>
    <n v="1.0571428571428572"/>
    <n v="1750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x v="4074"/>
    <b v="0"/>
    <n v="21"/>
    <b v="0"/>
    <s v="theater/plays"/>
    <n v="26.727272727272727"/>
    <n v="130.95238095238096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x v="4075"/>
    <b v="0"/>
    <n v="13"/>
    <b v="0"/>
    <s v="theater/plays"/>
    <n v="28.799999999999997"/>
    <n v="153.84615384615384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x v="4076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x v="4077"/>
    <b v="0"/>
    <n v="6"/>
    <b v="0"/>
    <s v="theater/plays"/>
    <n v="8.9"/>
    <n v="2500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x v="4078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x v="4079"/>
    <b v="0"/>
    <n v="1"/>
    <b v="0"/>
    <s v="theater/plays"/>
    <n v="0.16666666666666669"/>
    <n v="3000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x v="4080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x v="4081"/>
    <b v="0"/>
    <n v="12"/>
    <b v="0"/>
    <s v="theater/plays"/>
    <n v="15.737410071942445"/>
    <n v="185.33333333333334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x v="4082"/>
    <b v="0"/>
    <n v="2"/>
    <b v="0"/>
    <s v="theater/plays"/>
    <n v="2"/>
    <n v="7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x v="4083"/>
    <b v="0"/>
    <n v="6"/>
    <b v="0"/>
    <s v="theater/plays"/>
    <n v="21.685714285714287"/>
    <n v="583.33333333333337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x v="4084"/>
    <b v="0"/>
    <n v="1"/>
    <b v="0"/>
    <s v="theater/plays"/>
    <n v="0.33333333333333337"/>
    <n v="300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x v="4085"/>
    <b v="0"/>
    <n v="1"/>
    <b v="0"/>
    <s v="theater/plays"/>
    <n v="0.2857142857142857"/>
    <n v="350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x v="4086"/>
    <b v="0"/>
    <n v="5"/>
    <b v="0"/>
    <s v="theater/plays"/>
    <n v="4.7"/>
    <n v="200"/>
    <x v="1"/>
    <x v="6"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x v="4087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x v="4088"/>
    <b v="0"/>
    <n v="3"/>
    <b v="0"/>
    <s v="theater/plays"/>
    <n v="10.8"/>
    <n v="666.66666666666663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x v="4089"/>
    <b v="0"/>
    <n v="8"/>
    <b v="0"/>
    <s v="theater/plays"/>
    <n v="4.8"/>
    <n v="625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x v="4090"/>
    <b v="0"/>
    <n v="3"/>
    <b v="0"/>
    <s v="theater/plays"/>
    <n v="3.2"/>
    <n v="333.33333333333331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x v="4091"/>
    <b v="0"/>
    <n v="8"/>
    <b v="0"/>
    <s v="theater/plays"/>
    <n v="12.75"/>
    <n v="200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x v="4092"/>
    <b v="0"/>
    <n v="1"/>
    <b v="0"/>
    <s v="theater/plays"/>
    <n v="1.8181818181818181E-2"/>
    <n v="11000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x v="4093"/>
    <b v="0"/>
    <n v="4"/>
    <b v="0"/>
    <s v="theater/plays"/>
    <n v="2.4"/>
    <n v="62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x v="4094"/>
    <b v="0"/>
    <n v="8"/>
    <b v="0"/>
    <s v="theater/plays"/>
    <n v="36.5"/>
    <n v="250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x v="4095"/>
    <b v="0"/>
    <n v="1"/>
    <b v="0"/>
    <s v="theater/plays"/>
    <n v="2.666666666666667"/>
    <n v="300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x v="4096"/>
    <b v="0"/>
    <n v="5"/>
    <b v="0"/>
    <s v="theater/plays"/>
    <n v="11.428571428571429"/>
    <n v="70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x v="409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x v="4098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x v="4099"/>
    <b v="0"/>
    <n v="1"/>
    <b v="0"/>
    <s v="theater/plays"/>
    <n v="1.1111111111111112"/>
    <n v="450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x v="410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x v="4101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x v="4102"/>
    <b v="0"/>
    <n v="6"/>
    <b v="0"/>
    <s v="theater/plays"/>
    <n v="27.400000000000002"/>
    <n v="83.333333333333329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x v="4103"/>
    <b v="0"/>
    <n v="6"/>
    <b v="0"/>
    <s v="theater/plays"/>
    <n v="10"/>
    <n v="166.66666666666666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x v="4104"/>
    <b v="0"/>
    <n v="14"/>
    <b v="0"/>
    <s v="theater/plays"/>
    <n v="21.366666666666667"/>
    <n v="214.28571428571428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x v="4105"/>
    <b v="0"/>
    <n v="6"/>
    <b v="0"/>
    <s v="theater/plays"/>
    <n v="6.9696969696969706"/>
    <n v="5500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x v="4106"/>
    <b v="0"/>
    <n v="33"/>
    <b v="0"/>
    <s v="theater/plays"/>
    <n v="70.599999999999994"/>
    <n v="151.5151515151515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x v="4107"/>
    <b v="0"/>
    <n v="4"/>
    <b v="0"/>
    <s v="theater/plays"/>
    <n v="2.0500000000000003"/>
    <n v="50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x v="4108"/>
    <b v="0"/>
    <n v="1"/>
    <b v="0"/>
    <s v="theater/plays"/>
    <n v="1.9666666666666666"/>
    <n v="3000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x v="4109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x v="4110"/>
    <b v="0"/>
    <n v="6"/>
    <b v="0"/>
    <s v="theater/plays"/>
    <n v="28.666666666666668"/>
    <n v="50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x v="4111"/>
    <b v="0"/>
    <n v="6"/>
    <b v="0"/>
    <s v="theater/plays"/>
    <n v="3.1333333333333333"/>
    <n v="500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x v="4112"/>
    <b v="0"/>
    <n v="1"/>
    <b v="0"/>
    <s v="theater/plays"/>
    <n v="0.04"/>
    <n v="250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x v="4113"/>
    <b v="0"/>
    <n v="3"/>
    <b v="0"/>
    <s v="theater/plays"/>
    <n v="0.2"/>
    <n v="500"/>
    <x v="1"/>
    <x v="6"/>
    <x v="4113"/>
    <d v="2016-01-08T06:34:00"/>
  </r>
  <r>
    <m/>
    <m/>
    <m/>
    <m/>
    <m/>
    <x v="4"/>
    <m/>
    <x v="13"/>
    <m/>
    <x v="4114"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95D4A-02DB-0E4A-9818-437736ACE8D5}" name="PivotTable6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1AACB8-09D6-6B45-BD2C-5FB10CC49B07}" name="PivotTable7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G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axis="axisPage"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7" hier="-1"/>
  </pageFields>
  <dataFields count="1">
    <dataField name="Count of state" fld="5" subtotal="count" baseField="0" baseItem="0"/>
  </dataFields>
  <chartFormats count="10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453860-3FA8-FB46-B11A-336FBEEB886E}" name="PivotTable12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G20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3">
    <pageField fld="16" hier="-1"/>
    <pageField fld="21" hier="-1"/>
    <pageField fld="17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topLeftCell="B1" zoomScaleNormal="100" workbookViewId="0">
      <selection activeCell="F2240" sqref="F224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customWidth="1"/>
    <col min="16" max="16" width="14.83203125" bestFit="1" customWidth="1"/>
    <col min="17" max="17" width="21.6640625" bestFit="1" customWidth="1"/>
    <col min="18" max="18" width="14.5" bestFit="1" customWidth="1"/>
    <col min="19" max="19" width="20.33203125" bestFit="1" customWidth="1"/>
    <col min="20" max="20" width="1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t="s">
        <v>8309</v>
      </c>
      <c r="R1" t="s">
        <v>8308</v>
      </c>
      <c r="S1" s="1" t="s">
        <v>8314</v>
      </c>
      <c r="T1" s="1" t="s">
        <v>8315</v>
      </c>
    </row>
    <row r="2" spans="1:20" ht="48" hidden="1" x14ac:dyDescent="0.2">
      <c r="A2">
        <v>0</v>
      </c>
      <c r="B2" s="3" t="s">
        <v>2</v>
      </c>
      <c r="C2" s="3" t="s">
        <v>6039</v>
      </c>
      <c r="D2">
        <v>3200</v>
      </c>
      <c r="E2">
        <v>3210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100.3125</v>
      </c>
      <c r="P2">
        <f>D2/L2</f>
        <v>17.582417582417584</v>
      </c>
      <c r="Q2" t="str">
        <f>LEFT(N2,SEARCH("/",N2)-1)</f>
        <v>film &amp; video</v>
      </c>
      <c r="R2" t="str">
        <f>RIGHT(N2,LEN(N2)-SEARCH("/",N2))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6040</v>
      </c>
      <c r="D3">
        <v>1000</v>
      </c>
      <c r="E3">
        <v>1270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127</v>
      </c>
      <c r="P3">
        <f t="shared" ref="P3:P66" si="1">D3/L3</f>
        <v>12.658227848101266</v>
      </c>
      <c r="Q3" t="str">
        <f>LEFT(N3,SEARCH("/",N3)-1)</f>
        <v>film &amp; video</v>
      </c>
      <c r="R3" t="str">
        <f t="shared" ref="R3:R66" si="2">RIGHT(N3,LEN(N3)-SEARCH("/",N3))</f>
        <v>television</v>
      </c>
      <c r="S3" s="8">
        <f t="shared" ref="S3:S4" si="3">(((J3/60)/60)/24)+DATE(1970,1,1)</f>
        <v>42766.600497685184</v>
      </c>
      <c r="T3" s="8">
        <f t="shared" ref="T3:T66" si="4">(((I3/60)/60)/24)+DATE(1970,1,1)</f>
        <v>42796.600497685184</v>
      </c>
    </row>
    <row r="4" spans="1:20" ht="32" hidden="1" x14ac:dyDescent="0.2">
      <c r="A4">
        <v>2</v>
      </c>
      <c r="B4" s="3" t="s">
        <v>4</v>
      </c>
      <c r="C4" s="3" t="s">
        <v>6041</v>
      </c>
      <c r="D4">
        <v>2000</v>
      </c>
      <c r="E4">
        <v>2412.02</v>
      </c>
      <c r="F4" t="s">
        <v>8219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120.601</v>
      </c>
      <c r="P4">
        <f t="shared" si="1"/>
        <v>57.142857142857146</v>
      </c>
      <c r="Q4" t="str">
        <f t="shared" ref="Q4:Q67" si="5">LEFT(N4,SEARCH("/",N4)-1)</f>
        <v>film &amp; video</v>
      </c>
      <c r="R4" t="str">
        <f t="shared" si="2"/>
        <v>television</v>
      </c>
      <c r="S4" s="8">
        <f t="shared" si="3"/>
        <v>42405.702349537038</v>
      </c>
      <c r="T4" s="8">
        <f t="shared" si="4"/>
        <v>42415.702349537038</v>
      </c>
    </row>
    <row r="5" spans="1:20" ht="48" hidden="1" x14ac:dyDescent="0.2">
      <c r="A5">
        <v>3</v>
      </c>
      <c r="B5" s="3" t="s">
        <v>5</v>
      </c>
      <c r="C5" s="3" t="s">
        <v>6042</v>
      </c>
      <c r="D5">
        <v>5250</v>
      </c>
      <c r="E5">
        <v>5617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106.99047619047619</v>
      </c>
      <c r="P5">
        <f t="shared" si="1"/>
        <v>35</v>
      </c>
      <c r="Q5" t="str">
        <f t="shared" si="5"/>
        <v>film &amp; video</v>
      </c>
      <c r="R5" t="str">
        <f t="shared" si="2"/>
        <v>television</v>
      </c>
      <c r="S5" s="8">
        <f t="shared" ref="S5:S66" si="6">(((J5/60)/60)/24)+DATE(1970,1,1)</f>
        <v>41828.515127314815</v>
      </c>
      <c r="T5" s="8">
        <f t="shared" si="4"/>
        <v>41858.515127314815</v>
      </c>
    </row>
    <row r="6" spans="1:20" ht="48" hidden="1" x14ac:dyDescent="0.2">
      <c r="A6">
        <v>4</v>
      </c>
      <c r="B6" s="3" t="s">
        <v>6</v>
      </c>
      <c r="C6" s="3" t="s">
        <v>6043</v>
      </c>
      <c r="D6">
        <v>6000</v>
      </c>
      <c r="E6">
        <v>10346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172.43333333333334</v>
      </c>
      <c r="P6">
        <f t="shared" si="1"/>
        <v>21.12676056338028</v>
      </c>
      <c r="Q6" t="str">
        <f t="shared" si="5"/>
        <v>film &amp; video</v>
      </c>
      <c r="R6" t="str">
        <f t="shared" si="2"/>
        <v>television</v>
      </c>
      <c r="S6" s="8">
        <f t="shared" si="6"/>
        <v>42327.834247685183</v>
      </c>
      <c r="T6" s="8">
        <f t="shared" si="4"/>
        <v>42357.834247685183</v>
      </c>
    </row>
    <row r="7" spans="1:20" ht="48" hidden="1" x14ac:dyDescent="0.2">
      <c r="A7">
        <v>5</v>
      </c>
      <c r="B7" s="3" t="s">
        <v>7</v>
      </c>
      <c r="C7" s="3" t="s">
        <v>6044</v>
      </c>
      <c r="D7">
        <v>5000</v>
      </c>
      <c r="E7">
        <v>6181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123.61999999999999</v>
      </c>
      <c r="P7">
        <f t="shared" si="1"/>
        <v>106.38297872340425</v>
      </c>
      <c r="Q7" t="str">
        <f t="shared" si="5"/>
        <v>film &amp; video</v>
      </c>
      <c r="R7" t="str">
        <f t="shared" si="2"/>
        <v>television</v>
      </c>
      <c r="S7" s="8">
        <f t="shared" si="6"/>
        <v>42563.932951388888</v>
      </c>
      <c r="T7" s="8">
        <f t="shared" si="4"/>
        <v>42580.232638888891</v>
      </c>
    </row>
    <row r="8" spans="1:20" ht="48" hidden="1" x14ac:dyDescent="0.2">
      <c r="A8">
        <v>6</v>
      </c>
      <c r="B8" s="3" t="s">
        <v>8</v>
      </c>
      <c r="C8" s="3" t="s">
        <v>6045</v>
      </c>
      <c r="D8">
        <v>2500</v>
      </c>
      <c r="E8">
        <v>2710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108.4</v>
      </c>
      <c r="P8">
        <f t="shared" si="1"/>
        <v>43.103448275862071</v>
      </c>
      <c r="Q8" t="str">
        <f t="shared" si="5"/>
        <v>film &amp; video</v>
      </c>
      <c r="R8" t="str">
        <f t="shared" si="2"/>
        <v>television</v>
      </c>
      <c r="S8" s="8">
        <f t="shared" si="6"/>
        <v>41794.072337962964</v>
      </c>
      <c r="T8" s="8">
        <f t="shared" si="4"/>
        <v>41804.072337962964</v>
      </c>
    </row>
    <row r="9" spans="1:20" ht="48" hidden="1" x14ac:dyDescent="0.2">
      <c r="A9">
        <v>7</v>
      </c>
      <c r="B9" s="3" t="s">
        <v>9</v>
      </c>
      <c r="C9" s="3" t="s">
        <v>6046</v>
      </c>
      <c r="D9">
        <v>7500</v>
      </c>
      <c r="E9">
        <v>8739.01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116.52013333333333</v>
      </c>
      <c r="P9">
        <f t="shared" si="1"/>
        <v>131.57894736842104</v>
      </c>
      <c r="Q9" t="str">
        <f t="shared" si="5"/>
        <v>film &amp; video</v>
      </c>
      <c r="R9" t="str">
        <f t="shared" si="2"/>
        <v>television</v>
      </c>
      <c r="S9" s="8">
        <f t="shared" si="6"/>
        <v>42516.047071759262</v>
      </c>
      <c r="T9" s="8">
        <f t="shared" si="4"/>
        <v>42556.047071759262</v>
      </c>
    </row>
    <row r="10" spans="1:20" ht="48" hidden="1" x14ac:dyDescent="0.2">
      <c r="A10">
        <v>8</v>
      </c>
      <c r="B10" s="3" t="s">
        <v>10</v>
      </c>
      <c r="C10" s="3" t="s">
        <v>6047</v>
      </c>
      <c r="D10">
        <v>600</v>
      </c>
      <c r="E10">
        <v>1123.47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187.245</v>
      </c>
      <c r="P10">
        <f t="shared" si="1"/>
        <v>50</v>
      </c>
      <c r="Q10" t="str">
        <f t="shared" si="5"/>
        <v>film &amp; video</v>
      </c>
      <c r="R10" t="str">
        <f t="shared" si="2"/>
        <v>television</v>
      </c>
      <c r="S10" s="8">
        <f t="shared" si="6"/>
        <v>42468.94458333333</v>
      </c>
      <c r="T10" s="8">
        <f t="shared" si="4"/>
        <v>42475.875</v>
      </c>
    </row>
    <row r="11" spans="1:20" ht="48" hidden="1" x14ac:dyDescent="0.2">
      <c r="A11">
        <v>9</v>
      </c>
      <c r="B11" s="3" t="s">
        <v>11</v>
      </c>
      <c r="C11" s="3" t="s">
        <v>6048</v>
      </c>
      <c r="D11">
        <v>15000</v>
      </c>
      <c r="E11">
        <v>17390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115.93333333333334</v>
      </c>
      <c r="P11">
        <f t="shared" si="1"/>
        <v>750</v>
      </c>
      <c r="Q11" t="str">
        <f t="shared" si="5"/>
        <v>film &amp; video</v>
      </c>
      <c r="R11" t="str">
        <f t="shared" si="2"/>
        <v>television</v>
      </c>
      <c r="S11" s="8">
        <f t="shared" si="6"/>
        <v>42447.103518518517</v>
      </c>
      <c r="T11" s="8">
        <f t="shared" si="4"/>
        <v>42477.103518518517</v>
      </c>
    </row>
    <row r="12" spans="1:20" ht="48" hidden="1" x14ac:dyDescent="0.2">
      <c r="A12">
        <v>10</v>
      </c>
      <c r="B12" s="3" t="s">
        <v>12</v>
      </c>
      <c r="C12" s="3" t="s">
        <v>6049</v>
      </c>
      <c r="D12">
        <v>10000</v>
      </c>
      <c r="E12">
        <v>11070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110.7</v>
      </c>
      <c r="P12">
        <f t="shared" si="1"/>
        <v>526.31578947368416</v>
      </c>
      <c r="Q12" t="str">
        <f t="shared" si="5"/>
        <v>film &amp; video</v>
      </c>
      <c r="R12" t="str">
        <f t="shared" si="2"/>
        <v>television</v>
      </c>
      <c r="S12" s="8">
        <f t="shared" si="6"/>
        <v>41780.068043981482</v>
      </c>
      <c r="T12" s="8">
        <f t="shared" si="4"/>
        <v>41815.068043981482</v>
      </c>
    </row>
    <row r="13" spans="1:20" ht="48" hidden="1" x14ac:dyDescent="0.2">
      <c r="A13">
        <v>11</v>
      </c>
      <c r="B13" s="3" t="s">
        <v>13</v>
      </c>
      <c r="C13" s="3" t="s">
        <v>6050</v>
      </c>
      <c r="D13">
        <v>650</v>
      </c>
      <c r="E13">
        <v>1111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170.92307692307693</v>
      </c>
      <c r="P13">
        <f t="shared" si="1"/>
        <v>8.6666666666666661</v>
      </c>
      <c r="Q13" t="str">
        <f t="shared" si="5"/>
        <v>film &amp; video</v>
      </c>
      <c r="R13" t="str">
        <f t="shared" si="2"/>
        <v>television</v>
      </c>
      <c r="S13" s="8">
        <f t="shared" si="6"/>
        <v>42572.778495370367</v>
      </c>
      <c r="T13" s="8">
        <f t="shared" si="4"/>
        <v>42604.125</v>
      </c>
    </row>
    <row r="14" spans="1:20" ht="48" hidden="1" x14ac:dyDescent="0.2">
      <c r="A14">
        <v>12</v>
      </c>
      <c r="B14" s="3" t="s">
        <v>14</v>
      </c>
      <c r="C14" s="3" t="s">
        <v>6051</v>
      </c>
      <c r="D14">
        <v>250000</v>
      </c>
      <c r="E14">
        <v>315295.89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126.11835600000001</v>
      </c>
      <c r="P14">
        <f t="shared" si="1"/>
        <v>302.29746070133012</v>
      </c>
      <c r="Q14" t="str">
        <f t="shared" si="5"/>
        <v>film &amp; video</v>
      </c>
      <c r="R14" t="str">
        <f t="shared" si="2"/>
        <v>television</v>
      </c>
      <c r="S14" s="8">
        <f t="shared" si="6"/>
        <v>41791.713252314818</v>
      </c>
      <c r="T14" s="8">
        <f t="shared" si="4"/>
        <v>41836.125</v>
      </c>
    </row>
    <row r="15" spans="1:20" ht="48" hidden="1" x14ac:dyDescent="0.2">
      <c r="A15">
        <v>13</v>
      </c>
      <c r="B15" s="3" t="s">
        <v>15</v>
      </c>
      <c r="C15" s="3" t="s">
        <v>6052</v>
      </c>
      <c r="D15">
        <v>6000</v>
      </c>
      <c r="E15">
        <v>8306.42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138.44033333333334</v>
      </c>
      <c r="P15">
        <f t="shared" si="1"/>
        <v>117.64705882352941</v>
      </c>
      <c r="Q15" t="str">
        <f t="shared" si="5"/>
        <v>film &amp; video</v>
      </c>
      <c r="R15" t="str">
        <f t="shared" si="2"/>
        <v>television</v>
      </c>
      <c r="S15" s="8">
        <f t="shared" si="6"/>
        <v>42508.677187499998</v>
      </c>
      <c r="T15" s="8">
        <f t="shared" si="4"/>
        <v>42544.852083333331</v>
      </c>
    </row>
    <row r="16" spans="1:20" ht="48" hidden="1" x14ac:dyDescent="0.2">
      <c r="A16">
        <v>14</v>
      </c>
      <c r="B16" s="3" t="s">
        <v>16</v>
      </c>
      <c r="C16" s="3" t="s">
        <v>6053</v>
      </c>
      <c r="D16">
        <v>10000</v>
      </c>
      <c r="E16">
        <v>170525</v>
      </c>
      <c r="F16" t="s">
        <v>8219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1705.2499999999998</v>
      </c>
      <c r="P16">
        <f t="shared" si="1"/>
        <v>243.90243902439025</v>
      </c>
      <c r="Q16" t="str">
        <f t="shared" si="5"/>
        <v>film &amp; video</v>
      </c>
      <c r="R16" t="str">
        <f t="shared" si="2"/>
        <v>television</v>
      </c>
      <c r="S16" s="8">
        <f t="shared" si="6"/>
        <v>41808.02648148148</v>
      </c>
      <c r="T16" s="8">
        <f t="shared" si="4"/>
        <v>41833.582638888889</v>
      </c>
    </row>
    <row r="17" spans="1:20" ht="48" hidden="1" x14ac:dyDescent="0.2">
      <c r="A17">
        <v>15</v>
      </c>
      <c r="B17" s="3" t="s">
        <v>17</v>
      </c>
      <c r="C17" s="3" t="s">
        <v>6054</v>
      </c>
      <c r="D17">
        <v>40000</v>
      </c>
      <c r="E17">
        <v>315222.2</v>
      </c>
      <c r="F17" t="s">
        <v>8219</v>
      </c>
      <c r="G17" t="s">
        <v>8224</v>
      </c>
      <c r="H17" t="s">
        <v>8246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788.05550000000005</v>
      </c>
      <c r="P17">
        <f t="shared" si="1"/>
        <v>408.16326530612247</v>
      </c>
      <c r="Q17" t="str">
        <f t="shared" si="5"/>
        <v>film &amp; video</v>
      </c>
      <c r="R17" t="str">
        <f t="shared" si="2"/>
        <v>television</v>
      </c>
      <c r="S17" s="8">
        <f t="shared" si="6"/>
        <v>42256.391875000001</v>
      </c>
      <c r="T17" s="8">
        <f t="shared" si="4"/>
        <v>42274.843055555553</v>
      </c>
    </row>
    <row r="18" spans="1:20" ht="48" hidden="1" x14ac:dyDescent="0.2">
      <c r="A18">
        <v>16</v>
      </c>
      <c r="B18" s="3" t="s">
        <v>18</v>
      </c>
      <c r="C18" s="3" t="s">
        <v>6055</v>
      </c>
      <c r="D18">
        <v>100000</v>
      </c>
      <c r="E18">
        <v>348018</v>
      </c>
      <c r="F18" t="s">
        <v>8219</v>
      </c>
      <c r="G18" t="s">
        <v>8227</v>
      </c>
      <c r="H18" t="s">
        <v>8249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348.01799999999997</v>
      </c>
      <c r="P18">
        <f t="shared" si="1"/>
        <v>1428.5714285714287</v>
      </c>
      <c r="Q18" t="str">
        <f t="shared" si="5"/>
        <v>film &amp; video</v>
      </c>
      <c r="R18" t="str">
        <f t="shared" si="2"/>
        <v>television</v>
      </c>
      <c r="S18" s="8">
        <f t="shared" si="6"/>
        <v>41760.796423611115</v>
      </c>
      <c r="T18" s="8">
        <f t="shared" si="4"/>
        <v>41806.229166666664</v>
      </c>
    </row>
    <row r="19" spans="1:20" ht="48" hidden="1" x14ac:dyDescent="0.2">
      <c r="A19">
        <v>17</v>
      </c>
      <c r="B19" s="3" t="s">
        <v>19</v>
      </c>
      <c r="C19" s="3" t="s">
        <v>6056</v>
      </c>
      <c r="D19">
        <v>7500</v>
      </c>
      <c r="E19">
        <v>11231</v>
      </c>
      <c r="F19" t="s">
        <v>8219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149.74666666666667</v>
      </c>
      <c r="P19">
        <f t="shared" si="1"/>
        <v>208.33333333333334</v>
      </c>
      <c r="Q19" t="str">
        <f t="shared" si="5"/>
        <v>film &amp; video</v>
      </c>
      <c r="R19" t="str">
        <f t="shared" si="2"/>
        <v>television</v>
      </c>
      <c r="S19" s="8">
        <f t="shared" si="6"/>
        <v>41917.731736111113</v>
      </c>
      <c r="T19" s="8">
        <f t="shared" si="4"/>
        <v>41947.773402777777</v>
      </c>
    </row>
    <row r="20" spans="1:20" ht="48" hidden="1" x14ac:dyDescent="0.2">
      <c r="A20">
        <v>18</v>
      </c>
      <c r="B20" s="3" t="s">
        <v>20</v>
      </c>
      <c r="C20" s="3" t="s">
        <v>6057</v>
      </c>
      <c r="D20">
        <v>800</v>
      </c>
      <c r="E20">
        <v>805.07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100.63375000000001</v>
      </c>
      <c r="P20">
        <f t="shared" si="1"/>
        <v>2.3391812865497075</v>
      </c>
      <c r="Q20" t="str">
        <f t="shared" si="5"/>
        <v>film &amp; video</v>
      </c>
      <c r="R20" t="str">
        <f t="shared" si="2"/>
        <v>television</v>
      </c>
      <c r="S20" s="8">
        <f t="shared" si="6"/>
        <v>41869.542314814818</v>
      </c>
      <c r="T20" s="8">
        <f t="shared" si="4"/>
        <v>41899.542314814818</v>
      </c>
    </row>
    <row r="21" spans="1:20" ht="32" hidden="1" x14ac:dyDescent="0.2">
      <c r="A21">
        <v>19</v>
      </c>
      <c r="B21" s="3" t="s">
        <v>21</v>
      </c>
      <c r="C21" s="3" t="s">
        <v>6058</v>
      </c>
      <c r="D21">
        <v>100000</v>
      </c>
      <c r="E21">
        <v>800211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800.21100000000001</v>
      </c>
      <c r="P21">
        <f t="shared" si="1"/>
        <v>4545.454545454545</v>
      </c>
      <c r="Q21" t="str">
        <f t="shared" si="5"/>
        <v>film &amp; video</v>
      </c>
      <c r="R21" t="str">
        <f t="shared" si="2"/>
        <v>television</v>
      </c>
      <c r="S21" s="8">
        <f t="shared" si="6"/>
        <v>42175.816365740742</v>
      </c>
      <c r="T21" s="8">
        <f t="shared" si="4"/>
        <v>42205.816365740742</v>
      </c>
    </row>
    <row r="22" spans="1:20" ht="48" hidden="1" x14ac:dyDescent="0.2">
      <c r="A22">
        <v>20</v>
      </c>
      <c r="B22" s="3" t="s">
        <v>22</v>
      </c>
      <c r="C22" s="3" t="s">
        <v>6059</v>
      </c>
      <c r="D22">
        <v>50000</v>
      </c>
      <c r="E22">
        <v>53001.3</v>
      </c>
      <c r="F22" t="s">
        <v>8219</v>
      </c>
      <c r="G22" t="s">
        <v>8225</v>
      </c>
      <c r="H22" t="s">
        <v>8247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106.00260000000002</v>
      </c>
      <c r="P22">
        <f t="shared" si="1"/>
        <v>2000</v>
      </c>
      <c r="Q22" t="str">
        <f t="shared" si="5"/>
        <v>film &amp; video</v>
      </c>
      <c r="R22" t="str">
        <f t="shared" si="2"/>
        <v>television</v>
      </c>
      <c r="S22" s="8">
        <f t="shared" si="6"/>
        <v>42200.758240740746</v>
      </c>
      <c r="T22" s="8">
        <f t="shared" si="4"/>
        <v>42260.758240740746</v>
      </c>
    </row>
    <row r="23" spans="1:20" ht="48" hidden="1" x14ac:dyDescent="0.2">
      <c r="A23">
        <v>21</v>
      </c>
      <c r="B23" s="3" t="s">
        <v>23</v>
      </c>
      <c r="C23" s="3" t="s">
        <v>6060</v>
      </c>
      <c r="D23">
        <v>48000</v>
      </c>
      <c r="E23">
        <v>96248.960000000006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200.51866666666669</v>
      </c>
      <c r="P23">
        <f t="shared" si="1"/>
        <v>475.24752475247527</v>
      </c>
      <c r="Q23" t="str">
        <f t="shared" si="5"/>
        <v>film &amp; video</v>
      </c>
      <c r="R23" t="str">
        <f t="shared" si="2"/>
        <v>television</v>
      </c>
      <c r="S23" s="8">
        <f t="shared" si="6"/>
        <v>41878.627187500002</v>
      </c>
      <c r="T23" s="8">
        <f t="shared" si="4"/>
        <v>41908.627187500002</v>
      </c>
    </row>
    <row r="24" spans="1:20" ht="48" hidden="1" x14ac:dyDescent="0.2">
      <c r="A24">
        <v>22</v>
      </c>
      <c r="B24" s="3" t="s">
        <v>24</v>
      </c>
      <c r="C24" s="3" t="s">
        <v>6061</v>
      </c>
      <c r="D24">
        <v>50000</v>
      </c>
      <c r="E24">
        <v>106222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212.44399999999999</v>
      </c>
      <c r="P24">
        <f t="shared" si="1"/>
        <v>6250</v>
      </c>
      <c r="Q24" t="str">
        <f t="shared" si="5"/>
        <v>film &amp; video</v>
      </c>
      <c r="R24" t="str">
        <f t="shared" si="2"/>
        <v>television</v>
      </c>
      <c r="S24" s="8">
        <f t="shared" si="6"/>
        <v>41989.91134259259</v>
      </c>
      <c r="T24" s="8">
        <f t="shared" si="4"/>
        <v>42005.332638888889</v>
      </c>
    </row>
    <row r="25" spans="1:20" ht="48" hidden="1" x14ac:dyDescent="0.2">
      <c r="A25">
        <v>23</v>
      </c>
      <c r="B25" s="3" t="s">
        <v>25</v>
      </c>
      <c r="C25" s="3" t="s">
        <v>6062</v>
      </c>
      <c r="D25">
        <v>35000</v>
      </c>
      <c r="E25">
        <v>69465.33</v>
      </c>
      <c r="F25" t="s">
        <v>8219</v>
      </c>
      <c r="G25" t="s">
        <v>8229</v>
      </c>
      <c r="H25" t="s">
        <v>8251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198.47237142857145</v>
      </c>
      <c r="P25">
        <f t="shared" si="1"/>
        <v>1521.7391304347825</v>
      </c>
      <c r="Q25" t="str">
        <f t="shared" si="5"/>
        <v>film &amp; video</v>
      </c>
      <c r="R25" t="str">
        <f t="shared" si="2"/>
        <v>television</v>
      </c>
      <c r="S25" s="8">
        <f t="shared" si="6"/>
        <v>42097.778946759259</v>
      </c>
      <c r="T25" s="8">
        <f t="shared" si="4"/>
        <v>42124.638888888891</v>
      </c>
    </row>
    <row r="26" spans="1:20" ht="48" hidden="1" x14ac:dyDescent="0.2">
      <c r="A26">
        <v>24</v>
      </c>
      <c r="B26" s="3" t="s">
        <v>26</v>
      </c>
      <c r="C26" s="3" t="s">
        <v>6063</v>
      </c>
      <c r="D26">
        <v>15000</v>
      </c>
      <c r="E26">
        <v>33892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225.94666666666666</v>
      </c>
      <c r="P26">
        <f t="shared" si="1"/>
        <v>26.132404181184668</v>
      </c>
      <c r="Q26" t="str">
        <f t="shared" si="5"/>
        <v>film &amp; video</v>
      </c>
      <c r="R26" t="str">
        <f t="shared" si="2"/>
        <v>television</v>
      </c>
      <c r="S26" s="8">
        <f t="shared" si="6"/>
        <v>42229.820173611108</v>
      </c>
      <c r="T26" s="8">
        <f t="shared" si="4"/>
        <v>42262.818750000006</v>
      </c>
    </row>
    <row r="27" spans="1:20" ht="32" hidden="1" x14ac:dyDescent="0.2">
      <c r="A27">
        <v>25</v>
      </c>
      <c r="B27" s="3" t="s">
        <v>27</v>
      </c>
      <c r="C27" s="3" t="s">
        <v>6064</v>
      </c>
      <c r="D27">
        <v>50000</v>
      </c>
      <c r="E27">
        <v>349474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698.94800000000009</v>
      </c>
      <c r="P27">
        <f t="shared" si="1"/>
        <v>3571.4285714285716</v>
      </c>
      <c r="Q27" t="str">
        <f t="shared" si="5"/>
        <v>film &amp; video</v>
      </c>
      <c r="R27" t="str">
        <f t="shared" si="2"/>
        <v>television</v>
      </c>
      <c r="S27" s="8">
        <f t="shared" si="6"/>
        <v>42318.025011574078</v>
      </c>
      <c r="T27" s="8">
        <f t="shared" si="4"/>
        <v>42378.025011574078</v>
      </c>
    </row>
    <row r="28" spans="1:20" ht="48" hidden="1" x14ac:dyDescent="0.2">
      <c r="A28">
        <v>26</v>
      </c>
      <c r="B28" s="3" t="s">
        <v>28</v>
      </c>
      <c r="C28" s="3" t="s">
        <v>6065</v>
      </c>
      <c r="D28">
        <v>42000</v>
      </c>
      <c r="E28">
        <v>167410.01999999999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398.59528571428569</v>
      </c>
      <c r="P28">
        <f t="shared" si="1"/>
        <v>2210.5263157894738</v>
      </c>
      <c r="Q28" t="str">
        <f t="shared" si="5"/>
        <v>film &amp; video</v>
      </c>
      <c r="R28" t="str">
        <f t="shared" si="2"/>
        <v>television</v>
      </c>
      <c r="S28" s="8">
        <f t="shared" si="6"/>
        <v>41828.515555555554</v>
      </c>
      <c r="T28" s="8">
        <f t="shared" si="4"/>
        <v>41868.515555555554</v>
      </c>
    </row>
    <row r="29" spans="1:20" ht="48" hidden="1" x14ac:dyDescent="0.2">
      <c r="A29">
        <v>27</v>
      </c>
      <c r="B29" s="3" t="s">
        <v>29</v>
      </c>
      <c r="C29" s="3" t="s">
        <v>6066</v>
      </c>
      <c r="D29">
        <v>60000</v>
      </c>
      <c r="E29">
        <v>176420</v>
      </c>
      <c r="F29" t="s">
        <v>8219</v>
      </c>
      <c r="G29" t="s">
        <v>8224</v>
      </c>
      <c r="H29" t="s">
        <v>8246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294.0333333333333</v>
      </c>
      <c r="P29">
        <f t="shared" si="1"/>
        <v>400</v>
      </c>
      <c r="Q29" t="str">
        <f t="shared" si="5"/>
        <v>film &amp; video</v>
      </c>
      <c r="R29" t="str">
        <f t="shared" si="2"/>
        <v>television</v>
      </c>
      <c r="S29" s="8">
        <f t="shared" si="6"/>
        <v>41929.164733796293</v>
      </c>
      <c r="T29" s="8">
        <f t="shared" si="4"/>
        <v>41959.206400462965</v>
      </c>
    </row>
    <row r="30" spans="1:20" ht="32" hidden="1" x14ac:dyDescent="0.2">
      <c r="A30">
        <v>28</v>
      </c>
      <c r="B30" s="3" t="s">
        <v>30</v>
      </c>
      <c r="C30" s="3" t="s">
        <v>6067</v>
      </c>
      <c r="D30">
        <v>30000</v>
      </c>
      <c r="E30">
        <v>50251.41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167.50470000000001</v>
      </c>
      <c r="P30">
        <f t="shared" si="1"/>
        <v>422.53521126760563</v>
      </c>
      <c r="Q30" t="str">
        <f t="shared" si="5"/>
        <v>film &amp; video</v>
      </c>
      <c r="R30" t="str">
        <f t="shared" si="2"/>
        <v>television</v>
      </c>
      <c r="S30" s="8">
        <f t="shared" si="6"/>
        <v>42324.96393518518</v>
      </c>
      <c r="T30" s="8">
        <f t="shared" si="4"/>
        <v>42354.96393518518</v>
      </c>
    </row>
    <row r="31" spans="1:20" ht="48" hidden="1" x14ac:dyDescent="0.2">
      <c r="A31">
        <v>29</v>
      </c>
      <c r="B31" s="3" t="s">
        <v>31</v>
      </c>
      <c r="C31" s="3" t="s">
        <v>6068</v>
      </c>
      <c r="D31">
        <v>7000</v>
      </c>
      <c r="E31">
        <v>100490.02</v>
      </c>
      <c r="F31" t="s">
        <v>8219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1435.5717142857143</v>
      </c>
      <c r="P31">
        <f t="shared" si="1"/>
        <v>59.82905982905983</v>
      </c>
      <c r="Q31" t="str">
        <f t="shared" si="5"/>
        <v>film &amp; video</v>
      </c>
      <c r="R31" t="str">
        <f t="shared" si="2"/>
        <v>television</v>
      </c>
      <c r="S31" s="8">
        <f t="shared" si="6"/>
        <v>41812.67324074074</v>
      </c>
      <c r="T31" s="8">
        <f t="shared" si="4"/>
        <v>41842.67324074074</v>
      </c>
    </row>
    <row r="32" spans="1:20" ht="48" hidden="1" x14ac:dyDescent="0.2">
      <c r="A32">
        <v>30</v>
      </c>
      <c r="B32" s="3" t="s">
        <v>32</v>
      </c>
      <c r="C32" s="3" t="s">
        <v>6069</v>
      </c>
      <c r="D32">
        <v>10000</v>
      </c>
      <c r="E32">
        <v>15673.44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156.73439999999999</v>
      </c>
      <c r="P32">
        <f t="shared" si="1"/>
        <v>188.67924528301887</v>
      </c>
      <c r="Q32" t="str">
        <f t="shared" si="5"/>
        <v>film &amp; video</v>
      </c>
      <c r="R32" t="str">
        <f t="shared" si="2"/>
        <v>television</v>
      </c>
      <c r="S32" s="8">
        <f t="shared" si="6"/>
        <v>41842.292997685188</v>
      </c>
      <c r="T32" s="8">
        <f t="shared" si="4"/>
        <v>41872.292997685188</v>
      </c>
    </row>
    <row r="33" spans="1:20" ht="48" hidden="1" x14ac:dyDescent="0.2">
      <c r="A33">
        <v>31</v>
      </c>
      <c r="B33" s="3" t="s">
        <v>33</v>
      </c>
      <c r="C33" s="3" t="s">
        <v>6070</v>
      </c>
      <c r="D33">
        <v>70000</v>
      </c>
      <c r="E33">
        <v>82532</v>
      </c>
      <c r="F33" t="s">
        <v>8219</v>
      </c>
      <c r="G33" t="s">
        <v>8235</v>
      </c>
      <c r="H33" t="s">
        <v>8255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117.90285714285716</v>
      </c>
      <c r="P33">
        <f t="shared" si="1"/>
        <v>70000</v>
      </c>
      <c r="Q33" t="str">
        <f t="shared" si="5"/>
        <v>film &amp; video</v>
      </c>
      <c r="R33" t="str">
        <f t="shared" si="2"/>
        <v>television</v>
      </c>
      <c r="S33" s="8">
        <f t="shared" si="6"/>
        <v>42376.79206018518</v>
      </c>
      <c r="T33" s="8">
        <f t="shared" si="4"/>
        <v>42394.79206018518</v>
      </c>
    </row>
    <row r="34" spans="1:20" ht="48" hidden="1" x14ac:dyDescent="0.2">
      <c r="A34">
        <v>32</v>
      </c>
      <c r="B34" s="3" t="s">
        <v>34</v>
      </c>
      <c r="C34" s="3" t="s">
        <v>6071</v>
      </c>
      <c r="D34">
        <v>10000</v>
      </c>
      <c r="E34">
        <v>110538.12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1105.3811999999998</v>
      </c>
      <c r="P34">
        <f t="shared" si="1"/>
        <v>112.35955056179775</v>
      </c>
      <c r="Q34" t="str">
        <f t="shared" si="5"/>
        <v>film &amp; video</v>
      </c>
      <c r="R34" t="str">
        <f t="shared" si="2"/>
        <v>television</v>
      </c>
      <c r="S34" s="8">
        <f t="shared" si="6"/>
        <v>42461.627511574072</v>
      </c>
      <c r="T34" s="8">
        <f t="shared" si="4"/>
        <v>42503.165972222225</v>
      </c>
    </row>
    <row r="35" spans="1:20" ht="48" hidden="1" x14ac:dyDescent="0.2">
      <c r="A35">
        <v>33</v>
      </c>
      <c r="B35" s="3" t="s">
        <v>35</v>
      </c>
      <c r="C35" s="3" t="s">
        <v>6072</v>
      </c>
      <c r="D35">
        <v>10000</v>
      </c>
      <c r="E35">
        <v>19292.5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192.92499999999998</v>
      </c>
      <c r="P35">
        <f t="shared" si="1"/>
        <v>156.25</v>
      </c>
      <c r="Q35" t="str">
        <f t="shared" si="5"/>
        <v>film &amp; video</v>
      </c>
      <c r="R35" t="str">
        <f t="shared" si="2"/>
        <v>television</v>
      </c>
      <c r="S35" s="8">
        <f t="shared" si="6"/>
        <v>42286.660891203705</v>
      </c>
      <c r="T35" s="8">
        <f t="shared" si="4"/>
        <v>42316.702557870376</v>
      </c>
    </row>
    <row r="36" spans="1:20" ht="48" hidden="1" x14ac:dyDescent="0.2">
      <c r="A36">
        <v>34</v>
      </c>
      <c r="B36" s="3" t="s">
        <v>36</v>
      </c>
      <c r="C36" s="3" t="s">
        <v>6073</v>
      </c>
      <c r="D36">
        <v>19000</v>
      </c>
      <c r="E36">
        <v>24108</v>
      </c>
      <c r="F36" t="s">
        <v>8219</v>
      </c>
      <c r="G36" t="s">
        <v>8225</v>
      </c>
      <c r="H36" t="s">
        <v>8247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126.8842105263158</v>
      </c>
      <c r="P36">
        <f t="shared" si="1"/>
        <v>279.41176470588238</v>
      </c>
      <c r="Q36" t="str">
        <f t="shared" si="5"/>
        <v>film &amp; video</v>
      </c>
      <c r="R36" t="str">
        <f t="shared" si="2"/>
        <v>television</v>
      </c>
      <c r="S36" s="8">
        <f t="shared" si="6"/>
        <v>41841.321770833332</v>
      </c>
      <c r="T36" s="8">
        <f t="shared" si="4"/>
        <v>41856.321770833332</v>
      </c>
    </row>
    <row r="37" spans="1:20" ht="48" hidden="1" x14ac:dyDescent="0.2">
      <c r="A37">
        <v>35</v>
      </c>
      <c r="B37" s="3" t="s">
        <v>37</v>
      </c>
      <c r="C37" s="3" t="s">
        <v>6074</v>
      </c>
      <c r="D37">
        <v>89200</v>
      </c>
      <c r="E37">
        <v>231543.12</v>
      </c>
      <c r="F37" t="s">
        <v>8219</v>
      </c>
      <c r="G37" t="s">
        <v>8237</v>
      </c>
      <c r="H37" t="s">
        <v>8249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259.57748878923763</v>
      </c>
      <c r="P37">
        <f t="shared" si="1"/>
        <v>3185.7142857142858</v>
      </c>
      <c r="Q37" t="str">
        <f t="shared" si="5"/>
        <v>film &amp; video</v>
      </c>
      <c r="R37" t="str">
        <f t="shared" si="2"/>
        <v>television</v>
      </c>
      <c r="S37" s="8">
        <f t="shared" si="6"/>
        <v>42098.291828703703</v>
      </c>
      <c r="T37" s="8">
        <f t="shared" si="4"/>
        <v>42122</v>
      </c>
    </row>
    <row r="38" spans="1:20" ht="48" hidden="1" x14ac:dyDescent="0.2">
      <c r="A38">
        <v>36</v>
      </c>
      <c r="B38" s="3" t="s">
        <v>38</v>
      </c>
      <c r="C38" s="3" t="s">
        <v>6075</v>
      </c>
      <c r="D38">
        <v>5000</v>
      </c>
      <c r="E38">
        <v>13114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262.27999999999997</v>
      </c>
      <c r="P38">
        <f t="shared" si="1"/>
        <v>113.63636363636364</v>
      </c>
      <c r="Q38" t="str">
        <f t="shared" si="5"/>
        <v>film &amp; video</v>
      </c>
      <c r="R38" t="str">
        <f t="shared" si="2"/>
        <v>television</v>
      </c>
      <c r="S38" s="8">
        <f t="shared" si="6"/>
        <v>42068.307002314818</v>
      </c>
      <c r="T38" s="8">
        <f t="shared" si="4"/>
        <v>42098.265335648146</v>
      </c>
    </row>
    <row r="39" spans="1:20" ht="48" hidden="1" x14ac:dyDescent="0.2">
      <c r="A39">
        <v>37</v>
      </c>
      <c r="B39" s="3" t="s">
        <v>39</v>
      </c>
      <c r="C39" s="3" t="s">
        <v>6076</v>
      </c>
      <c r="D39">
        <v>100000</v>
      </c>
      <c r="E39">
        <v>206743.09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206.74309000000002</v>
      </c>
      <c r="P39">
        <f t="shared" si="1"/>
        <v>395.25691699604744</v>
      </c>
      <c r="Q39" t="str">
        <f t="shared" si="5"/>
        <v>film &amp; video</v>
      </c>
      <c r="R39" t="str">
        <f t="shared" si="2"/>
        <v>television</v>
      </c>
      <c r="S39" s="8">
        <f t="shared" si="6"/>
        <v>42032.693043981482</v>
      </c>
      <c r="T39" s="8">
        <f t="shared" si="4"/>
        <v>42062.693043981482</v>
      </c>
    </row>
    <row r="40" spans="1:20" ht="48" hidden="1" x14ac:dyDescent="0.2">
      <c r="A40">
        <v>38</v>
      </c>
      <c r="B40" s="3" t="s">
        <v>40</v>
      </c>
      <c r="C40" s="3" t="s">
        <v>6077</v>
      </c>
      <c r="D40">
        <v>20000</v>
      </c>
      <c r="E40">
        <v>74026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370.13</v>
      </c>
      <c r="P40">
        <f t="shared" si="1"/>
        <v>303.030303030303</v>
      </c>
      <c r="Q40" t="str">
        <f t="shared" si="5"/>
        <v>film &amp; video</v>
      </c>
      <c r="R40" t="str">
        <f t="shared" si="2"/>
        <v>television</v>
      </c>
      <c r="S40" s="8">
        <f t="shared" si="6"/>
        <v>41375.057222222218</v>
      </c>
      <c r="T40" s="8">
        <f t="shared" si="4"/>
        <v>41405.057222222218</v>
      </c>
    </row>
    <row r="41" spans="1:20" ht="32" hidden="1" x14ac:dyDescent="0.2">
      <c r="A41">
        <v>39</v>
      </c>
      <c r="B41" s="3" t="s">
        <v>41</v>
      </c>
      <c r="C41" s="3" t="s">
        <v>6078</v>
      </c>
      <c r="D41">
        <v>50000</v>
      </c>
      <c r="E41">
        <v>142483</v>
      </c>
      <c r="F41" t="s">
        <v>8219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284.96600000000001</v>
      </c>
      <c r="P41">
        <f t="shared" si="1"/>
        <v>230.41474654377879</v>
      </c>
      <c r="Q41" t="str">
        <f t="shared" si="5"/>
        <v>film &amp; video</v>
      </c>
      <c r="R41" t="str">
        <f t="shared" si="2"/>
        <v>television</v>
      </c>
      <c r="S41" s="8">
        <f t="shared" si="6"/>
        <v>41754.047083333331</v>
      </c>
      <c r="T41" s="8">
        <f t="shared" si="4"/>
        <v>41784.957638888889</v>
      </c>
    </row>
    <row r="42" spans="1:20" ht="48" hidden="1" x14ac:dyDescent="0.2">
      <c r="A42">
        <v>40</v>
      </c>
      <c r="B42" s="3" t="s">
        <v>42</v>
      </c>
      <c r="C42" s="3" t="s">
        <v>6079</v>
      </c>
      <c r="D42">
        <v>20000</v>
      </c>
      <c r="E42">
        <v>115816</v>
      </c>
      <c r="F42" t="s">
        <v>8219</v>
      </c>
      <c r="G42" t="s">
        <v>8225</v>
      </c>
      <c r="H42" t="s">
        <v>8247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579.08000000000004</v>
      </c>
      <c r="P42">
        <f t="shared" si="1"/>
        <v>1250</v>
      </c>
      <c r="Q42" t="str">
        <f t="shared" si="5"/>
        <v>film &amp; video</v>
      </c>
      <c r="R42" t="str">
        <f t="shared" si="2"/>
        <v>television</v>
      </c>
      <c r="S42" s="8">
        <f t="shared" si="6"/>
        <v>41789.21398148148</v>
      </c>
      <c r="T42" s="8">
        <f t="shared" si="4"/>
        <v>41809.166666666664</v>
      </c>
    </row>
    <row r="43" spans="1:20" ht="48" hidden="1" x14ac:dyDescent="0.2">
      <c r="A43">
        <v>41</v>
      </c>
      <c r="B43" s="3" t="s">
        <v>43</v>
      </c>
      <c r="C43" s="3" t="s">
        <v>6080</v>
      </c>
      <c r="D43">
        <v>5000</v>
      </c>
      <c r="E43">
        <v>56590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1131.8</v>
      </c>
      <c r="P43">
        <f t="shared" si="1"/>
        <v>263.15789473684208</v>
      </c>
      <c r="Q43" t="str">
        <f t="shared" si="5"/>
        <v>film &amp; video</v>
      </c>
      <c r="R43" t="str">
        <f t="shared" si="2"/>
        <v>television</v>
      </c>
      <c r="S43" s="8">
        <f t="shared" si="6"/>
        <v>41887.568912037037</v>
      </c>
      <c r="T43" s="8">
        <f t="shared" si="4"/>
        <v>41917.568912037037</v>
      </c>
    </row>
    <row r="44" spans="1:20" ht="48" hidden="1" x14ac:dyDescent="0.2">
      <c r="A44">
        <v>42</v>
      </c>
      <c r="B44" s="3" t="s">
        <v>44</v>
      </c>
      <c r="C44" s="3" t="s">
        <v>6081</v>
      </c>
      <c r="D44">
        <v>400000</v>
      </c>
      <c r="E44">
        <v>1052110.8700000001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263.02771750000005</v>
      </c>
      <c r="P44">
        <f t="shared" si="1"/>
        <v>2366.8639053254437</v>
      </c>
      <c r="Q44" t="str">
        <f t="shared" si="5"/>
        <v>film &amp; video</v>
      </c>
      <c r="R44" t="str">
        <f t="shared" si="2"/>
        <v>television</v>
      </c>
      <c r="S44" s="8">
        <f t="shared" si="6"/>
        <v>41971.639189814814</v>
      </c>
      <c r="T44" s="8">
        <f t="shared" si="4"/>
        <v>42001.639189814814</v>
      </c>
    </row>
    <row r="45" spans="1:20" ht="48" hidden="1" x14ac:dyDescent="0.2">
      <c r="A45">
        <v>43</v>
      </c>
      <c r="B45" s="3" t="s">
        <v>45</v>
      </c>
      <c r="C45" s="3" t="s">
        <v>6082</v>
      </c>
      <c r="D45">
        <v>2500</v>
      </c>
      <c r="E45">
        <v>16862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674.48</v>
      </c>
      <c r="P45">
        <f t="shared" si="1"/>
        <v>9.5057034220532319</v>
      </c>
      <c r="Q45" t="str">
        <f t="shared" si="5"/>
        <v>film &amp; video</v>
      </c>
      <c r="R45" t="str">
        <f t="shared" si="2"/>
        <v>television</v>
      </c>
      <c r="S45" s="8">
        <f t="shared" si="6"/>
        <v>41802.790347222224</v>
      </c>
      <c r="T45" s="8">
        <f t="shared" si="4"/>
        <v>41833</v>
      </c>
    </row>
    <row r="46" spans="1:20" ht="48" hidden="1" x14ac:dyDescent="0.2">
      <c r="A46">
        <v>44</v>
      </c>
      <c r="B46" s="3" t="s">
        <v>46</v>
      </c>
      <c r="C46" s="3" t="s">
        <v>6083</v>
      </c>
      <c r="D46">
        <v>198000</v>
      </c>
      <c r="E46">
        <v>508525.01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256.83081313131316</v>
      </c>
      <c r="P46">
        <f t="shared" si="1"/>
        <v>13200</v>
      </c>
      <c r="Q46" t="str">
        <f t="shared" si="5"/>
        <v>film &amp; video</v>
      </c>
      <c r="R46" t="str">
        <f t="shared" si="2"/>
        <v>television</v>
      </c>
      <c r="S46" s="8">
        <f t="shared" si="6"/>
        <v>41874.098807870374</v>
      </c>
      <c r="T46" s="8">
        <f t="shared" si="4"/>
        <v>41919.098807870374</v>
      </c>
    </row>
    <row r="47" spans="1:20" ht="48" hidden="1" x14ac:dyDescent="0.2">
      <c r="A47">
        <v>45</v>
      </c>
      <c r="B47" s="3" t="s">
        <v>47</v>
      </c>
      <c r="C47" s="3" t="s">
        <v>6084</v>
      </c>
      <c r="D47">
        <v>20000</v>
      </c>
      <c r="E47">
        <v>75099.199999999997</v>
      </c>
      <c r="F47" t="s">
        <v>8219</v>
      </c>
      <c r="G47" t="s">
        <v>8225</v>
      </c>
      <c r="H47" t="s">
        <v>8247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375.49599999999998</v>
      </c>
      <c r="P47">
        <f t="shared" si="1"/>
        <v>327.86885245901641</v>
      </c>
      <c r="Q47" t="str">
        <f t="shared" si="5"/>
        <v>film &amp; video</v>
      </c>
      <c r="R47" t="str">
        <f t="shared" si="2"/>
        <v>television</v>
      </c>
      <c r="S47" s="8">
        <f t="shared" si="6"/>
        <v>42457.623923611114</v>
      </c>
      <c r="T47" s="8">
        <f t="shared" si="4"/>
        <v>42487.623923611114</v>
      </c>
    </row>
    <row r="48" spans="1:20" ht="32" hidden="1" x14ac:dyDescent="0.2">
      <c r="A48">
        <v>46</v>
      </c>
      <c r="B48" s="3" t="s">
        <v>48</v>
      </c>
      <c r="C48" s="3" t="s">
        <v>6085</v>
      </c>
      <c r="D48">
        <v>16000</v>
      </c>
      <c r="E48">
        <v>33393.339999999997</v>
      </c>
      <c r="F48" t="s">
        <v>8219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208.70837499999996</v>
      </c>
      <c r="P48">
        <f t="shared" si="1"/>
        <v>355.55555555555554</v>
      </c>
      <c r="Q48" t="str">
        <f t="shared" si="5"/>
        <v>film &amp; video</v>
      </c>
      <c r="R48" t="str">
        <f t="shared" si="2"/>
        <v>television</v>
      </c>
      <c r="S48" s="8">
        <f t="shared" si="6"/>
        <v>42323.964976851858</v>
      </c>
      <c r="T48" s="8">
        <f t="shared" si="4"/>
        <v>42353.964976851858</v>
      </c>
    </row>
    <row r="49" spans="1:20" ht="32" hidden="1" x14ac:dyDescent="0.2">
      <c r="A49">
        <v>47</v>
      </c>
      <c r="B49" s="3" t="s">
        <v>49</v>
      </c>
      <c r="C49" s="3" t="s">
        <v>6086</v>
      </c>
      <c r="D49">
        <v>4000</v>
      </c>
      <c r="E49">
        <v>13864</v>
      </c>
      <c r="F49" t="s">
        <v>8219</v>
      </c>
      <c r="G49" t="s">
        <v>8225</v>
      </c>
      <c r="H49" t="s">
        <v>8247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346.6</v>
      </c>
      <c r="P49">
        <f t="shared" si="1"/>
        <v>57.142857142857146</v>
      </c>
      <c r="Q49" t="str">
        <f t="shared" si="5"/>
        <v>film &amp; video</v>
      </c>
      <c r="R49" t="str">
        <f t="shared" si="2"/>
        <v>television</v>
      </c>
      <c r="S49" s="8">
        <f t="shared" si="6"/>
        <v>41932.819525462961</v>
      </c>
      <c r="T49" s="8">
        <f t="shared" si="4"/>
        <v>41992.861192129625</v>
      </c>
    </row>
    <row r="50" spans="1:20" ht="48" hidden="1" x14ac:dyDescent="0.2">
      <c r="A50">
        <v>48</v>
      </c>
      <c r="B50" s="3" t="s">
        <v>50</v>
      </c>
      <c r="C50" s="3" t="s">
        <v>6087</v>
      </c>
      <c r="D50">
        <v>50000</v>
      </c>
      <c r="E50">
        <v>201165</v>
      </c>
      <c r="F50" t="s">
        <v>8219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402.33</v>
      </c>
      <c r="P50">
        <f t="shared" si="1"/>
        <v>1315.7894736842106</v>
      </c>
      <c r="Q50" t="str">
        <f t="shared" si="5"/>
        <v>film &amp; video</v>
      </c>
      <c r="R50" t="str">
        <f t="shared" si="2"/>
        <v>television</v>
      </c>
      <c r="S50" s="8">
        <f t="shared" si="6"/>
        <v>42033.516898148147</v>
      </c>
      <c r="T50" s="8">
        <f t="shared" si="4"/>
        <v>42064.5</v>
      </c>
    </row>
    <row r="51" spans="1:20" ht="48" hidden="1" x14ac:dyDescent="0.2">
      <c r="A51">
        <v>49</v>
      </c>
      <c r="B51" s="3" t="s">
        <v>51</v>
      </c>
      <c r="C51" s="3" t="s">
        <v>6088</v>
      </c>
      <c r="D51">
        <v>50000</v>
      </c>
      <c r="E51">
        <v>513422.57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1026.8451399999999</v>
      </c>
      <c r="P51">
        <f t="shared" si="1"/>
        <v>574.71264367816093</v>
      </c>
      <c r="Q51" t="str">
        <f t="shared" si="5"/>
        <v>film &amp; video</v>
      </c>
      <c r="R51" t="str">
        <f t="shared" si="2"/>
        <v>television</v>
      </c>
      <c r="S51" s="8">
        <f t="shared" si="6"/>
        <v>42271.176446759258</v>
      </c>
      <c r="T51" s="8">
        <f t="shared" si="4"/>
        <v>42301.176446759258</v>
      </c>
    </row>
    <row r="52" spans="1:20" ht="32" hidden="1" x14ac:dyDescent="0.2">
      <c r="A52">
        <v>50</v>
      </c>
      <c r="B52" s="3" t="s">
        <v>52</v>
      </c>
      <c r="C52" s="3" t="s">
        <v>6089</v>
      </c>
      <c r="D52">
        <v>200000</v>
      </c>
      <c r="E52">
        <v>229802.31</v>
      </c>
      <c r="F52" t="s">
        <v>8219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114.901155</v>
      </c>
      <c r="P52">
        <f t="shared" si="1"/>
        <v>9090.9090909090901</v>
      </c>
      <c r="Q52" t="str">
        <f t="shared" si="5"/>
        <v>film &amp; video</v>
      </c>
      <c r="R52" t="str">
        <f t="shared" si="2"/>
        <v>television</v>
      </c>
      <c r="S52" s="8">
        <f t="shared" si="6"/>
        <v>41995.752986111111</v>
      </c>
      <c r="T52" s="8">
        <f t="shared" si="4"/>
        <v>42034.708333333328</v>
      </c>
    </row>
    <row r="53" spans="1:20" ht="32" hidden="1" x14ac:dyDescent="0.2">
      <c r="A53">
        <v>51</v>
      </c>
      <c r="B53" s="3" t="s">
        <v>53</v>
      </c>
      <c r="C53" s="3" t="s">
        <v>6090</v>
      </c>
      <c r="D53">
        <v>50000</v>
      </c>
      <c r="E53">
        <v>177412.01</v>
      </c>
      <c r="F53" t="s">
        <v>8219</v>
      </c>
      <c r="G53" t="s">
        <v>8236</v>
      </c>
      <c r="H53" t="s">
        <v>8249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354.82402000000002</v>
      </c>
      <c r="P53">
        <f t="shared" si="1"/>
        <v>420.16806722689074</v>
      </c>
      <c r="Q53" t="str">
        <f t="shared" si="5"/>
        <v>film &amp; video</v>
      </c>
      <c r="R53" t="str">
        <f t="shared" si="2"/>
        <v>television</v>
      </c>
      <c r="S53" s="8">
        <f t="shared" si="6"/>
        <v>42196.928668981483</v>
      </c>
      <c r="T53" s="8">
        <f t="shared" si="4"/>
        <v>42226.928668981483</v>
      </c>
    </row>
    <row r="54" spans="1:20" ht="48" hidden="1" x14ac:dyDescent="0.2">
      <c r="A54">
        <v>52</v>
      </c>
      <c r="B54" s="3" t="s">
        <v>54</v>
      </c>
      <c r="C54" s="3" t="s">
        <v>6091</v>
      </c>
      <c r="D54">
        <v>7500</v>
      </c>
      <c r="E54">
        <v>381</v>
      </c>
      <c r="F54" t="s">
        <v>8219</v>
      </c>
      <c r="G54" t="s">
        <v>8229</v>
      </c>
      <c r="H54" t="s">
        <v>8251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5.08</v>
      </c>
      <c r="P54">
        <f t="shared" si="1"/>
        <v>144.23076923076923</v>
      </c>
      <c r="Q54" t="str">
        <f t="shared" si="5"/>
        <v>film &amp; video</v>
      </c>
      <c r="R54" t="str">
        <f t="shared" si="2"/>
        <v>television</v>
      </c>
      <c r="S54" s="8">
        <f t="shared" si="6"/>
        <v>41807.701921296299</v>
      </c>
      <c r="T54" s="8">
        <f t="shared" si="4"/>
        <v>41837.701921296299</v>
      </c>
    </row>
    <row r="55" spans="1:20" ht="48" hidden="1" x14ac:dyDescent="0.2">
      <c r="A55">
        <v>53</v>
      </c>
      <c r="B55" s="3" t="s">
        <v>55</v>
      </c>
      <c r="C55" s="3" t="s">
        <v>6092</v>
      </c>
      <c r="D55">
        <v>180000</v>
      </c>
      <c r="E55">
        <v>0</v>
      </c>
      <c r="F55" t="s">
        <v>8219</v>
      </c>
      <c r="G55" t="s">
        <v>8231</v>
      </c>
      <c r="H55" t="s">
        <v>8252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0</v>
      </c>
      <c r="P55">
        <f t="shared" si="1"/>
        <v>1538.4615384615386</v>
      </c>
      <c r="Q55" t="str">
        <f t="shared" si="5"/>
        <v>film &amp; video</v>
      </c>
      <c r="R55" t="str">
        <f t="shared" si="2"/>
        <v>television</v>
      </c>
      <c r="S55" s="8">
        <f t="shared" si="6"/>
        <v>41719.549131944441</v>
      </c>
      <c r="T55" s="8">
        <f t="shared" si="4"/>
        <v>41733.916666666664</v>
      </c>
    </row>
    <row r="56" spans="1:20" ht="48" hidden="1" x14ac:dyDescent="0.2">
      <c r="A56">
        <v>54</v>
      </c>
      <c r="B56" s="3" t="s">
        <v>56</v>
      </c>
      <c r="C56" s="3" t="s">
        <v>6093</v>
      </c>
      <c r="D56">
        <v>33000</v>
      </c>
      <c r="E56">
        <v>1419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4.3</v>
      </c>
      <c r="P56">
        <f t="shared" si="1"/>
        <v>634.61538461538464</v>
      </c>
      <c r="Q56" t="str">
        <f t="shared" si="5"/>
        <v>film &amp; video</v>
      </c>
      <c r="R56" t="str">
        <f t="shared" si="2"/>
        <v>television</v>
      </c>
      <c r="S56" s="8">
        <f t="shared" si="6"/>
        <v>42333.713206018518</v>
      </c>
      <c r="T56" s="8">
        <f t="shared" si="4"/>
        <v>42363.713206018518</v>
      </c>
    </row>
    <row r="57" spans="1:20" ht="64" hidden="1" x14ac:dyDescent="0.2">
      <c r="A57">
        <v>55</v>
      </c>
      <c r="B57" s="3" t="s">
        <v>57</v>
      </c>
      <c r="C57" s="3" t="s">
        <v>6094</v>
      </c>
      <c r="D57">
        <v>15000</v>
      </c>
      <c r="E57">
        <v>3172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21.146666666666665</v>
      </c>
      <c r="P57">
        <f t="shared" si="1"/>
        <v>174.41860465116278</v>
      </c>
      <c r="Q57" t="str">
        <f t="shared" si="5"/>
        <v>film &amp; video</v>
      </c>
      <c r="R57" t="str">
        <f t="shared" si="2"/>
        <v>television</v>
      </c>
      <c r="S57" s="8">
        <f t="shared" si="6"/>
        <v>42496.968935185185</v>
      </c>
      <c r="T57" s="8">
        <f t="shared" si="4"/>
        <v>42517.968935185185</v>
      </c>
    </row>
    <row r="58" spans="1:20" ht="48" hidden="1" x14ac:dyDescent="0.2">
      <c r="A58">
        <v>56</v>
      </c>
      <c r="B58" s="3" t="s">
        <v>58</v>
      </c>
      <c r="C58" s="3" t="s">
        <v>6095</v>
      </c>
      <c r="D58">
        <v>1600</v>
      </c>
      <c r="E58">
        <v>51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3.1875</v>
      </c>
      <c r="P58">
        <f t="shared" si="1"/>
        <v>9.1954022988505741</v>
      </c>
      <c r="Q58" t="str">
        <f t="shared" si="5"/>
        <v>film &amp; video</v>
      </c>
      <c r="R58" t="str">
        <f t="shared" si="2"/>
        <v>television</v>
      </c>
      <c r="S58" s="8">
        <f t="shared" si="6"/>
        <v>42149.548888888887</v>
      </c>
      <c r="T58" s="8">
        <f t="shared" si="4"/>
        <v>42163.666666666672</v>
      </c>
    </row>
    <row r="59" spans="1:20" ht="48" hidden="1" x14ac:dyDescent="0.2">
      <c r="A59">
        <v>57</v>
      </c>
      <c r="B59" s="3" t="s">
        <v>59</v>
      </c>
      <c r="C59" s="3" t="s">
        <v>6096</v>
      </c>
      <c r="D59">
        <v>2000</v>
      </c>
      <c r="E59">
        <v>1</v>
      </c>
      <c r="F59" t="s">
        <v>8219</v>
      </c>
      <c r="G59" t="s">
        <v>8225</v>
      </c>
      <c r="H59" t="s">
        <v>8247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0.05</v>
      </c>
      <c r="P59">
        <f t="shared" si="1"/>
        <v>28.985507246376812</v>
      </c>
      <c r="Q59" t="str">
        <f t="shared" si="5"/>
        <v>film &amp; video</v>
      </c>
      <c r="R59" t="str">
        <f t="shared" si="2"/>
        <v>television</v>
      </c>
      <c r="S59" s="8">
        <f t="shared" si="6"/>
        <v>42089.83289351852</v>
      </c>
      <c r="T59" s="8">
        <f t="shared" si="4"/>
        <v>42119.83289351852</v>
      </c>
    </row>
    <row r="60" spans="1:20" ht="32" hidden="1" x14ac:dyDescent="0.2">
      <c r="A60">
        <v>58</v>
      </c>
      <c r="B60" s="3" t="s">
        <v>60</v>
      </c>
      <c r="C60" s="3" t="s">
        <v>6097</v>
      </c>
      <c r="D60">
        <v>5500</v>
      </c>
      <c r="E60">
        <v>2336</v>
      </c>
      <c r="F60" t="s">
        <v>8219</v>
      </c>
      <c r="G60" t="s">
        <v>8225</v>
      </c>
      <c r="H60" t="s">
        <v>8247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42.472727272727276</v>
      </c>
      <c r="P60">
        <f t="shared" si="1"/>
        <v>73.333333333333329</v>
      </c>
      <c r="Q60" t="str">
        <f t="shared" si="5"/>
        <v>film &amp; video</v>
      </c>
      <c r="R60" t="str">
        <f t="shared" si="2"/>
        <v>television</v>
      </c>
      <c r="S60" s="8">
        <f t="shared" si="6"/>
        <v>41932.745046296295</v>
      </c>
      <c r="T60" s="8">
        <f t="shared" si="4"/>
        <v>41962.786712962959</v>
      </c>
    </row>
    <row r="61" spans="1:20" ht="16" hidden="1" x14ac:dyDescent="0.2">
      <c r="A61">
        <v>59</v>
      </c>
      <c r="B61" s="3" t="s">
        <v>61</v>
      </c>
      <c r="C61" s="3" t="s">
        <v>6098</v>
      </c>
      <c r="D61">
        <v>6000</v>
      </c>
      <c r="E61">
        <v>25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0.41666666666666669</v>
      </c>
      <c r="P61">
        <f t="shared" si="1"/>
        <v>181.81818181818181</v>
      </c>
      <c r="Q61" t="str">
        <f t="shared" si="5"/>
        <v>film &amp; video</v>
      </c>
      <c r="R61" t="str">
        <f t="shared" si="2"/>
        <v>television</v>
      </c>
      <c r="S61" s="8">
        <f t="shared" si="6"/>
        <v>42230.23583333334</v>
      </c>
      <c r="T61" s="8">
        <f t="shared" si="4"/>
        <v>42261.875</v>
      </c>
    </row>
    <row r="62" spans="1:20" ht="48" hidden="1" x14ac:dyDescent="0.2">
      <c r="A62">
        <v>60</v>
      </c>
      <c r="B62" s="3" t="s">
        <v>62</v>
      </c>
      <c r="C62" s="3" t="s">
        <v>6099</v>
      </c>
      <c r="D62">
        <v>5000</v>
      </c>
      <c r="E62">
        <v>50</v>
      </c>
      <c r="F62" t="s">
        <v>8219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</v>
      </c>
      <c r="P62">
        <f t="shared" si="1"/>
        <v>46.296296296296298</v>
      </c>
      <c r="Q62" t="str">
        <f t="shared" si="5"/>
        <v>film &amp; video</v>
      </c>
      <c r="R62" t="str">
        <f t="shared" si="2"/>
        <v>shorts</v>
      </c>
      <c r="S62" s="8">
        <f t="shared" si="6"/>
        <v>41701.901817129627</v>
      </c>
      <c r="T62" s="8">
        <f t="shared" si="4"/>
        <v>41721</v>
      </c>
    </row>
    <row r="63" spans="1:20" ht="48" hidden="1" x14ac:dyDescent="0.2">
      <c r="A63">
        <v>61</v>
      </c>
      <c r="B63" s="3" t="s">
        <v>63</v>
      </c>
      <c r="C63" s="3" t="s">
        <v>6100</v>
      </c>
      <c r="D63">
        <v>3000</v>
      </c>
      <c r="E63">
        <v>509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16.966666666666665</v>
      </c>
      <c r="P63">
        <f t="shared" si="1"/>
        <v>130.43478260869566</v>
      </c>
      <c r="Q63" t="str">
        <f t="shared" si="5"/>
        <v>film &amp; video</v>
      </c>
      <c r="R63" t="str">
        <f t="shared" si="2"/>
        <v>shorts</v>
      </c>
      <c r="S63" s="8">
        <f t="shared" si="6"/>
        <v>41409.814317129632</v>
      </c>
      <c r="T63" s="8">
        <f t="shared" si="4"/>
        <v>41431.814317129632</v>
      </c>
    </row>
    <row r="64" spans="1:20" ht="32" hidden="1" x14ac:dyDescent="0.2">
      <c r="A64">
        <v>62</v>
      </c>
      <c r="B64" s="3" t="s">
        <v>64</v>
      </c>
      <c r="C64" s="3" t="s">
        <v>6101</v>
      </c>
      <c r="D64">
        <v>2000</v>
      </c>
      <c r="E64">
        <v>140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7.0000000000000009</v>
      </c>
      <c r="P64">
        <f t="shared" si="1"/>
        <v>41.666666666666664</v>
      </c>
      <c r="Q64" t="str">
        <f t="shared" si="5"/>
        <v>film &amp; video</v>
      </c>
      <c r="R64" t="str">
        <f t="shared" si="2"/>
        <v>shorts</v>
      </c>
      <c r="S64" s="8">
        <f t="shared" si="6"/>
        <v>41311.799513888887</v>
      </c>
      <c r="T64" s="8">
        <f t="shared" si="4"/>
        <v>41336.799513888887</v>
      </c>
    </row>
    <row r="65" spans="1:20" ht="32" hidden="1" x14ac:dyDescent="0.2">
      <c r="A65">
        <v>63</v>
      </c>
      <c r="B65" s="3" t="s">
        <v>65</v>
      </c>
      <c r="C65" s="3" t="s">
        <v>6102</v>
      </c>
      <c r="D65">
        <v>1500</v>
      </c>
      <c r="E65">
        <v>2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0.13333333333333333</v>
      </c>
      <c r="P65">
        <f t="shared" si="1"/>
        <v>23.4375</v>
      </c>
      <c r="Q65" t="str">
        <f t="shared" si="5"/>
        <v>film &amp; video</v>
      </c>
      <c r="R65" t="str">
        <f t="shared" si="2"/>
        <v>shorts</v>
      </c>
      <c r="S65" s="8">
        <f t="shared" si="6"/>
        <v>41612.912187499998</v>
      </c>
      <c r="T65" s="8">
        <f t="shared" si="4"/>
        <v>41636.207638888889</v>
      </c>
    </row>
    <row r="66" spans="1:20" ht="48" hidden="1" x14ac:dyDescent="0.2">
      <c r="A66">
        <v>64</v>
      </c>
      <c r="B66" s="3" t="s">
        <v>66</v>
      </c>
      <c r="C66" s="3" t="s">
        <v>6103</v>
      </c>
      <c r="D66">
        <v>2000</v>
      </c>
      <c r="E66">
        <v>0</v>
      </c>
      <c r="F66" t="s">
        <v>8219</v>
      </c>
      <c r="G66" t="s">
        <v>8225</v>
      </c>
      <c r="H66" t="s">
        <v>8247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0</v>
      </c>
      <c r="P66">
        <f t="shared" si="1"/>
        <v>83.333333333333329</v>
      </c>
      <c r="Q66" t="str">
        <f t="shared" si="5"/>
        <v>film &amp; video</v>
      </c>
      <c r="R66" t="str">
        <f t="shared" si="2"/>
        <v>shorts</v>
      </c>
      <c r="S66" s="8">
        <f t="shared" si="6"/>
        <v>41433.01829861111</v>
      </c>
      <c r="T66" s="8">
        <f t="shared" si="4"/>
        <v>41463.01829861111</v>
      </c>
    </row>
    <row r="67" spans="1:20" ht="48" hidden="1" x14ac:dyDescent="0.2">
      <c r="A67">
        <v>65</v>
      </c>
      <c r="B67" s="3" t="s">
        <v>67</v>
      </c>
      <c r="C67" s="3" t="s">
        <v>6104</v>
      </c>
      <c r="D67">
        <v>3200</v>
      </c>
      <c r="E67">
        <v>0</v>
      </c>
      <c r="F67" t="s">
        <v>8219</v>
      </c>
      <c r="G67" t="s">
        <v>8224</v>
      </c>
      <c r="H67" t="s">
        <v>8246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7">(E67/D67)*100</f>
        <v>0</v>
      </c>
      <c r="P67">
        <f t="shared" ref="P67:P130" si="8">D67/L67</f>
        <v>56.140350877192979</v>
      </c>
      <c r="Q67" t="str">
        <f t="shared" si="5"/>
        <v>film &amp; video</v>
      </c>
      <c r="R67" t="str">
        <f t="shared" ref="R67:R130" si="9">RIGHT(N67,LEN(N67)-SEARCH("/",N67))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48" hidden="1" x14ac:dyDescent="0.2">
      <c r="A68">
        <v>66</v>
      </c>
      <c r="B68" s="3" t="s">
        <v>68</v>
      </c>
      <c r="C68" s="3" t="s">
        <v>6105</v>
      </c>
      <c r="D68">
        <v>1000</v>
      </c>
      <c r="E68">
        <v>78</v>
      </c>
      <c r="F68" t="s">
        <v>8219</v>
      </c>
      <c r="G68" t="s">
        <v>8229</v>
      </c>
      <c r="H68" t="s">
        <v>8251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7.8</v>
      </c>
      <c r="P68">
        <f t="shared" si="8"/>
        <v>38.46153846153846</v>
      </c>
      <c r="Q68" t="str">
        <f t="shared" ref="Q68:Q131" si="12">LEFT(N68,SEARCH("/",N68)-1)</f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8" hidden="1" x14ac:dyDescent="0.2">
      <c r="A69">
        <v>67</v>
      </c>
      <c r="B69" s="3" t="s">
        <v>69</v>
      </c>
      <c r="C69" s="3" t="s">
        <v>6106</v>
      </c>
      <c r="D69">
        <v>133800</v>
      </c>
      <c r="E69">
        <v>0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0</v>
      </c>
      <c r="P69">
        <f t="shared" si="8"/>
        <v>6690</v>
      </c>
      <c r="Q69" t="str">
        <f t="shared" si="12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48" hidden="1" x14ac:dyDescent="0.2">
      <c r="A70">
        <v>68</v>
      </c>
      <c r="B70" s="3" t="s">
        <v>70</v>
      </c>
      <c r="C70" s="3" t="s">
        <v>6107</v>
      </c>
      <c r="D70">
        <v>6500</v>
      </c>
      <c r="E70">
        <v>0</v>
      </c>
      <c r="F70" t="s">
        <v>8219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0</v>
      </c>
      <c r="P70">
        <f t="shared" si="8"/>
        <v>180.55555555555554</v>
      </c>
      <c r="Q70" t="str">
        <f t="shared" si="12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8" hidden="1" x14ac:dyDescent="0.2">
      <c r="A71">
        <v>69</v>
      </c>
      <c r="B71" s="3" t="s">
        <v>71</v>
      </c>
      <c r="C71" s="3" t="s">
        <v>6108</v>
      </c>
      <c r="D71">
        <v>2500</v>
      </c>
      <c r="E71">
        <v>655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26.200000000000003</v>
      </c>
      <c r="P71">
        <f t="shared" si="8"/>
        <v>14.044943820224718</v>
      </c>
      <c r="Q71" t="str">
        <f t="shared" si="12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8" hidden="1" x14ac:dyDescent="0.2">
      <c r="A72">
        <v>70</v>
      </c>
      <c r="B72" s="3" t="s">
        <v>72</v>
      </c>
      <c r="C72" s="3" t="s">
        <v>6109</v>
      </c>
      <c r="D72">
        <v>31000</v>
      </c>
      <c r="E72">
        <v>236</v>
      </c>
      <c r="F72" t="s">
        <v>8219</v>
      </c>
      <c r="G72" t="s">
        <v>8225</v>
      </c>
      <c r="H72" t="s">
        <v>8247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0.76129032258064511</v>
      </c>
      <c r="P72">
        <f t="shared" si="8"/>
        <v>1823.5294117647059</v>
      </c>
      <c r="Q72" t="str">
        <f t="shared" si="12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8" hidden="1" x14ac:dyDescent="0.2">
      <c r="A73">
        <v>71</v>
      </c>
      <c r="B73" s="3" t="s">
        <v>73</v>
      </c>
      <c r="C73" s="3" t="s">
        <v>6110</v>
      </c>
      <c r="D73">
        <v>5000</v>
      </c>
      <c r="E73">
        <v>625</v>
      </c>
      <c r="F73" t="s">
        <v>8219</v>
      </c>
      <c r="G73" t="s">
        <v>8229</v>
      </c>
      <c r="H73" t="s">
        <v>8251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12.5</v>
      </c>
      <c r="P73">
        <f t="shared" si="8"/>
        <v>156.25</v>
      </c>
      <c r="Q73" t="str">
        <f t="shared" si="12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32" hidden="1" x14ac:dyDescent="0.2">
      <c r="A74">
        <v>72</v>
      </c>
      <c r="B74" s="3" t="s">
        <v>74</v>
      </c>
      <c r="C74" s="3" t="s">
        <v>6111</v>
      </c>
      <c r="D74">
        <v>55000</v>
      </c>
      <c r="E74">
        <v>210171</v>
      </c>
      <c r="F74" t="s">
        <v>8219</v>
      </c>
      <c r="G74" t="s">
        <v>8236</v>
      </c>
      <c r="H74" t="s">
        <v>8249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382.12909090909091</v>
      </c>
      <c r="P74">
        <f t="shared" si="8"/>
        <v>1341.4634146341464</v>
      </c>
      <c r="Q74" t="str">
        <f t="shared" si="12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8" hidden="1" x14ac:dyDescent="0.2">
      <c r="A75">
        <v>73</v>
      </c>
      <c r="B75" s="3" t="s">
        <v>75</v>
      </c>
      <c r="C75" s="3" t="s">
        <v>6112</v>
      </c>
      <c r="D75">
        <v>50000</v>
      </c>
      <c r="E75">
        <v>108397.11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216.79422000000002</v>
      </c>
      <c r="P75">
        <f t="shared" si="8"/>
        <v>2777.7777777777778</v>
      </c>
      <c r="Q75" t="str">
        <f t="shared" si="12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4" hidden="1" x14ac:dyDescent="0.2">
      <c r="A76">
        <v>74</v>
      </c>
      <c r="B76" s="3" t="s">
        <v>76</v>
      </c>
      <c r="C76" s="3" t="s">
        <v>6113</v>
      </c>
      <c r="D76">
        <v>500</v>
      </c>
      <c r="E76">
        <v>1560</v>
      </c>
      <c r="F76" t="s">
        <v>8219</v>
      </c>
      <c r="G76" t="s">
        <v>8224</v>
      </c>
      <c r="H76" t="s">
        <v>8246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312</v>
      </c>
      <c r="P76">
        <f t="shared" si="8"/>
        <v>17.241379310344829</v>
      </c>
      <c r="Q76" t="str">
        <f t="shared" si="12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8" hidden="1" x14ac:dyDescent="0.2">
      <c r="A77">
        <v>75</v>
      </c>
      <c r="B77" s="3" t="s">
        <v>77</v>
      </c>
      <c r="C77" s="3" t="s">
        <v>6114</v>
      </c>
      <c r="D77">
        <v>50000</v>
      </c>
      <c r="E77">
        <v>117210.24000000001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234.42048</v>
      </c>
      <c r="P77">
        <f t="shared" si="8"/>
        <v>1063.8297872340424</v>
      </c>
      <c r="Q77" t="str">
        <f t="shared" si="12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8" hidden="1" x14ac:dyDescent="0.2">
      <c r="A78">
        <v>76</v>
      </c>
      <c r="B78" s="3" t="s">
        <v>78</v>
      </c>
      <c r="C78" s="3" t="s">
        <v>6115</v>
      </c>
      <c r="D78">
        <v>30000</v>
      </c>
      <c r="E78">
        <v>37104.03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123.68010000000001</v>
      </c>
      <c r="P78">
        <f t="shared" si="8"/>
        <v>2000</v>
      </c>
      <c r="Q78" t="str">
        <f t="shared" si="12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8" hidden="1" x14ac:dyDescent="0.2">
      <c r="A79">
        <v>77</v>
      </c>
      <c r="B79" s="3" t="s">
        <v>79</v>
      </c>
      <c r="C79" s="3" t="s">
        <v>6116</v>
      </c>
      <c r="D79">
        <v>50000</v>
      </c>
      <c r="E79">
        <v>123920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247.84</v>
      </c>
      <c r="P79">
        <f t="shared" si="8"/>
        <v>1923.0769230769231</v>
      </c>
      <c r="Q79" t="str">
        <f t="shared" si="12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48" hidden="1" x14ac:dyDescent="0.2">
      <c r="A80">
        <v>78</v>
      </c>
      <c r="B80" s="3" t="s">
        <v>80</v>
      </c>
      <c r="C80" s="3" t="s">
        <v>6117</v>
      </c>
      <c r="D80">
        <v>10000</v>
      </c>
      <c r="E80">
        <v>11570.92</v>
      </c>
      <c r="F80" t="s">
        <v>8219</v>
      </c>
      <c r="G80" t="s">
        <v>8224</v>
      </c>
      <c r="H80" t="s">
        <v>8246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115.7092</v>
      </c>
      <c r="P80">
        <f t="shared" si="8"/>
        <v>285.71428571428572</v>
      </c>
      <c r="Q80" t="str">
        <f t="shared" si="12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8" hidden="1" x14ac:dyDescent="0.2">
      <c r="A81">
        <v>79</v>
      </c>
      <c r="B81" s="3" t="s">
        <v>81</v>
      </c>
      <c r="C81" s="3" t="s">
        <v>6118</v>
      </c>
      <c r="D81">
        <v>1570.79</v>
      </c>
      <c r="E81">
        <v>1839</v>
      </c>
      <c r="F81" t="s">
        <v>8219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117.07484768810599</v>
      </c>
      <c r="P81">
        <f t="shared" si="8"/>
        <v>38.311951219512196</v>
      </c>
      <c r="Q81" t="str">
        <f t="shared" si="12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8" hidden="1" x14ac:dyDescent="0.2">
      <c r="A82">
        <v>80</v>
      </c>
      <c r="B82" s="3" t="s">
        <v>82</v>
      </c>
      <c r="C82" s="3" t="s">
        <v>6119</v>
      </c>
      <c r="D82">
        <v>50000</v>
      </c>
      <c r="E82">
        <v>152579</v>
      </c>
      <c r="F82" t="s">
        <v>8219</v>
      </c>
      <c r="G82" t="s">
        <v>8236</v>
      </c>
      <c r="H82" t="s">
        <v>8249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305.15800000000002</v>
      </c>
      <c r="P82">
        <f t="shared" si="8"/>
        <v>1063.8297872340424</v>
      </c>
      <c r="Q82" t="str">
        <f t="shared" si="12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32" hidden="1" x14ac:dyDescent="0.2">
      <c r="A83">
        <v>81</v>
      </c>
      <c r="B83" s="3" t="s">
        <v>83</v>
      </c>
      <c r="C83" s="3" t="s">
        <v>6120</v>
      </c>
      <c r="D83">
        <v>30000</v>
      </c>
      <c r="E83">
        <v>96015.9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320.05299999999994</v>
      </c>
      <c r="P83">
        <f t="shared" si="8"/>
        <v>1071.4285714285713</v>
      </c>
      <c r="Q83" t="str">
        <f t="shared" si="12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8" hidden="1" x14ac:dyDescent="0.2">
      <c r="A84">
        <v>82</v>
      </c>
      <c r="B84" s="3" t="s">
        <v>84</v>
      </c>
      <c r="C84" s="3" t="s">
        <v>6121</v>
      </c>
      <c r="D84">
        <v>50000</v>
      </c>
      <c r="E84">
        <v>409782</v>
      </c>
      <c r="F84" t="s">
        <v>8219</v>
      </c>
      <c r="G84" t="s">
        <v>8239</v>
      </c>
      <c r="H84" t="s">
        <v>8249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819.56399999999996</v>
      </c>
      <c r="P84">
        <f t="shared" si="8"/>
        <v>500</v>
      </c>
      <c r="Q84" t="str">
        <f t="shared" si="12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8" hidden="1" x14ac:dyDescent="0.2">
      <c r="A85">
        <v>83</v>
      </c>
      <c r="B85" s="3" t="s">
        <v>85</v>
      </c>
      <c r="C85" s="3" t="s">
        <v>6122</v>
      </c>
      <c r="D85">
        <v>5000</v>
      </c>
      <c r="E85">
        <v>11745</v>
      </c>
      <c r="F85" t="s">
        <v>8219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234.90000000000003</v>
      </c>
      <c r="P85">
        <f t="shared" si="8"/>
        <v>384.61538461538464</v>
      </c>
      <c r="Q85" t="str">
        <f t="shared" si="12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8" hidden="1" x14ac:dyDescent="0.2">
      <c r="A86">
        <v>84</v>
      </c>
      <c r="B86" s="3" t="s">
        <v>86</v>
      </c>
      <c r="C86" s="3" t="s">
        <v>6123</v>
      </c>
      <c r="D86">
        <v>160000</v>
      </c>
      <c r="E86">
        <v>791862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494.91374999999999</v>
      </c>
      <c r="P86">
        <f t="shared" si="8"/>
        <v>22857.142857142859</v>
      </c>
      <c r="Q86" t="str">
        <f t="shared" si="12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8" hidden="1" x14ac:dyDescent="0.2">
      <c r="A87">
        <v>85</v>
      </c>
      <c r="B87" s="3" t="s">
        <v>87</v>
      </c>
      <c r="C87" s="3" t="s">
        <v>6124</v>
      </c>
      <c r="D87">
        <v>30000</v>
      </c>
      <c r="E87">
        <v>2344134.67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7813.7822333333334</v>
      </c>
      <c r="P87">
        <f t="shared" si="8"/>
        <v>1428.5714285714287</v>
      </c>
      <c r="Q87" t="str">
        <f t="shared" si="12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48" hidden="1" x14ac:dyDescent="0.2">
      <c r="A88">
        <v>86</v>
      </c>
      <c r="B88" s="3" t="s">
        <v>88</v>
      </c>
      <c r="C88" s="3" t="s">
        <v>6125</v>
      </c>
      <c r="D88">
        <v>7200</v>
      </c>
      <c r="E88">
        <v>8136.01</v>
      </c>
      <c r="F88" t="s">
        <v>8219</v>
      </c>
      <c r="G88" t="s">
        <v>8224</v>
      </c>
      <c r="H88" t="s">
        <v>8246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113.00013888888888</v>
      </c>
      <c r="P88">
        <f t="shared" si="8"/>
        <v>423.52941176470586</v>
      </c>
      <c r="Q88" t="str">
        <f t="shared" si="12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32" hidden="1" x14ac:dyDescent="0.2">
      <c r="A89">
        <v>87</v>
      </c>
      <c r="B89" s="3" t="s">
        <v>89</v>
      </c>
      <c r="C89" s="3" t="s">
        <v>6126</v>
      </c>
      <c r="D89">
        <v>10000</v>
      </c>
      <c r="E89">
        <v>92154.22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921.54219999999998</v>
      </c>
      <c r="P89">
        <f t="shared" si="8"/>
        <v>400</v>
      </c>
      <c r="Q89" t="str">
        <f t="shared" si="12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48" hidden="1" x14ac:dyDescent="0.2">
      <c r="A90">
        <v>88</v>
      </c>
      <c r="B90" s="3" t="s">
        <v>90</v>
      </c>
      <c r="C90" s="3" t="s">
        <v>6127</v>
      </c>
      <c r="D90">
        <v>25000</v>
      </c>
      <c r="E90">
        <v>31275.599999999999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125.10239999999999</v>
      </c>
      <c r="P90">
        <f t="shared" si="8"/>
        <v>416.66666666666669</v>
      </c>
      <c r="Q90" t="str">
        <f t="shared" si="12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8" hidden="1" x14ac:dyDescent="0.2">
      <c r="A91">
        <v>89</v>
      </c>
      <c r="B91" s="3" t="s">
        <v>91</v>
      </c>
      <c r="C91" s="3" t="s">
        <v>6128</v>
      </c>
      <c r="D91">
        <v>65000</v>
      </c>
      <c r="E91">
        <v>66458.23</v>
      </c>
      <c r="F91" t="s">
        <v>8219</v>
      </c>
      <c r="G91" t="s">
        <v>8241</v>
      </c>
      <c r="H91" t="s">
        <v>8249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102.24343076923077</v>
      </c>
      <c r="P91">
        <f t="shared" si="8"/>
        <v>1160.7142857142858</v>
      </c>
      <c r="Q91" t="str">
        <f t="shared" si="12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48" hidden="1" x14ac:dyDescent="0.2">
      <c r="A92">
        <v>90</v>
      </c>
      <c r="B92" s="3" t="s">
        <v>92</v>
      </c>
      <c r="C92" s="3" t="s">
        <v>6129</v>
      </c>
      <c r="D92">
        <v>40000</v>
      </c>
      <c r="E92">
        <v>193963.9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484.90975000000003</v>
      </c>
      <c r="P92">
        <f t="shared" si="8"/>
        <v>2500</v>
      </c>
      <c r="Q92" t="str">
        <f t="shared" si="12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8" hidden="1" x14ac:dyDescent="0.2">
      <c r="A93">
        <v>91</v>
      </c>
      <c r="B93" s="3" t="s">
        <v>93</v>
      </c>
      <c r="C93" s="3" t="s">
        <v>6130</v>
      </c>
      <c r="D93">
        <v>1500</v>
      </c>
      <c r="E93">
        <v>2885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192.33333333333334</v>
      </c>
      <c r="P93">
        <f t="shared" si="8"/>
        <v>32.608695652173914</v>
      </c>
      <c r="Q93" t="str">
        <f t="shared" si="12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8" hidden="1" x14ac:dyDescent="0.2">
      <c r="A94">
        <v>92</v>
      </c>
      <c r="B94" s="3" t="s">
        <v>94</v>
      </c>
      <c r="C94" s="3" t="s">
        <v>6131</v>
      </c>
      <c r="D94">
        <v>5000</v>
      </c>
      <c r="E94">
        <v>14055</v>
      </c>
      <c r="F94" t="s">
        <v>8219</v>
      </c>
      <c r="G94" t="s">
        <v>8224</v>
      </c>
      <c r="H94" t="s">
        <v>8246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281.10000000000002</v>
      </c>
      <c r="P94">
        <f t="shared" si="8"/>
        <v>116.27906976744185</v>
      </c>
      <c r="Q94" t="str">
        <f t="shared" si="12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48" hidden="1" x14ac:dyDescent="0.2">
      <c r="A95">
        <v>93</v>
      </c>
      <c r="B95" s="3" t="s">
        <v>95</v>
      </c>
      <c r="C95" s="3" t="s">
        <v>6132</v>
      </c>
      <c r="D95">
        <v>100000</v>
      </c>
      <c r="E95">
        <v>125137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125.13700000000001</v>
      </c>
      <c r="P95">
        <f t="shared" si="8"/>
        <v>6666.666666666667</v>
      </c>
      <c r="Q95" t="str">
        <f t="shared" si="12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8" hidden="1" x14ac:dyDescent="0.2">
      <c r="A96">
        <v>94</v>
      </c>
      <c r="B96" s="3" t="s">
        <v>96</v>
      </c>
      <c r="C96" s="3" t="s">
        <v>6133</v>
      </c>
      <c r="D96">
        <v>100000</v>
      </c>
      <c r="E96">
        <v>161459</v>
      </c>
      <c r="F96" t="s">
        <v>8219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161.459</v>
      </c>
      <c r="P96">
        <f t="shared" si="8"/>
        <v>8333.3333333333339</v>
      </c>
      <c r="Q96" t="str">
        <f t="shared" si="12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8" hidden="1" x14ac:dyDescent="0.2">
      <c r="A97">
        <v>95</v>
      </c>
      <c r="B97" s="3" t="s">
        <v>97</v>
      </c>
      <c r="C97" s="3" t="s">
        <v>6134</v>
      </c>
      <c r="D97">
        <v>4000</v>
      </c>
      <c r="E97">
        <v>23414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585.35</v>
      </c>
      <c r="P97">
        <f t="shared" si="8"/>
        <v>190.47619047619048</v>
      </c>
      <c r="Q97" t="str">
        <f t="shared" si="12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48" hidden="1" x14ac:dyDescent="0.2">
      <c r="A98">
        <v>96</v>
      </c>
      <c r="B98" s="3" t="s">
        <v>98</v>
      </c>
      <c r="C98" s="3" t="s">
        <v>6135</v>
      </c>
      <c r="D98">
        <v>80000</v>
      </c>
      <c r="E98">
        <v>160920</v>
      </c>
      <c r="F98" t="s">
        <v>8219</v>
      </c>
      <c r="G98" t="s">
        <v>8236</v>
      </c>
      <c r="H98" t="s">
        <v>8249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201.14999999999998</v>
      </c>
      <c r="P98">
        <f t="shared" si="8"/>
        <v>2352.9411764705883</v>
      </c>
      <c r="Q98" t="str">
        <f t="shared" si="12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32" hidden="1" x14ac:dyDescent="0.2">
      <c r="A99">
        <v>97</v>
      </c>
      <c r="B99" s="3" t="s">
        <v>99</v>
      </c>
      <c r="C99" s="3" t="s">
        <v>6136</v>
      </c>
      <c r="D99">
        <v>25000</v>
      </c>
      <c r="E99">
        <v>33370.769999999997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133.48307999999997</v>
      </c>
      <c r="P99">
        <f t="shared" si="8"/>
        <v>3125</v>
      </c>
      <c r="Q99" t="str">
        <f t="shared" si="12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6137</v>
      </c>
      <c r="D100">
        <v>100000</v>
      </c>
      <c r="E100">
        <v>120249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120.24900000000001</v>
      </c>
      <c r="P100">
        <f t="shared" si="8"/>
        <v>1666.6666666666667</v>
      </c>
      <c r="Q100" t="str">
        <f t="shared" si="12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6138</v>
      </c>
      <c r="D101">
        <v>3000</v>
      </c>
      <c r="E101">
        <v>3785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126.16666666666667</v>
      </c>
      <c r="P101">
        <f t="shared" si="8"/>
        <v>76.92307692307692</v>
      </c>
      <c r="Q101" t="str">
        <f t="shared" si="12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32" hidden="1" x14ac:dyDescent="0.2">
      <c r="A102">
        <v>100</v>
      </c>
      <c r="B102" s="3" t="s">
        <v>102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361.2</v>
      </c>
      <c r="P102">
        <f t="shared" si="8"/>
        <v>96.15384615384616</v>
      </c>
      <c r="Q102" t="str">
        <f t="shared" si="12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6140</v>
      </c>
      <c r="D103">
        <v>32768</v>
      </c>
      <c r="E103">
        <v>74134</v>
      </c>
      <c r="F103" t="s">
        <v>8219</v>
      </c>
      <c r="G103" t="s">
        <v>8225</v>
      </c>
      <c r="H103" t="s">
        <v>8247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226.239013671875</v>
      </c>
      <c r="P103">
        <f t="shared" si="8"/>
        <v>936.2285714285714</v>
      </c>
      <c r="Q103" t="str">
        <f t="shared" si="12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32" hidden="1" x14ac:dyDescent="0.2">
      <c r="A104">
        <v>102</v>
      </c>
      <c r="B104" s="3" t="s">
        <v>104</v>
      </c>
      <c r="C104" s="3" t="s">
        <v>6141</v>
      </c>
      <c r="D104">
        <v>50000</v>
      </c>
      <c r="E104">
        <v>60175</v>
      </c>
      <c r="F104" t="s">
        <v>8219</v>
      </c>
      <c r="G104" t="s">
        <v>8233</v>
      </c>
      <c r="H104" t="s">
        <v>8249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120.35</v>
      </c>
      <c r="P104">
        <f t="shared" si="8"/>
        <v>769.23076923076928</v>
      </c>
      <c r="Q104" t="str">
        <f t="shared" si="12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8" hidden="1" x14ac:dyDescent="0.2">
      <c r="A105">
        <v>103</v>
      </c>
      <c r="B105" s="3" t="s">
        <v>105</v>
      </c>
      <c r="C105" s="3" t="s">
        <v>6142</v>
      </c>
      <c r="D105">
        <v>25000</v>
      </c>
      <c r="E105">
        <v>76047</v>
      </c>
      <c r="F105" t="s">
        <v>8219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304.18799999999999</v>
      </c>
      <c r="P105">
        <f t="shared" si="8"/>
        <v>510.20408163265307</v>
      </c>
      <c r="Q105" t="str">
        <f t="shared" si="12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48" hidden="1" x14ac:dyDescent="0.2">
      <c r="A106">
        <v>104</v>
      </c>
      <c r="B106" s="3" t="s">
        <v>106</v>
      </c>
      <c r="C106" s="3" t="s">
        <v>6143</v>
      </c>
      <c r="D106">
        <v>25000</v>
      </c>
      <c r="E106">
        <v>44669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178.67599999999999</v>
      </c>
      <c r="P106">
        <f t="shared" si="8"/>
        <v>2500</v>
      </c>
      <c r="Q106" t="str">
        <f t="shared" si="12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6144</v>
      </c>
      <c r="D107">
        <v>78000</v>
      </c>
      <c r="E107">
        <v>301719.59000000003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386.81998717948721</v>
      </c>
      <c r="P107">
        <f t="shared" si="8"/>
        <v>1300</v>
      </c>
      <c r="Q107" t="str">
        <f t="shared" si="12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ht="48" hidden="1" x14ac:dyDescent="0.2">
      <c r="A108">
        <v>106</v>
      </c>
      <c r="B108" s="3" t="s">
        <v>108</v>
      </c>
      <c r="C108" s="3" t="s">
        <v>6145</v>
      </c>
      <c r="D108">
        <v>80000</v>
      </c>
      <c r="E108">
        <v>168829.14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211.03642500000004</v>
      </c>
      <c r="P108">
        <f t="shared" si="8"/>
        <v>2962.962962962963</v>
      </c>
      <c r="Q108" t="str">
        <f t="shared" si="12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6146</v>
      </c>
      <c r="D109">
        <v>30000</v>
      </c>
      <c r="E109">
        <v>39500.5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131.66833333333335</v>
      </c>
      <c r="P109">
        <f t="shared" si="8"/>
        <v>434.78260869565219</v>
      </c>
      <c r="Q109" t="str">
        <f t="shared" si="12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6147</v>
      </c>
      <c r="D110">
        <v>10000</v>
      </c>
      <c r="E110">
        <v>30047.64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300.47639999999996</v>
      </c>
      <c r="P110">
        <f t="shared" si="8"/>
        <v>212.7659574468085</v>
      </c>
      <c r="Q110" t="str">
        <f t="shared" si="12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6148</v>
      </c>
      <c r="D111">
        <v>8000</v>
      </c>
      <c r="E111">
        <v>33641</v>
      </c>
      <c r="F111" t="s">
        <v>8219</v>
      </c>
      <c r="G111" t="s">
        <v>8225</v>
      </c>
      <c r="H111" t="s">
        <v>8247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420.51249999999999</v>
      </c>
      <c r="P111">
        <f t="shared" si="8"/>
        <v>170.21276595744681</v>
      </c>
      <c r="Q111" t="str">
        <f t="shared" si="12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32" hidden="1" x14ac:dyDescent="0.2">
      <c r="A112">
        <v>110</v>
      </c>
      <c r="B112" s="3" t="s">
        <v>112</v>
      </c>
      <c r="C112" s="3" t="s">
        <v>6149</v>
      </c>
      <c r="D112">
        <v>125000</v>
      </c>
      <c r="E112">
        <v>170271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136.21680000000001</v>
      </c>
      <c r="P112">
        <f t="shared" si="8"/>
        <v>4807.6923076923076</v>
      </c>
      <c r="Q112" t="str">
        <f t="shared" si="12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32" hidden="1" x14ac:dyDescent="0.2">
      <c r="A113">
        <v>111</v>
      </c>
      <c r="B113" s="3" t="s">
        <v>113</v>
      </c>
      <c r="C113" s="3" t="s">
        <v>6150</v>
      </c>
      <c r="D113">
        <v>3000</v>
      </c>
      <c r="E113">
        <v>7445.14</v>
      </c>
      <c r="F113" t="s">
        <v>8219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248.17133333333334</v>
      </c>
      <c r="P113">
        <f t="shared" si="8"/>
        <v>56.60377358490566</v>
      </c>
      <c r="Q113" t="str">
        <f t="shared" si="12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6151</v>
      </c>
      <c r="D114">
        <v>9500</v>
      </c>
      <c r="E114">
        <v>17277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181.86315789473684</v>
      </c>
      <c r="P114">
        <f t="shared" si="8"/>
        <v>117.28395061728395</v>
      </c>
      <c r="Q114" t="str">
        <f t="shared" si="12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48" hidden="1" x14ac:dyDescent="0.2">
      <c r="A115">
        <v>113</v>
      </c>
      <c r="B115" s="3" t="s">
        <v>115</v>
      </c>
      <c r="C115" s="3" t="s">
        <v>6152</v>
      </c>
      <c r="D115">
        <v>10000</v>
      </c>
      <c r="E115">
        <v>12353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123.53</v>
      </c>
      <c r="P115">
        <f t="shared" si="8"/>
        <v>128.2051282051282</v>
      </c>
      <c r="Q115" t="str">
        <f t="shared" si="12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8" hidden="1" x14ac:dyDescent="0.2">
      <c r="A116">
        <v>114</v>
      </c>
      <c r="B116" s="3" t="s">
        <v>116</v>
      </c>
      <c r="C116" s="3" t="s">
        <v>6153</v>
      </c>
      <c r="D116">
        <v>1385</v>
      </c>
      <c r="E116">
        <v>7011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506.20938628158842</v>
      </c>
      <c r="P116">
        <f t="shared" si="8"/>
        <v>39.571428571428569</v>
      </c>
      <c r="Q116" t="str">
        <f t="shared" si="12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48" hidden="1" x14ac:dyDescent="0.2">
      <c r="A117">
        <v>115</v>
      </c>
      <c r="B117" s="3" t="s">
        <v>117</v>
      </c>
      <c r="C117" s="3" t="s">
        <v>6154</v>
      </c>
      <c r="D117">
        <v>15000</v>
      </c>
      <c r="E117">
        <v>16232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108.21333333333334</v>
      </c>
      <c r="P117">
        <f t="shared" si="8"/>
        <v>681.81818181818187</v>
      </c>
      <c r="Q117" t="str">
        <f t="shared" si="12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6155</v>
      </c>
      <c r="D118">
        <v>4900</v>
      </c>
      <c r="E118">
        <v>40140.01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819.18387755102037</v>
      </c>
      <c r="P118">
        <f t="shared" si="8"/>
        <v>85.964912280701753</v>
      </c>
      <c r="Q118" t="str">
        <f t="shared" si="12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6156</v>
      </c>
      <c r="D119">
        <v>10000</v>
      </c>
      <c r="E119">
        <v>12110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121.10000000000001</v>
      </c>
      <c r="P119">
        <f t="shared" si="8"/>
        <v>370.37037037037038</v>
      </c>
      <c r="Q119" t="str">
        <f t="shared" si="12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8" hidden="1" x14ac:dyDescent="0.2">
      <c r="A120">
        <v>118</v>
      </c>
      <c r="B120" s="3" t="s">
        <v>120</v>
      </c>
      <c r="C120" s="3" t="s">
        <v>6157</v>
      </c>
      <c r="D120">
        <v>98000</v>
      </c>
      <c r="E120">
        <v>100939</v>
      </c>
      <c r="F120" t="s">
        <v>8219</v>
      </c>
      <c r="G120" t="s">
        <v>8226</v>
      </c>
      <c r="H120" t="s">
        <v>8248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102.99897959183673</v>
      </c>
      <c r="P120">
        <f t="shared" si="8"/>
        <v>2512.8205128205127</v>
      </c>
      <c r="Q120" t="str">
        <f t="shared" si="12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6158</v>
      </c>
      <c r="D121">
        <v>85000</v>
      </c>
      <c r="E121">
        <v>126082.45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148.33229411764705</v>
      </c>
      <c r="P121">
        <f t="shared" si="8"/>
        <v>2297.2972972972975</v>
      </c>
      <c r="Q121" t="str">
        <f t="shared" si="12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16" hidden="1" x14ac:dyDescent="0.2">
      <c r="A122">
        <v>120</v>
      </c>
      <c r="B122" s="3" t="s">
        <v>122</v>
      </c>
      <c r="C122" s="3" t="s">
        <v>6159</v>
      </c>
      <c r="D122">
        <v>50000</v>
      </c>
      <c r="E122">
        <v>60095.35</v>
      </c>
      <c r="F122" t="s">
        <v>8219</v>
      </c>
      <c r="G122" t="s">
        <v>8225</v>
      </c>
      <c r="H122" t="s">
        <v>8247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120.19070000000001</v>
      </c>
      <c r="P122">
        <f t="shared" si="8"/>
        <v>50000</v>
      </c>
      <c r="Q122" t="str">
        <f t="shared" si="12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6160</v>
      </c>
      <c r="D123">
        <v>10000</v>
      </c>
      <c r="E123">
        <v>47327</v>
      </c>
      <c r="F123" t="s">
        <v>8219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473.27000000000004</v>
      </c>
      <c r="P123">
        <f t="shared" si="8"/>
        <v>10000</v>
      </c>
      <c r="Q123" t="str">
        <f t="shared" si="12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8" hidden="1" x14ac:dyDescent="0.2">
      <c r="A124">
        <v>122</v>
      </c>
      <c r="B124" s="3" t="s">
        <v>124</v>
      </c>
      <c r="C124" s="3" t="s">
        <v>6161</v>
      </c>
      <c r="D124">
        <v>8000</v>
      </c>
      <c r="E124">
        <v>10429</v>
      </c>
      <c r="F124" t="s">
        <v>8219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130.36250000000001</v>
      </c>
      <c r="P124" t="e">
        <f t="shared" si="8"/>
        <v>#DIV/0!</v>
      </c>
      <c r="Q124" t="str">
        <f t="shared" si="12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6162</v>
      </c>
      <c r="D125">
        <v>50000</v>
      </c>
      <c r="E125">
        <v>176524</v>
      </c>
      <c r="F125" t="s">
        <v>8219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353.048</v>
      </c>
      <c r="P125">
        <f t="shared" si="8"/>
        <v>8333.3333333333339</v>
      </c>
      <c r="Q125" t="str">
        <f t="shared" si="12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6163</v>
      </c>
      <c r="D126">
        <v>5000</v>
      </c>
      <c r="E126">
        <v>5051</v>
      </c>
      <c r="F126" t="s">
        <v>8219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101.02</v>
      </c>
      <c r="P126" t="e">
        <f t="shared" si="8"/>
        <v>#DIV/0!</v>
      </c>
      <c r="Q126" t="str">
        <f t="shared" si="12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6164</v>
      </c>
      <c r="D127">
        <v>35000</v>
      </c>
      <c r="E127">
        <v>39757</v>
      </c>
      <c r="F127" t="s">
        <v>8219</v>
      </c>
      <c r="G127" t="s">
        <v>8225</v>
      </c>
      <c r="H127" t="s">
        <v>8247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113.59142857142857</v>
      </c>
      <c r="P127">
        <f t="shared" si="8"/>
        <v>5833.333333333333</v>
      </c>
      <c r="Q127" t="str">
        <f t="shared" si="12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6165</v>
      </c>
      <c r="D128">
        <v>6000</v>
      </c>
      <c r="E128">
        <v>10045</v>
      </c>
      <c r="F128" t="s">
        <v>8219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167.41666666666666</v>
      </c>
      <c r="P128">
        <f t="shared" si="8"/>
        <v>461.53846153846155</v>
      </c>
      <c r="Q128" t="str">
        <f t="shared" si="12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6166</v>
      </c>
      <c r="D129">
        <v>50000</v>
      </c>
      <c r="E129">
        <v>76726</v>
      </c>
      <c r="F129" t="s">
        <v>8219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153.452</v>
      </c>
      <c r="P129">
        <f t="shared" si="8"/>
        <v>12500</v>
      </c>
      <c r="Q129" t="str">
        <f t="shared" si="12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48" hidden="1" x14ac:dyDescent="0.2">
      <c r="A130">
        <v>128</v>
      </c>
      <c r="B130" s="3" t="s">
        <v>130</v>
      </c>
      <c r="C130" s="3" t="s">
        <v>6167</v>
      </c>
      <c r="D130">
        <v>15000</v>
      </c>
      <c r="E130">
        <v>30334.83</v>
      </c>
      <c r="F130" t="s">
        <v>8219</v>
      </c>
      <c r="G130" t="s">
        <v>8225</v>
      </c>
      <c r="H130" t="s">
        <v>8247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202.23220000000001</v>
      </c>
      <c r="P130">
        <f t="shared" si="8"/>
        <v>2500</v>
      </c>
      <c r="Q130" t="str">
        <f t="shared" si="12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32" hidden="1" x14ac:dyDescent="0.2">
      <c r="A131">
        <v>129</v>
      </c>
      <c r="B131" s="3" t="s">
        <v>131</v>
      </c>
      <c r="C131" s="3" t="s">
        <v>6168</v>
      </c>
      <c r="D131">
        <v>2560</v>
      </c>
      <c r="E131">
        <v>4308</v>
      </c>
      <c r="F131" t="s">
        <v>8219</v>
      </c>
      <c r="G131" t="s">
        <v>8225</v>
      </c>
      <c r="H131" t="s">
        <v>8247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3">(E131/D131)*100</f>
        <v>168.28125</v>
      </c>
      <c r="P131" t="e">
        <f t="shared" ref="P131:P194" si="14">D131/L131</f>
        <v>#DIV/0!</v>
      </c>
      <c r="Q131" t="str">
        <f t="shared" si="12"/>
        <v>film &amp; video</v>
      </c>
      <c r="R131" t="str">
        <f t="shared" ref="R131:R194" si="15">RIGHT(N131,LEN(N131)-SEARCH("/",N131))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6169</v>
      </c>
      <c r="D132">
        <v>30000</v>
      </c>
      <c r="E132">
        <v>43037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3"/>
        <v>143.45666666666668</v>
      </c>
      <c r="P132" t="e">
        <f t="shared" si="14"/>
        <v>#DIV/0!</v>
      </c>
      <c r="Q132" t="str">
        <f t="shared" ref="Q132:Q195" si="18">LEFT(N132,SEARCH("/",N132)-1)</f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ht="48" hidden="1" x14ac:dyDescent="0.2">
      <c r="A133">
        <v>131</v>
      </c>
      <c r="B133" s="3" t="s">
        <v>133</v>
      </c>
      <c r="C133" s="3" t="s">
        <v>6170</v>
      </c>
      <c r="D133">
        <v>25000</v>
      </c>
      <c r="E133">
        <v>49100</v>
      </c>
      <c r="F133" t="s">
        <v>8219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3"/>
        <v>196.4</v>
      </c>
      <c r="P133" t="e">
        <f t="shared" si="14"/>
        <v>#DIV/0!</v>
      </c>
      <c r="Q133" t="str">
        <f t="shared" si="18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8" hidden="1" x14ac:dyDescent="0.2">
      <c r="A134">
        <v>132</v>
      </c>
      <c r="B134" s="3" t="s">
        <v>134</v>
      </c>
      <c r="C134" s="3" t="s">
        <v>6171</v>
      </c>
      <c r="D134">
        <v>5000</v>
      </c>
      <c r="E134">
        <v>5396</v>
      </c>
      <c r="F134" t="s">
        <v>8219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3"/>
        <v>107.91999999999999</v>
      </c>
      <c r="P134">
        <f t="shared" si="14"/>
        <v>61.728395061728392</v>
      </c>
      <c r="Q134" t="str">
        <f t="shared" si="18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8" hidden="1" x14ac:dyDescent="0.2">
      <c r="A135">
        <v>133</v>
      </c>
      <c r="B135" s="3" t="s">
        <v>135</v>
      </c>
      <c r="C135" s="3" t="s">
        <v>6172</v>
      </c>
      <c r="D135">
        <v>100000</v>
      </c>
      <c r="E135">
        <v>114977</v>
      </c>
      <c r="F135" t="s">
        <v>8219</v>
      </c>
      <c r="G135" t="s">
        <v>8232</v>
      </c>
      <c r="H135" t="s">
        <v>8253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3"/>
        <v>114.97699999999999</v>
      </c>
      <c r="P135" t="e">
        <f t="shared" si="14"/>
        <v>#DIV/0!</v>
      </c>
      <c r="Q135" t="str">
        <f t="shared" si="18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6173</v>
      </c>
      <c r="D136">
        <v>4000</v>
      </c>
      <c r="E136">
        <v>5922</v>
      </c>
      <c r="F136" t="s">
        <v>8219</v>
      </c>
      <c r="G136" t="s">
        <v>8236</v>
      </c>
      <c r="H136" t="s">
        <v>8249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3"/>
        <v>148.04999999999998</v>
      </c>
      <c r="P136" t="e">
        <f t="shared" si="14"/>
        <v>#DIV/0!</v>
      </c>
      <c r="Q136" t="str">
        <f t="shared" si="18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6174</v>
      </c>
      <c r="D137">
        <v>261962</v>
      </c>
      <c r="E137">
        <v>500784.27</v>
      </c>
      <c r="F137" t="s">
        <v>8219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3"/>
        <v>191.16676082790633</v>
      </c>
      <c r="P137">
        <f t="shared" si="14"/>
        <v>52392.4</v>
      </c>
      <c r="Q137" t="str">
        <f t="shared" si="18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6175</v>
      </c>
      <c r="D138">
        <v>40000</v>
      </c>
      <c r="E138">
        <v>79686.05</v>
      </c>
      <c r="F138" t="s">
        <v>8219</v>
      </c>
      <c r="G138" t="s">
        <v>8225</v>
      </c>
      <c r="H138" t="s">
        <v>8247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3"/>
        <v>199.215125</v>
      </c>
      <c r="P138" t="e">
        <f t="shared" si="14"/>
        <v>#DIV/0!</v>
      </c>
      <c r="Q138" t="str">
        <f t="shared" si="18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6176</v>
      </c>
      <c r="D139">
        <v>2000</v>
      </c>
      <c r="E139">
        <v>4372</v>
      </c>
      <c r="F139" t="s">
        <v>8219</v>
      </c>
      <c r="G139" t="s">
        <v>8224</v>
      </c>
      <c r="H139" t="s">
        <v>8246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3"/>
        <v>218.6</v>
      </c>
      <c r="P139" t="e">
        <f t="shared" si="14"/>
        <v>#DIV/0!</v>
      </c>
      <c r="Q139" t="str">
        <f t="shared" si="18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6177</v>
      </c>
      <c r="D140">
        <v>495</v>
      </c>
      <c r="E140">
        <v>628</v>
      </c>
      <c r="F140" t="s">
        <v>8219</v>
      </c>
      <c r="G140" t="s">
        <v>8225</v>
      </c>
      <c r="H140" t="s">
        <v>8247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3"/>
        <v>126.86868686868686</v>
      </c>
      <c r="P140">
        <f t="shared" si="14"/>
        <v>8.5344827586206904</v>
      </c>
      <c r="Q140" t="str">
        <f t="shared" si="18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8" hidden="1" x14ac:dyDescent="0.2">
      <c r="A141">
        <v>139</v>
      </c>
      <c r="B141" s="3" t="s">
        <v>141</v>
      </c>
      <c r="C141" s="3" t="s">
        <v>6178</v>
      </c>
      <c r="D141">
        <v>25000</v>
      </c>
      <c r="E141">
        <v>26305.97</v>
      </c>
      <c r="F141" t="s">
        <v>8219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3"/>
        <v>105.22388000000001</v>
      </c>
      <c r="P141">
        <f t="shared" si="14"/>
        <v>25000</v>
      </c>
      <c r="Q141" t="str">
        <f t="shared" si="18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6179</v>
      </c>
      <c r="D142">
        <v>50000</v>
      </c>
      <c r="E142">
        <v>64203.33</v>
      </c>
      <c r="F142" t="s">
        <v>8219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3"/>
        <v>128.40666000000002</v>
      </c>
      <c r="P142" t="e">
        <f t="shared" si="14"/>
        <v>#DIV/0!</v>
      </c>
      <c r="Q142" t="str">
        <f t="shared" si="18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6180</v>
      </c>
      <c r="D143">
        <v>125000</v>
      </c>
      <c r="E143">
        <v>396659</v>
      </c>
      <c r="F143" t="s">
        <v>8219</v>
      </c>
      <c r="G143" t="s">
        <v>8236</v>
      </c>
      <c r="H143" t="s">
        <v>8249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3"/>
        <v>317.3272</v>
      </c>
      <c r="P143">
        <f t="shared" si="14"/>
        <v>4464.2857142857147</v>
      </c>
      <c r="Q143" t="str">
        <f t="shared" si="18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6181</v>
      </c>
      <c r="D144">
        <v>20000</v>
      </c>
      <c r="E144">
        <v>56146</v>
      </c>
      <c r="F144" t="s">
        <v>8219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3"/>
        <v>280.73</v>
      </c>
      <c r="P144">
        <f t="shared" si="14"/>
        <v>20000</v>
      </c>
      <c r="Q144" t="str">
        <f t="shared" si="18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6182</v>
      </c>
      <c r="D145">
        <v>71500</v>
      </c>
      <c r="E145">
        <v>79173</v>
      </c>
      <c r="F145" t="s">
        <v>8219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3"/>
        <v>110.73146853146854</v>
      </c>
      <c r="P145" t="e">
        <f t="shared" si="14"/>
        <v>#DIV/0!</v>
      </c>
      <c r="Q145" t="str">
        <f t="shared" si="18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6183</v>
      </c>
      <c r="D146">
        <v>100000</v>
      </c>
      <c r="E146">
        <v>152604.29999999999</v>
      </c>
      <c r="F146" t="s">
        <v>8219</v>
      </c>
      <c r="G146" t="s">
        <v>8224</v>
      </c>
      <c r="H146" t="s">
        <v>8246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3"/>
        <v>152.60429999999999</v>
      </c>
      <c r="P146">
        <f t="shared" si="14"/>
        <v>2702.7027027027025</v>
      </c>
      <c r="Q146" t="str">
        <f t="shared" si="18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32" hidden="1" x14ac:dyDescent="0.2">
      <c r="A147">
        <v>145</v>
      </c>
      <c r="B147" s="3" t="s">
        <v>147</v>
      </c>
      <c r="C147" s="3" t="s">
        <v>6184</v>
      </c>
      <c r="D147">
        <v>600</v>
      </c>
      <c r="E147">
        <v>615</v>
      </c>
      <c r="F147" t="s">
        <v>8219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3"/>
        <v>102.49999999999999</v>
      </c>
      <c r="P147">
        <f t="shared" si="14"/>
        <v>66.666666666666671</v>
      </c>
      <c r="Q147" t="str">
        <f t="shared" si="18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6185</v>
      </c>
      <c r="D148">
        <v>9999</v>
      </c>
      <c r="E148">
        <v>167820.6</v>
      </c>
      <c r="F148" t="s">
        <v>8219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3"/>
        <v>1678.3738373837384</v>
      </c>
      <c r="P148">
        <f t="shared" si="14"/>
        <v>3333</v>
      </c>
      <c r="Q148" t="str">
        <f t="shared" si="18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6186</v>
      </c>
      <c r="D149">
        <v>179000</v>
      </c>
      <c r="E149">
        <v>972594.99</v>
      </c>
      <c r="F149" t="s">
        <v>8219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3"/>
        <v>543.349156424581</v>
      </c>
      <c r="P149" t="e">
        <f t="shared" si="14"/>
        <v>#DIV/0!</v>
      </c>
      <c r="Q149" t="str">
        <f t="shared" si="18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6187</v>
      </c>
      <c r="D150">
        <v>50000</v>
      </c>
      <c r="E150">
        <v>57754</v>
      </c>
      <c r="F150" t="s">
        <v>8219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3"/>
        <v>115.50800000000001</v>
      </c>
      <c r="P150">
        <f t="shared" si="14"/>
        <v>25000</v>
      </c>
      <c r="Q150" t="str">
        <f t="shared" si="18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6188</v>
      </c>
      <c r="D151">
        <v>20000</v>
      </c>
      <c r="E151">
        <v>26241</v>
      </c>
      <c r="F151" t="s">
        <v>8219</v>
      </c>
      <c r="G151" t="s">
        <v>8227</v>
      </c>
      <c r="H151" t="s">
        <v>8249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3"/>
        <v>131.20499999999998</v>
      </c>
      <c r="P151">
        <f t="shared" si="14"/>
        <v>3333.3333333333335</v>
      </c>
      <c r="Q151" t="str">
        <f t="shared" si="18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6189</v>
      </c>
      <c r="D152">
        <v>10000</v>
      </c>
      <c r="E152">
        <v>28817</v>
      </c>
      <c r="F152" t="s">
        <v>8219</v>
      </c>
      <c r="G152" t="s">
        <v>8225</v>
      </c>
      <c r="H152" t="s">
        <v>8247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3"/>
        <v>288.17</v>
      </c>
      <c r="P152">
        <f t="shared" si="14"/>
        <v>149.25373134328359</v>
      </c>
      <c r="Q152" t="str">
        <f t="shared" si="18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6190</v>
      </c>
      <c r="D153">
        <v>1000</v>
      </c>
      <c r="E153">
        <v>5078</v>
      </c>
      <c r="F153" t="s">
        <v>8219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3"/>
        <v>507.8</v>
      </c>
      <c r="P153">
        <f t="shared" si="14"/>
        <v>200</v>
      </c>
      <c r="Q153" t="str">
        <f t="shared" si="18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48" hidden="1" x14ac:dyDescent="0.2">
      <c r="A154">
        <v>152</v>
      </c>
      <c r="B154" s="3" t="s">
        <v>154</v>
      </c>
      <c r="C154" s="3" t="s">
        <v>6191</v>
      </c>
      <c r="D154">
        <v>3500</v>
      </c>
      <c r="E154">
        <v>4010</v>
      </c>
      <c r="F154" t="s">
        <v>8219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3"/>
        <v>114.57142857142857</v>
      </c>
      <c r="P154">
        <f t="shared" si="14"/>
        <v>1750</v>
      </c>
      <c r="Q154" t="str">
        <f t="shared" si="18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6192</v>
      </c>
      <c r="D155">
        <v>1500</v>
      </c>
      <c r="E155">
        <v>1661</v>
      </c>
      <c r="F155" t="s">
        <v>8219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3"/>
        <v>110.73333333333333</v>
      </c>
      <c r="P155">
        <f t="shared" si="14"/>
        <v>150</v>
      </c>
      <c r="Q155" t="str">
        <f t="shared" si="18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8" hidden="1" x14ac:dyDescent="0.2">
      <c r="A156">
        <v>154</v>
      </c>
      <c r="B156" s="3" t="s">
        <v>156</v>
      </c>
      <c r="C156" s="3" t="s">
        <v>6193</v>
      </c>
      <c r="D156">
        <v>750</v>
      </c>
      <c r="E156">
        <v>850</v>
      </c>
      <c r="F156" t="s">
        <v>8219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3"/>
        <v>113.33333333333333</v>
      </c>
      <c r="P156">
        <f t="shared" si="14"/>
        <v>250</v>
      </c>
      <c r="Q156" t="str">
        <f t="shared" si="18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48" hidden="1" x14ac:dyDescent="0.2">
      <c r="A157">
        <v>155</v>
      </c>
      <c r="B157" s="3" t="s">
        <v>157</v>
      </c>
      <c r="C157" s="3" t="s">
        <v>6194</v>
      </c>
      <c r="D157">
        <v>3000</v>
      </c>
      <c r="E157">
        <v>3250</v>
      </c>
      <c r="F157" t="s">
        <v>8219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3"/>
        <v>108.33333333333333</v>
      </c>
      <c r="P157">
        <f t="shared" si="14"/>
        <v>750</v>
      </c>
      <c r="Q157" t="str">
        <f t="shared" si="18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6195</v>
      </c>
      <c r="D158">
        <v>6000</v>
      </c>
      <c r="E158">
        <v>7412</v>
      </c>
      <c r="F158" t="s">
        <v>8219</v>
      </c>
      <c r="G158" t="s">
        <v>8224</v>
      </c>
      <c r="H158" t="s">
        <v>8246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3"/>
        <v>123.53333333333335</v>
      </c>
      <c r="P158">
        <f t="shared" si="14"/>
        <v>400</v>
      </c>
      <c r="Q158" t="str">
        <f t="shared" si="18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6196</v>
      </c>
      <c r="D159">
        <v>4000</v>
      </c>
      <c r="E159">
        <v>4028</v>
      </c>
      <c r="F159" t="s">
        <v>8219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3"/>
        <v>100.69999999999999</v>
      </c>
      <c r="P159">
        <f t="shared" si="14"/>
        <v>2000</v>
      </c>
      <c r="Q159" t="str">
        <f t="shared" si="18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6197</v>
      </c>
      <c r="D160">
        <v>1500</v>
      </c>
      <c r="E160">
        <v>1553</v>
      </c>
      <c r="F160" t="s">
        <v>8219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3"/>
        <v>103.53333333333335</v>
      </c>
      <c r="P160" t="e">
        <f t="shared" si="14"/>
        <v>#DIV/0!</v>
      </c>
      <c r="Q160" t="str">
        <f t="shared" si="18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6198</v>
      </c>
      <c r="D161">
        <v>3000</v>
      </c>
      <c r="E161">
        <v>3465.32</v>
      </c>
      <c r="F161" t="s">
        <v>8219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3"/>
        <v>115.51066666666668</v>
      </c>
      <c r="P161">
        <f t="shared" si="14"/>
        <v>3000</v>
      </c>
      <c r="Q161" t="str">
        <f t="shared" si="18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32" hidden="1" x14ac:dyDescent="0.2">
      <c r="A162">
        <v>160</v>
      </c>
      <c r="B162" s="3" t="s">
        <v>162</v>
      </c>
      <c r="C162" s="3" t="s">
        <v>6199</v>
      </c>
      <c r="D162">
        <v>2500</v>
      </c>
      <c r="E162">
        <v>3010.01</v>
      </c>
      <c r="F162" t="s">
        <v>8219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3"/>
        <v>120.4004</v>
      </c>
      <c r="P162" t="e">
        <f t="shared" si="14"/>
        <v>#DIV/0!</v>
      </c>
      <c r="Q162" t="str">
        <f t="shared" si="18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6200</v>
      </c>
      <c r="D163">
        <v>8000</v>
      </c>
      <c r="E163">
        <v>9203.23</v>
      </c>
      <c r="F163" t="s">
        <v>8219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3"/>
        <v>115.040375</v>
      </c>
      <c r="P163">
        <f t="shared" si="14"/>
        <v>8000</v>
      </c>
      <c r="Q163" t="str">
        <f t="shared" si="18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6201</v>
      </c>
      <c r="D164">
        <v>18000</v>
      </c>
      <c r="E164">
        <v>21684.2</v>
      </c>
      <c r="F164" t="s">
        <v>8219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3"/>
        <v>120.46777777777777</v>
      </c>
      <c r="P164">
        <f t="shared" si="14"/>
        <v>1800</v>
      </c>
      <c r="Q164" t="str">
        <f t="shared" si="18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48" hidden="1" x14ac:dyDescent="0.2">
      <c r="A165">
        <v>163</v>
      </c>
      <c r="B165" s="3" t="s">
        <v>165</v>
      </c>
      <c r="C165" s="3" t="s">
        <v>6202</v>
      </c>
      <c r="D165">
        <v>6000</v>
      </c>
      <c r="E165">
        <v>6077</v>
      </c>
      <c r="F165" t="s">
        <v>8219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3"/>
        <v>101.28333333333333</v>
      </c>
      <c r="P165" t="e">
        <f t="shared" si="14"/>
        <v>#DIV/0!</v>
      </c>
      <c r="Q165" t="str">
        <f t="shared" si="18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8" hidden="1" x14ac:dyDescent="0.2">
      <c r="A166">
        <v>164</v>
      </c>
      <c r="B166" s="3" t="s">
        <v>166</v>
      </c>
      <c r="C166" s="3" t="s">
        <v>6203</v>
      </c>
      <c r="D166">
        <v>1500</v>
      </c>
      <c r="E166">
        <v>1537</v>
      </c>
      <c r="F166" t="s">
        <v>8219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3"/>
        <v>102.46666666666667</v>
      </c>
      <c r="P166">
        <f t="shared" si="14"/>
        <v>214.28571428571428</v>
      </c>
      <c r="Q166" t="str">
        <f t="shared" si="18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48" hidden="1" x14ac:dyDescent="0.2">
      <c r="A167">
        <v>165</v>
      </c>
      <c r="B167" s="3" t="s">
        <v>167</v>
      </c>
      <c r="C167" s="3" t="s">
        <v>6204</v>
      </c>
      <c r="D167">
        <v>3500</v>
      </c>
      <c r="E167">
        <v>4219</v>
      </c>
      <c r="F167" t="s">
        <v>8219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3"/>
        <v>120.54285714285714</v>
      </c>
      <c r="P167" t="e">
        <f t="shared" si="14"/>
        <v>#DIV/0!</v>
      </c>
      <c r="Q167" t="str">
        <f t="shared" si="18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6205</v>
      </c>
      <c r="D168">
        <v>2500</v>
      </c>
      <c r="E168">
        <v>2500</v>
      </c>
      <c r="F168" t="s">
        <v>8219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3"/>
        <v>100</v>
      </c>
      <c r="P168">
        <f t="shared" si="14"/>
        <v>2500</v>
      </c>
      <c r="Q168" t="str">
        <f t="shared" si="18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6206</v>
      </c>
      <c r="D169">
        <v>600</v>
      </c>
      <c r="E169">
        <v>610</v>
      </c>
      <c r="F169" t="s">
        <v>8219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3"/>
        <v>101.66666666666666</v>
      </c>
      <c r="P169">
        <f t="shared" si="14"/>
        <v>300</v>
      </c>
      <c r="Q169" t="str">
        <f t="shared" si="18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6207</v>
      </c>
      <c r="D170">
        <v>3000</v>
      </c>
      <c r="E170">
        <v>3000</v>
      </c>
      <c r="F170" t="s">
        <v>8219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3"/>
        <v>100</v>
      </c>
      <c r="P170">
        <f t="shared" si="14"/>
        <v>1000</v>
      </c>
      <c r="Q170" t="str">
        <f t="shared" si="18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6208</v>
      </c>
      <c r="D171">
        <v>6000</v>
      </c>
      <c r="E171">
        <v>6020</v>
      </c>
      <c r="F171" t="s">
        <v>8219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3"/>
        <v>100.33333333333334</v>
      </c>
      <c r="P171">
        <f t="shared" si="14"/>
        <v>600</v>
      </c>
      <c r="Q171" t="str">
        <f t="shared" si="18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16" hidden="1" x14ac:dyDescent="0.2">
      <c r="A172">
        <v>170</v>
      </c>
      <c r="B172" s="3" t="s">
        <v>172</v>
      </c>
      <c r="C172" s="3" t="s">
        <v>6209</v>
      </c>
      <c r="D172">
        <v>3000</v>
      </c>
      <c r="E172">
        <v>3971</v>
      </c>
      <c r="F172" t="s">
        <v>8219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3"/>
        <v>132.36666666666667</v>
      </c>
      <c r="P172">
        <f t="shared" si="14"/>
        <v>300</v>
      </c>
      <c r="Q172" t="str">
        <f t="shared" si="18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6210</v>
      </c>
      <c r="D173">
        <v>600</v>
      </c>
      <c r="E173">
        <v>820</v>
      </c>
      <c r="F173" t="s">
        <v>8219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3"/>
        <v>136.66666666666666</v>
      </c>
      <c r="P173">
        <f t="shared" si="14"/>
        <v>600</v>
      </c>
      <c r="Q173" t="str">
        <f t="shared" si="18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6211</v>
      </c>
      <c r="D174">
        <v>2000</v>
      </c>
      <c r="E174">
        <v>2265</v>
      </c>
      <c r="F174" t="s">
        <v>8219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3"/>
        <v>113.25</v>
      </c>
      <c r="P174" t="e">
        <f t="shared" si="14"/>
        <v>#DIV/0!</v>
      </c>
      <c r="Q174" t="str">
        <f t="shared" si="18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6212</v>
      </c>
      <c r="D175">
        <v>1000</v>
      </c>
      <c r="E175">
        <v>1360</v>
      </c>
      <c r="F175" t="s">
        <v>8219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3"/>
        <v>136</v>
      </c>
      <c r="P175" t="e">
        <f t="shared" si="14"/>
        <v>#DIV/0!</v>
      </c>
      <c r="Q175" t="str">
        <f t="shared" si="18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32" hidden="1" x14ac:dyDescent="0.2">
      <c r="A176">
        <v>174</v>
      </c>
      <c r="B176" s="3" t="s">
        <v>176</v>
      </c>
      <c r="C176" s="3" t="s">
        <v>6213</v>
      </c>
      <c r="D176">
        <v>7777</v>
      </c>
      <c r="E176">
        <v>11364</v>
      </c>
      <c r="F176" t="s">
        <v>8219</v>
      </c>
      <c r="G176" t="s">
        <v>8224</v>
      </c>
      <c r="H176" t="s">
        <v>8246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3"/>
        <v>146.12318374694613</v>
      </c>
      <c r="P176" t="e">
        <f t="shared" si="14"/>
        <v>#DIV/0!</v>
      </c>
      <c r="Q176" t="str">
        <f t="shared" si="18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6214</v>
      </c>
      <c r="D177">
        <v>800</v>
      </c>
      <c r="E177">
        <v>1036</v>
      </c>
      <c r="F177" t="s">
        <v>8219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3"/>
        <v>129.5</v>
      </c>
      <c r="P177">
        <f t="shared" si="14"/>
        <v>30.76923076923077</v>
      </c>
      <c r="Q177" t="str">
        <f t="shared" si="18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32" hidden="1" x14ac:dyDescent="0.2">
      <c r="A178">
        <v>176</v>
      </c>
      <c r="B178" s="3" t="s">
        <v>178</v>
      </c>
      <c r="C178" s="3" t="s">
        <v>6215</v>
      </c>
      <c r="D178">
        <v>2000</v>
      </c>
      <c r="E178">
        <v>5080</v>
      </c>
      <c r="F178" t="s">
        <v>8219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3"/>
        <v>254</v>
      </c>
      <c r="P178" t="e">
        <f t="shared" si="14"/>
        <v>#DIV/0!</v>
      </c>
      <c r="Q178" t="str">
        <f t="shared" si="18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48" hidden="1" x14ac:dyDescent="0.2">
      <c r="A179">
        <v>177</v>
      </c>
      <c r="B179" s="3" t="s">
        <v>179</v>
      </c>
      <c r="C179" s="3" t="s">
        <v>6216</v>
      </c>
      <c r="D179">
        <v>2200</v>
      </c>
      <c r="E179">
        <v>2355</v>
      </c>
      <c r="F179" t="s">
        <v>8219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3"/>
        <v>107.04545454545456</v>
      </c>
      <c r="P179">
        <f t="shared" si="14"/>
        <v>314.28571428571428</v>
      </c>
      <c r="Q179" t="str">
        <f t="shared" si="18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8" hidden="1" x14ac:dyDescent="0.2">
      <c r="A180">
        <v>178</v>
      </c>
      <c r="B180" s="3" t="s">
        <v>180</v>
      </c>
      <c r="C180" s="3" t="s">
        <v>6217</v>
      </c>
      <c r="D180">
        <v>2000</v>
      </c>
      <c r="E180">
        <v>2154.66</v>
      </c>
      <c r="F180" t="s">
        <v>8219</v>
      </c>
      <c r="G180" t="s">
        <v>8224</v>
      </c>
      <c r="H180" t="s">
        <v>8246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3"/>
        <v>107.73299999999999</v>
      </c>
      <c r="P180" t="e">
        <f t="shared" si="14"/>
        <v>#DIV/0!</v>
      </c>
      <c r="Q180" t="str">
        <f t="shared" si="18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48" hidden="1" x14ac:dyDescent="0.2">
      <c r="A181">
        <v>179</v>
      </c>
      <c r="B181" s="3" t="s">
        <v>181</v>
      </c>
      <c r="C181" s="3" t="s">
        <v>6218</v>
      </c>
      <c r="D181">
        <v>16000</v>
      </c>
      <c r="E181">
        <v>17170</v>
      </c>
      <c r="F181" t="s">
        <v>8219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3"/>
        <v>107.31250000000001</v>
      </c>
      <c r="P181">
        <f t="shared" si="14"/>
        <v>8000</v>
      </c>
      <c r="Q181" t="str">
        <f t="shared" si="18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32" hidden="1" x14ac:dyDescent="0.2">
      <c r="A182">
        <v>180</v>
      </c>
      <c r="B182" s="3" t="s">
        <v>182</v>
      </c>
      <c r="C182" s="3" t="s">
        <v>6219</v>
      </c>
      <c r="D182">
        <v>4000</v>
      </c>
      <c r="E182">
        <v>4261</v>
      </c>
      <c r="F182" t="s">
        <v>8219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3"/>
        <v>106.52500000000001</v>
      </c>
      <c r="P182">
        <f t="shared" si="14"/>
        <v>307.69230769230768</v>
      </c>
      <c r="Q182" t="str">
        <f t="shared" si="18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32" hidden="1" x14ac:dyDescent="0.2">
      <c r="A183">
        <v>181</v>
      </c>
      <c r="B183" s="3" t="s">
        <v>183</v>
      </c>
      <c r="C183" s="3" t="s">
        <v>6220</v>
      </c>
      <c r="D183">
        <v>2000</v>
      </c>
      <c r="E183">
        <v>2007</v>
      </c>
      <c r="F183" t="s">
        <v>8219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3"/>
        <v>100.35000000000001</v>
      </c>
      <c r="P183">
        <f t="shared" si="14"/>
        <v>500</v>
      </c>
      <c r="Q183" t="str">
        <f t="shared" si="18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6221</v>
      </c>
      <c r="D184">
        <v>2000</v>
      </c>
      <c r="E184">
        <v>2130</v>
      </c>
      <c r="F184" t="s">
        <v>8219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3"/>
        <v>106.5</v>
      </c>
      <c r="P184" t="e">
        <f t="shared" si="14"/>
        <v>#DIV/0!</v>
      </c>
      <c r="Q184" t="str">
        <f t="shared" si="18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ht="48" hidden="1" x14ac:dyDescent="0.2">
      <c r="A185">
        <v>183</v>
      </c>
      <c r="B185" s="3" t="s">
        <v>185</v>
      </c>
      <c r="C185" s="3" t="s">
        <v>6222</v>
      </c>
      <c r="D185">
        <v>300</v>
      </c>
      <c r="E185">
        <v>300</v>
      </c>
      <c r="F185" t="s">
        <v>8219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3"/>
        <v>100</v>
      </c>
      <c r="P185">
        <f t="shared" si="14"/>
        <v>25</v>
      </c>
      <c r="Q185" t="str">
        <f t="shared" si="18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32" hidden="1" x14ac:dyDescent="0.2">
      <c r="A186">
        <v>184</v>
      </c>
      <c r="B186" s="3" t="s">
        <v>186</v>
      </c>
      <c r="C186" s="3" t="s">
        <v>6223</v>
      </c>
      <c r="D186">
        <v>7000</v>
      </c>
      <c r="E186">
        <v>7340</v>
      </c>
      <c r="F186" t="s">
        <v>8219</v>
      </c>
      <c r="G186" t="s">
        <v>8224</v>
      </c>
      <c r="H186" t="s">
        <v>8246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3"/>
        <v>104.85714285714285</v>
      </c>
      <c r="P186">
        <f t="shared" si="14"/>
        <v>3500</v>
      </c>
      <c r="Q186" t="str">
        <f t="shared" si="18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ht="48" hidden="1" x14ac:dyDescent="0.2">
      <c r="A187">
        <v>185</v>
      </c>
      <c r="B187" s="3" t="s">
        <v>187</v>
      </c>
      <c r="C187" s="3" t="s">
        <v>6224</v>
      </c>
      <c r="D187">
        <v>5000</v>
      </c>
      <c r="E187">
        <v>5235</v>
      </c>
      <c r="F187" t="s">
        <v>8219</v>
      </c>
      <c r="G187" t="s">
        <v>8224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3"/>
        <v>104.69999999999999</v>
      </c>
      <c r="P187">
        <f t="shared" si="14"/>
        <v>500</v>
      </c>
      <c r="Q187" t="str">
        <f t="shared" si="18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6225</v>
      </c>
      <c r="D188">
        <v>1500</v>
      </c>
      <c r="E188">
        <v>3385</v>
      </c>
      <c r="F188" t="s">
        <v>8219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3"/>
        <v>225.66666666666669</v>
      </c>
      <c r="P188" t="e">
        <f t="shared" si="14"/>
        <v>#DIV/0!</v>
      </c>
      <c r="Q188" t="str">
        <f t="shared" si="18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8" hidden="1" x14ac:dyDescent="0.2">
      <c r="A189">
        <v>187</v>
      </c>
      <c r="B189" s="3" t="s">
        <v>189</v>
      </c>
      <c r="C189" s="3" t="s">
        <v>6226</v>
      </c>
      <c r="D189">
        <v>48000</v>
      </c>
      <c r="E189">
        <v>48434</v>
      </c>
      <c r="F189" t="s">
        <v>8219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3"/>
        <v>100.90416666666667</v>
      </c>
      <c r="P189">
        <f t="shared" si="14"/>
        <v>9600</v>
      </c>
      <c r="Q189" t="str">
        <f t="shared" si="18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6227</v>
      </c>
      <c r="D190">
        <v>1200</v>
      </c>
      <c r="E190">
        <v>1773</v>
      </c>
      <c r="F190" t="s">
        <v>8219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3"/>
        <v>147.75</v>
      </c>
      <c r="P190" t="e">
        <f t="shared" si="14"/>
        <v>#DIV/0!</v>
      </c>
      <c r="Q190" t="str">
        <f t="shared" si="18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32" hidden="1" x14ac:dyDescent="0.2">
      <c r="A191">
        <v>189</v>
      </c>
      <c r="B191" s="3" t="s">
        <v>191</v>
      </c>
      <c r="C191" s="3" t="s">
        <v>6228</v>
      </c>
      <c r="D191">
        <v>1000</v>
      </c>
      <c r="E191">
        <v>1346.11</v>
      </c>
      <c r="F191" t="s">
        <v>8219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3"/>
        <v>134.61099999999999</v>
      </c>
      <c r="P191">
        <f t="shared" si="14"/>
        <v>200</v>
      </c>
      <c r="Q191" t="str">
        <f t="shared" si="18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ht="48" hidden="1" x14ac:dyDescent="0.2">
      <c r="A192">
        <v>190</v>
      </c>
      <c r="B192" s="3" t="s">
        <v>192</v>
      </c>
      <c r="C192" s="3" t="s">
        <v>6229</v>
      </c>
      <c r="D192">
        <v>2000</v>
      </c>
      <c r="E192">
        <v>2015</v>
      </c>
      <c r="F192" t="s">
        <v>8219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3"/>
        <v>100.75</v>
      </c>
      <c r="P192">
        <f t="shared" si="14"/>
        <v>2000</v>
      </c>
      <c r="Q192" t="str">
        <f t="shared" si="18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6230</v>
      </c>
      <c r="D193">
        <v>8000</v>
      </c>
      <c r="E193">
        <v>8070.43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3"/>
        <v>100.880375</v>
      </c>
      <c r="P193">
        <f t="shared" si="14"/>
        <v>2666.6666666666665</v>
      </c>
      <c r="Q193" t="str">
        <f t="shared" si="18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32" hidden="1" x14ac:dyDescent="0.2">
      <c r="A194">
        <v>192</v>
      </c>
      <c r="B194" s="3" t="s">
        <v>194</v>
      </c>
      <c r="C194" s="3" t="s">
        <v>6231</v>
      </c>
      <c r="D194">
        <v>50000</v>
      </c>
      <c r="E194">
        <v>284</v>
      </c>
      <c r="F194" t="s">
        <v>8219</v>
      </c>
      <c r="G194" t="s">
        <v>8240</v>
      </c>
      <c r="H194" t="s">
        <v>8257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3"/>
        <v>0.56800000000000006</v>
      </c>
      <c r="P194">
        <f t="shared" si="14"/>
        <v>16666.666666666668</v>
      </c>
      <c r="Q194" t="str">
        <f t="shared" si="18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32" hidden="1" x14ac:dyDescent="0.2">
      <c r="A195">
        <v>193</v>
      </c>
      <c r="B195" s="3" t="s">
        <v>195</v>
      </c>
      <c r="C195" s="3" t="s">
        <v>6232</v>
      </c>
      <c r="D195">
        <v>80000</v>
      </c>
      <c r="E195">
        <v>310</v>
      </c>
      <c r="F195" t="s">
        <v>8219</v>
      </c>
      <c r="G195" t="s">
        <v>8238</v>
      </c>
      <c r="H195" t="s">
        <v>8256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9">(E195/D195)*100</f>
        <v>0.38750000000000001</v>
      </c>
      <c r="P195" t="e">
        <f t="shared" ref="P195:P258" si="20">D195/L195</f>
        <v>#DIV/0!</v>
      </c>
      <c r="Q195" t="str">
        <f t="shared" si="18"/>
        <v>film &amp; video</v>
      </c>
      <c r="R195" t="str">
        <f t="shared" ref="R195:R258" si="21">RIGHT(N195,LEN(N195)-SEARCH("/",N195))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64" hidden="1" x14ac:dyDescent="0.2">
      <c r="A196">
        <v>194</v>
      </c>
      <c r="B196" s="3" t="s">
        <v>196</v>
      </c>
      <c r="C196" s="3" t="s">
        <v>6233</v>
      </c>
      <c r="D196">
        <v>500</v>
      </c>
      <c r="E196">
        <v>50</v>
      </c>
      <c r="F196" t="s">
        <v>8219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9"/>
        <v>10</v>
      </c>
      <c r="P196">
        <f t="shared" si="20"/>
        <v>166.66666666666666</v>
      </c>
      <c r="Q196" t="str">
        <f t="shared" ref="Q196:Q259" si="24">LEFT(N196,SEARCH("/",N196)-1)</f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6234</v>
      </c>
      <c r="D197">
        <v>1100</v>
      </c>
      <c r="E197">
        <v>115</v>
      </c>
      <c r="F197" t="s">
        <v>8219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9"/>
        <v>10.454545454545453</v>
      </c>
      <c r="P197" t="e">
        <f t="shared" si="20"/>
        <v>#DIV/0!</v>
      </c>
      <c r="Q197" t="str">
        <f t="shared" si="24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6235</v>
      </c>
      <c r="D198">
        <v>60000</v>
      </c>
      <c r="E198">
        <v>852</v>
      </c>
      <c r="F198" t="s">
        <v>8219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9"/>
        <v>1.4200000000000002</v>
      </c>
      <c r="P198">
        <f t="shared" si="20"/>
        <v>3157.8947368421054</v>
      </c>
      <c r="Q198" t="str">
        <f t="shared" si="24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8" hidden="1" x14ac:dyDescent="0.2">
      <c r="A199">
        <v>197</v>
      </c>
      <c r="B199" s="3" t="s">
        <v>199</v>
      </c>
      <c r="C199" s="3" t="s">
        <v>6236</v>
      </c>
      <c r="D199">
        <v>20000</v>
      </c>
      <c r="E199">
        <v>10</v>
      </c>
      <c r="F199" t="s">
        <v>8219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9"/>
        <v>0.05</v>
      </c>
      <c r="P199">
        <f t="shared" si="20"/>
        <v>2500</v>
      </c>
      <c r="Q199" t="str">
        <f t="shared" si="24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16" hidden="1" x14ac:dyDescent="0.2">
      <c r="A200">
        <v>198</v>
      </c>
      <c r="B200" s="3" t="s">
        <v>200</v>
      </c>
      <c r="C200" s="3" t="s">
        <v>6237</v>
      </c>
      <c r="D200">
        <v>28000</v>
      </c>
      <c r="E200">
        <v>8076</v>
      </c>
      <c r="F200" t="s">
        <v>8219</v>
      </c>
      <c r="G200" t="s">
        <v>8225</v>
      </c>
      <c r="H200" t="s">
        <v>8247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9"/>
        <v>28.842857142857142</v>
      </c>
      <c r="P200">
        <f t="shared" si="20"/>
        <v>4666.666666666667</v>
      </c>
      <c r="Q200" t="str">
        <f t="shared" si="24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6238</v>
      </c>
      <c r="D201">
        <v>15000</v>
      </c>
      <c r="E201">
        <v>25</v>
      </c>
      <c r="F201" t="s">
        <v>8219</v>
      </c>
      <c r="G201" t="s">
        <v>8229</v>
      </c>
      <c r="H201" t="s">
        <v>8251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9"/>
        <v>0.16666666666666669</v>
      </c>
      <c r="P201" t="e">
        <f t="shared" si="20"/>
        <v>#DIV/0!</v>
      </c>
      <c r="Q201" t="str">
        <f t="shared" si="24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8" hidden="1" x14ac:dyDescent="0.2">
      <c r="A202">
        <v>200</v>
      </c>
      <c r="B202" s="3" t="s">
        <v>202</v>
      </c>
      <c r="C202" s="3" t="s">
        <v>6239</v>
      </c>
      <c r="D202">
        <v>2000</v>
      </c>
      <c r="E202">
        <v>236</v>
      </c>
      <c r="F202" t="s">
        <v>8219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9"/>
        <v>11.799999999999999</v>
      </c>
      <c r="P202">
        <f t="shared" si="20"/>
        <v>111.11111111111111</v>
      </c>
      <c r="Q202" t="str">
        <f t="shared" si="24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32" hidden="1" x14ac:dyDescent="0.2">
      <c r="A203">
        <v>201</v>
      </c>
      <c r="B203" s="3" t="s">
        <v>203</v>
      </c>
      <c r="C203" s="3" t="s">
        <v>6240</v>
      </c>
      <c r="D203">
        <v>42000</v>
      </c>
      <c r="E203">
        <v>85</v>
      </c>
      <c r="F203" t="s">
        <v>8219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9"/>
        <v>0.20238095238095236</v>
      </c>
      <c r="P203">
        <f t="shared" si="20"/>
        <v>6000</v>
      </c>
      <c r="Q203" t="str">
        <f t="shared" si="24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ht="48" hidden="1" x14ac:dyDescent="0.2">
      <c r="A204">
        <v>202</v>
      </c>
      <c r="B204" s="3" t="s">
        <v>204</v>
      </c>
      <c r="C204" s="3" t="s">
        <v>6241</v>
      </c>
      <c r="D204">
        <v>500</v>
      </c>
      <c r="E204">
        <v>25</v>
      </c>
      <c r="F204" t="s">
        <v>8219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9"/>
        <v>5</v>
      </c>
      <c r="P204" t="e">
        <f t="shared" si="20"/>
        <v>#DIV/0!</v>
      </c>
      <c r="Q204" t="str">
        <f t="shared" si="24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6242</v>
      </c>
      <c r="D205">
        <v>100000</v>
      </c>
      <c r="E205">
        <v>2112.9899999999998</v>
      </c>
      <c r="F205" t="s">
        <v>8219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9"/>
        <v>2.1129899999999995</v>
      </c>
      <c r="P205">
        <f t="shared" si="20"/>
        <v>12500</v>
      </c>
      <c r="Q205" t="str">
        <f t="shared" si="24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6243</v>
      </c>
      <c r="D206">
        <v>1000</v>
      </c>
      <c r="E206">
        <v>16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9"/>
        <v>1.6</v>
      </c>
      <c r="P206">
        <f t="shared" si="20"/>
        <v>0.77339520494972935</v>
      </c>
      <c r="Q206" t="str">
        <f t="shared" si="24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6244</v>
      </c>
      <c r="D207">
        <v>6000</v>
      </c>
      <c r="E207">
        <v>104</v>
      </c>
      <c r="F207" t="s">
        <v>8219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9"/>
        <v>1.7333333333333332</v>
      </c>
      <c r="P207">
        <f t="shared" si="20"/>
        <v>352.94117647058823</v>
      </c>
      <c r="Q207" t="str">
        <f t="shared" si="24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6245</v>
      </c>
      <c r="D208">
        <v>5000</v>
      </c>
      <c r="E208">
        <v>478</v>
      </c>
      <c r="F208" t="s">
        <v>8219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9"/>
        <v>9.56</v>
      </c>
      <c r="P208" t="e">
        <f t="shared" si="20"/>
        <v>#DIV/0!</v>
      </c>
      <c r="Q208" t="str">
        <f t="shared" si="24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6246</v>
      </c>
      <c r="D209">
        <v>80000</v>
      </c>
      <c r="E209">
        <v>47.69</v>
      </c>
      <c r="F209" t="s">
        <v>8219</v>
      </c>
      <c r="G209" t="s">
        <v>8224</v>
      </c>
      <c r="H209" t="s">
        <v>8246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9"/>
        <v>5.9612499999999999E-2</v>
      </c>
      <c r="P209">
        <f t="shared" si="20"/>
        <v>6153.8461538461543</v>
      </c>
      <c r="Q209" t="str">
        <f t="shared" si="24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6247</v>
      </c>
      <c r="D210">
        <v>50000</v>
      </c>
      <c r="E210">
        <v>14203</v>
      </c>
      <c r="F210" t="s">
        <v>8219</v>
      </c>
      <c r="G210" t="s">
        <v>8229</v>
      </c>
      <c r="H210" t="s">
        <v>8251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9"/>
        <v>28.405999999999999</v>
      </c>
      <c r="P210" t="e">
        <f t="shared" si="20"/>
        <v>#DIV/0!</v>
      </c>
      <c r="Q210" t="str">
        <f t="shared" si="24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32" hidden="1" x14ac:dyDescent="0.2">
      <c r="A211">
        <v>209</v>
      </c>
      <c r="B211" s="3" t="s">
        <v>211</v>
      </c>
      <c r="C211" s="3" t="s">
        <v>6248</v>
      </c>
      <c r="D211">
        <v>1000</v>
      </c>
      <c r="E211">
        <v>128</v>
      </c>
      <c r="F211" t="s">
        <v>8219</v>
      </c>
      <c r="G211" t="s">
        <v>8225</v>
      </c>
      <c r="H211" t="s">
        <v>8247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9"/>
        <v>12.8</v>
      </c>
      <c r="P211" t="e">
        <f t="shared" si="20"/>
        <v>#DIV/0!</v>
      </c>
      <c r="Q211" t="str">
        <f t="shared" si="24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6249</v>
      </c>
      <c r="D212">
        <v>30000</v>
      </c>
      <c r="E212">
        <v>1626</v>
      </c>
      <c r="F212" t="s">
        <v>8219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9"/>
        <v>5.42</v>
      </c>
      <c r="P212">
        <f t="shared" si="20"/>
        <v>909.09090909090912</v>
      </c>
      <c r="Q212" t="str">
        <f t="shared" si="24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6250</v>
      </c>
      <c r="D213">
        <v>500000</v>
      </c>
      <c r="E213">
        <v>560</v>
      </c>
      <c r="F213" t="s">
        <v>8219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9"/>
        <v>0.11199999999999999</v>
      </c>
      <c r="P213">
        <f t="shared" si="20"/>
        <v>41666.666666666664</v>
      </c>
      <c r="Q213" t="str">
        <f t="shared" si="24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8" hidden="1" x14ac:dyDescent="0.2">
      <c r="A214">
        <v>212</v>
      </c>
      <c r="B214" s="3" t="s">
        <v>214</v>
      </c>
      <c r="C214" s="3" t="s">
        <v>6251</v>
      </c>
      <c r="D214">
        <v>15000</v>
      </c>
      <c r="E214">
        <v>0</v>
      </c>
      <c r="F214" t="s">
        <v>8219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9"/>
        <v>0</v>
      </c>
      <c r="P214">
        <f t="shared" si="20"/>
        <v>15000</v>
      </c>
      <c r="Q214" t="str">
        <f t="shared" si="24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6252</v>
      </c>
      <c r="D215">
        <v>10500</v>
      </c>
      <c r="E215">
        <v>601</v>
      </c>
      <c r="F215" t="s">
        <v>8219</v>
      </c>
      <c r="G215" t="s">
        <v>8236</v>
      </c>
      <c r="H215" t="s">
        <v>8249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9"/>
        <v>5.7238095238095239</v>
      </c>
      <c r="P215">
        <f t="shared" si="20"/>
        <v>10500</v>
      </c>
      <c r="Q215" t="str">
        <f t="shared" si="24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6253</v>
      </c>
      <c r="D216">
        <v>2000</v>
      </c>
      <c r="E216">
        <v>225</v>
      </c>
      <c r="F216" t="s">
        <v>8219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9"/>
        <v>11.25</v>
      </c>
      <c r="P216">
        <f t="shared" si="20"/>
        <v>2000</v>
      </c>
      <c r="Q216" t="str">
        <f t="shared" si="24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32" hidden="1" x14ac:dyDescent="0.2">
      <c r="A217">
        <v>215</v>
      </c>
      <c r="B217" s="3" t="s">
        <v>217</v>
      </c>
      <c r="C217" s="3" t="s">
        <v>6254</v>
      </c>
      <c r="D217">
        <v>35500</v>
      </c>
      <c r="E217">
        <v>607</v>
      </c>
      <c r="F217" t="s">
        <v>8219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9"/>
        <v>1.7098591549295776</v>
      </c>
      <c r="P217">
        <f t="shared" si="20"/>
        <v>35500</v>
      </c>
      <c r="Q217" t="str">
        <f t="shared" si="24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6255</v>
      </c>
      <c r="D218">
        <v>15000</v>
      </c>
      <c r="E218">
        <v>4565</v>
      </c>
      <c r="F218" t="s">
        <v>8219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9"/>
        <v>30.433333333333334</v>
      </c>
      <c r="P218">
        <f t="shared" si="20"/>
        <v>178.57142857142858</v>
      </c>
      <c r="Q218" t="str">
        <f t="shared" si="24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ht="48" hidden="1" x14ac:dyDescent="0.2">
      <c r="A219">
        <v>217</v>
      </c>
      <c r="B219" s="3" t="s">
        <v>219</v>
      </c>
      <c r="C219" s="3" t="s">
        <v>6256</v>
      </c>
      <c r="D219">
        <v>5000</v>
      </c>
      <c r="E219">
        <v>1</v>
      </c>
      <c r="F219" t="s">
        <v>8219</v>
      </c>
      <c r="G219" t="s">
        <v>8224</v>
      </c>
      <c r="H219" t="s">
        <v>8246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9"/>
        <v>0.02</v>
      </c>
      <c r="P219">
        <f t="shared" si="20"/>
        <v>131.57894736842104</v>
      </c>
      <c r="Q219" t="str">
        <f t="shared" si="24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16" hidden="1" x14ac:dyDescent="0.2">
      <c r="A220">
        <v>218</v>
      </c>
      <c r="B220" s="3" t="s">
        <v>220</v>
      </c>
      <c r="C220" s="3" t="s">
        <v>6257</v>
      </c>
      <c r="D220">
        <v>390000</v>
      </c>
      <c r="E220">
        <v>2716</v>
      </c>
      <c r="F220" t="s">
        <v>8219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9"/>
        <v>0.69641025641025645</v>
      </c>
      <c r="P220">
        <f t="shared" si="20"/>
        <v>390000</v>
      </c>
      <c r="Q220" t="str">
        <f t="shared" si="24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8" hidden="1" x14ac:dyDescent="0.2">
      <c r="A221">
        <v>219</v>
      </c>
      <c r="B221" s="3" t="s">
        <v>221</v>
      </c>
      <c r="C221" s="3" t="s">
        <v>6258</v>
      </c>
      <c r="D221">
        <v>100</v>
      </c>
      <c r="E221">
        <v>2</v>
      </c>
      <c r="F221" t="s">
        <v>8219</v>
      </c>
      <c r="G221" t="s">
        <v>8225</v>
      </c>
      <c r="H221" t="s">
        <v>8247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9"/>
        <v>2</v>
      </c>
      <c r="P221">
        <f t="shared" si="20"/>
        <v>1.3157894736842106</v>
      </c>
      <c r="Q221" t="str">
        <f t="shared" si="24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6259</v>
      </c>
      <c r="D222">
        <v>2000</v>
      </c>
      <c r="E222">
        <v>0</v>
      </c>
      <c r="F222" t="s">
        <v>8219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9"/>
        <v>0</v>
      </c>
      <c r="P222">
        <f t="shared" si="20"/>
        <v>666.66666666666663</v>
      </c>
      <c r="Q222" t="str">
        <f t="shared" si="24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6260</v>
      </c>
      <c r="D223">
        <v>50000</v>
      </c>
      <c r="E223">
        <v>405</v>
      </c>
      <c r="F223" t="s">
        <v>8219</v>
      </c>
      <c r="G223" t="s">
        <v>8234</v>
      </c>
      <c r="H223" t="s">
        <v>8254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9"/>
        <v>0.80999999999999994</v>
      </c>
      <c r="P223" t="e">
        <f t="shared" si="20"/>
        <v>#DIV/0!</v>
      </c>
      <c r="Q223" t="str">
        <f t="shared" si="24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6261</v>
      </c>
      <c r="D224">
        <v>45000</v>
      </c>
      <c r="E224">
        <v>118</v>
      </c>
      <c r="F224" t="s">
        <v>8219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9"/>
        <v>0.26222222222222225</v>
      </c>
      <c r="P224">
        <f t="shared" si="20"/>
        <v>22500</v>
      </c>
      <c r="Q224" t="str">
        <f t="shared" si="24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6262</v>
      </c>
      <c r="D225">
        <v>30000</v>
      </c>
      <c r="E225">
        <v>50</v>
      </c>
      <c r="F225" t="s">
        <v>8219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9"/>
        <v>0.16666666666666669</v>
      </c>
      <c r="P225" t="e">
        <f t="shared" si="20"/>
        <v>#DIV/0!</v>
      </c>
      <c r="Q225" t="str">
        <f t="shared" si="24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6263</v>
      </c>
      <c r="D226">
        <v>372625</v>
      </c>
      <c r="E226">
        <v>34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9"/>
        <v>9.124454880912446E-3</v>
      </c>
      <c r="P226" t="e">
        <f t="shared" si="20"/>
        <v>#DIV/0!</v>
      </c>
      <c r="Q226" t="str">
        <f t="shared" si="24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32" hidden="1" x14ac:dyDescent="0.2">
      <c r="A227">
        <v>225</v>
      </c>
      <c r="B227" s="3" t="s">
        <v>227</v>
      </c>
      <c r="C227" s="3" t="s">
        <v>6264</v>
      </c>
      <c r="D227">
        <v>250</v>
      </c>
      <c r="E227">
        <v>2</v>
      </c>
      <c r="F227" t="s">
        <v>8219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9"/>
        <v>0.8</v>
      </c>
      <c r="P227" t="e">
        <f t="shared" si="20"/>
        <v>#DIV/0!</v>
      </c>
      <c r="Q227" t="str">
        <f t="shared" si="24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8" hidden="1" x14ac:dyDescent="0.2">
      <c r="A228">
        <v>226</v>
      </c>
      <c r="B228" s="3" t="s">
        <v>228</v>
      </c>
      <c r="C228" s="3" t="s">
        <v>6265</v>
      </c>
      <c r="D228">
        <v>5000</v>
      </c>
      <c r="E228">
        <v>115</v>
      </c>
      <c r="F228" t="s">
        <v>8219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9"/>
        <v>2.2999999999999998</v>
      </c>
      <c r="P228">
        <f t="shared" si="20"/>
        <v>2500</v>
      </c>
      <c r="Q228" t="str">
        <f t="shared" si="24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32" hidden="1" x14ac:dyDescent="0.2">
      <c r="A229">
        <v>227</v>
      </c>
      <c r="B229" s="3" t="s">
        <v>229</v>
      </c>
      <c r="C229" s="3" t="s">
        <v>6266</v>
      </c>
      <c r="D229">
        <v>56000</v>
      </c>
      <c r="E229">
        <v>1493</v>
      </c>
      <c r="F229" t="s">
        <v>8219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9"/>
        <v>2.6660714285714282</v>
      </c>
      <c r="P229" t="e">
        <f t="shared" si="20"/>
        <v>#DIV/0!</v>
      </c>
      <c r="Q229" t="str">
        <f t="shared" si="24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6267</v>
      </c>
      <c r="D230">
        <v>75000</v>
      </c>
      <c r="E230">
        <v>21144</v>
      </c>
      <c r="F230" t="s">
        <v>8219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9"/>
        <v>28.192</v>
      </c>
      <c r="P230" t="e">
        <f t="shared" si="20"/>
        <v>#DIV/0!</v>
      </c>
      <c r="Q230" t="str">
        <f t="shared" si="24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6268</v>
      </c>
      <c r="D231">
        <v>300000</v>
      </c>
      <c r="E231">
        <v>19770.11</v>
      </c>
      <c r="F231" t="s">
        <v>8219</v>
      </c>
      <c r="G231" t="s">
        <v>8224</v>
      </c>
      <c r="H231" t="s">
        <v>8246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9"/>
        <v>6.5900366666666672</v>
      </c>
      <c r="P231" t="e">
        <f t="shared" si="20"/>
        <v>#DIV/0!</v>
      </c>
      <c r="Q231" t="str">
        <f t="shared" si="24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4" hidden="1" x14ac:dyDescent="0.2">
      <c r="A232">
        <v>230</v>
      </c>
      <c r="B232" s="3" t="s">
        <v>232</v>
      </c>
      <c r="C232" s="3" t="s">
        <v>6269</v>
      </c>
      <c r="D232">
        <v>3600</v>
      </c>
      <c r="E232">
        <v>26</v>
      </c>
      <c r="F232" t="s">
        <v>8219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9"/>
        <v>0.72222222222222221</v>
      </c>
      <c r="P232">
        <f t="shared" si="20"/>
        <v>1800</v>
      </c>
      <c r="Q232" t="str">
        <f t="shared" si="24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6270</v>
      </c>
      <c r="D233">
        <v>10000</v>
      </c>
      <c r="E233">
        <v>85</v>
      </c>
      <c r="F233" t="s">
        <v>8219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9"/>
        <v>0.85000000000000009</v>
      </c>
      <c r="P233" t="e">
        <f t="shared" si="20"/>
        <v>#DIV/0!</v>
      </c>
      <c r="Q233" t="str">
        <f t="shared" si="24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32" hidden="1" x14ac:dyDescent="0.2">
      <c r="A234">
        <v>232</v>
      </c>
      <c r="B234" s="3" t="s">
        <v>234</v>
      </c>
      <c r="C234" s="3" t="s">
        <v>6271</v>
      </c>
      <c r="D234">
        <v>400</v>
      </c>
      <c r="E234">
        <v>463</v>
      </c>
      <c r="F234" t="s">
        <v>8219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9"/>
        <v>115.75</v>
      </c>
      <c r="P234">
        <f t="shared" si="20"/>
        <v>57.142857142857146</v>
      </c>
      <c r="Q234" t="str">
        <f t="shared" si="24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6272</v>
      </c>
      <c r="D235">
        <v>4500</v>
      </c>
      <c r="E235">
        <v>5052</v>
      </c>
      <c r="F235" t="s">
        <v>8219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9"/>
        <v>112.26666666666667</v>
      </c>
      <c r="P235" t="e">
        <f t="shared" si="20"/>
        <v>#DIV/0!</v>
      </c>
      <c r="Q235" t="str">
        <f t="shared" si="24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6273</v>
      </c>
      <c r="D236">
        <v>2500</v>
      </c>
      <c r="E236">
        <v>3305</v>
      </c>
      <c r="F236" t="s">
        <v>8219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9"/>
        <v>132.20000000000002</v>
      </c>
      <c r="P236">
        <f t="shared" si="20"/>
        <v>500</v>
      </c>
      <c r="Q236" t="str">
        <f t="shared" si="24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6274</v>
      </c>
      <c r="D237">
        <v>5500</v>
      </c>
      <c r="E237">
        <v>5645</v>
      </c>
      <c r="F237" t="s">
        <v>8219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9"/>
        <v>102.63636363636364</v>
      </c>
      <c r="P237" t="e">
        <f t="shared" si="20"/>
        <v>#DIV/0!</v>
      </c>
      <c r="Q237" t="str">
        <f t="shared" si="24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6275</v>
      </c>
      <c r="D238">
        <v>2500</v>
      </c>
      <c r="E238">
        <v>3466</v>
      </c>
      <c r="F238" t="s">
        <v>8219</v>
      </c>
      <c r="G238" t="s">
        <v>8230</v>
      </c>
      <c r="H238" t="s">
        <v>8249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9"/>
        <v>138.64000000000001</v>
      </c>
      <c r="P238" t="e">
        <f t="shared" si="20"/>
        <v>#DIV/0!</v>
      </c>
      <c r="Q238" t="str">
        <f t="shared" si="24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48" hidden="1" x14ac:dyDescent="0.2">
      <c r="A239">
        <v>237</v>
      </c>
      <c r="B239" s="3" t="s">
        <v>239</v>
      </c>
      <c r="C239" s="3" t="s">
        <v>6276</v>
      </c>
      <c r="D239">
        <v>2000</v>
      </c>
      <c r="E239">
        <v>2932</v>
      </c>
      <c r="F239" t="s">
        <v>8219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9"/>
        <v>146.6</v>
      </c>
      <c r="P239">
        <f t="shared" si="20"/>
        <v>2000</v>
      </c>
      <c r="Q239" t="str">
        <f t="shared" si="24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32" hidden="1" x14ac:dyDescent="0.2">
      <c r="A240">
        <v>238</v>
      </c>
      <c r="B240" s="3" t="s">
        <v>240</v>
      </c>
      <c r="C240" s="3" t="s">
        <v>6277</v>
      </c>
      <c r="D240">
        <v>150</v>
      </c>
      <c r="E240">
        <v>180</v>
      </c>
      <c r="F240" t="s">
        <v>8219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9"/>
        <v>120</v>
      </c>
      <c r="P240" t="e">
        <f t="shared" si="20"/>
        <v>#DIV/0!</v>
      </c>
      <c r="Q240" t="str">
        <f t="shared" si="24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32" hidden="1" x14ac:dyDescent="0.2">
      <c r="A241">
        <v>239</v>
      </c>
      <c r="B241" s="3" t="s">
        <v>241</v>
      </c>
      <c r="C241" s="3" t="s">
        <v>6278</v>
      </c>
      <c r="D241">
        <v>18000</v>
      </c>
      <c r="E241">
        <v>21884.69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9"/>
        <v>121.5816111111111</v>
      </c>
      <c r="P241">
        <f t="shared" si="20"/>
        <v>3600</v>
      </c>
      <c r="Q241" t="str">
        <f t="shared" si="24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48" hidden="1" x14ac:dyDescent="0.2">
      <c r="A242">
        <v>240</v>
      </c>
      <c r="B242" s="3" t="s">
        <v>242</v>
      </c>
      <c r="C242" s="3" t="s">
        <v>6279</v>
      </c>
      <c r="D242">
        <v>153</v>
      </c>
      <c r="E242">
        <v>153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9"/>
        <v>100</v>
      </c>
      <c r="P242">
        <f t="shared" si="20"/>
        <v>1.1167883211678833</v>
      </c>
      <c r="Q242" t="str">
        <f t="shared" si="24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6280</v>
      </c>
      <c r="D243">
        <v>350</v>
      </c>
      <c r="E243">
        <v>633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9"/>
        <v>180.85714285714286</v>
      </c>
      <c r="P243">
        <f t="shared" si="20"/>
        <v>0.93085106382978722</v>
      </c>
      <c r="Q243" t="str">
        <f t="shared" si="24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6281</v>
      </c>
      <c r="D244">
        <v>4000</v>
      </c>
      <c r="E244">
        <v>4243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9"/>
        <v>106.075</v>
      </c>
      <c r="P244">
        <f t="shared" si="20"/>
        <v>19.801980198019802</v>
      </c>
      <c r="Q244" t="str">
        <f t="shared" si="24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6282</v>
      </c>
      <c r="D245">
        <v>1000</v>
      </c>
      <c r="E245">
        <v>1000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9"/>
        <v>100</v>
      </c>
      <c r="P245">
        <f t="shared" si="20"/>
        <v>3.0487804878048781</v>
      </c>
      <c r="Q245" t="str">
        <f t="shared" si="24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6283</v>
      </c>
      <c r="D246">
        <v>4200</v>
      </c>
      <c r="E246">
        <v>5331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9"/>
        <v>126.92857142857143</v>
      </c>
      <c r="P246">
        <f t="shared" si="20"/>
        <v>50</v>
      </c>
      <c r="Q246" t="str">
        <f t="shared" si="24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6284</v>
      </c>
      <c r="D247">
        <v>4000</v>
      </c>
      <c r="E247">
        <v>4119</v>
      </c>
      <c r="F247" t="s">
        <v>8219</v>
      </c>
      <c r="G247" t="s">
        <v>8225</v>
      </c>
      <c r="H247" t="s">
        <v>8247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9"/>
        <v>102.97499999999999</v>
      </c>
      <c r="P247">
        <f t="shared" si="20"/>
        <v>41.666666666666664</v>
      </c>
      <c r="Q247" t="str">
        <f t="shared" si="24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6285</v>
      </c>
      <c r="D248">
        <v>700</v>
      </c>
      <c r="E248">
        <v>1750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9"/>
        <v>250</v>
      </c>
      <c r="P248">
        <f t="shared" si="20"/>
        <v>3.1390134529147984</v>
      </c>
      <c r="Q248" t="str">
        <f t="shared" si="24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48" hidden="1" x14ac:dyDescent="0.2">
      <c r="A249">
        <v>247</v>
      </c>
      <c r="B249" s="3" t="s">
        <v>248</v>
      </c>
      <c r="C249" s="3" t="s">
        <v>6286</v>
      </c>
      <c r="D249">
        <v>5000</v>
      </c>
      <c r="E249">
        <v>6301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9"/>
        <v>126.02</v>
      </c>
      <c r="P249">
        <f t="shared" si="20"/>
        <v>80.645161290322577</v>
      </c>
      <c r="Q249" t="str">
        <f t="shared" si="24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4" hidden="1" x14ac:dyDescent="0.2">
      <c r="A250">
        <v>248</v>
      </c>
      <c r="B250" s="3" t="s">
        <v>249</v>
      </c>
      <c r="C250" s="3" t="s">
        <v>6287</v>
      </c>
      <c r="D250">
        <v>2500</v>
      </c>
      <c r="E250">
        <v>2503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9"/>
        <v>100.12</v>
      </c>
      <c r="P250">
        <f t="shared" si="20"/>
        <v>17.123287671232877</v>
      </c>
      <c r="Q250" t="str">
        <f t="shared" si="24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6288</v>
      </c>
      <c r="D251">
        <v>25000</v>
      </c>
      <c r="E251">
        <v>34660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9"/>
        <v>138.64000000000001</v>
      </c>
      <c r="P251">
        <f t="shared" si="20"/>
        <v>106.38297872340425</v>
      </c>
      <c r="Q251" t="str">
        <f t="shared" si="24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32" hidden="1" x14ac:dyDescent="0.2">
      <c r="A252">
        <v>250</v>
      </c>
      <c r="B252" s="3" t="s">
        <v>251</v>
      </c>
      <c r="C252" s="3" t="s">
        <v>6289</v>
      </c>
      <c r="D252">
        <v>1000</v>
      </c>
      <c r="E252">
        <v>1614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9"/>
        <v>161.4</v>
      </c>
      <c r="P252">
        <f t="shared" si="20"/>
        <v>2.2883295194508011</v>
      </c>
      <c r="Q252" t="str">
        <f t="shared" si="24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32" hidden="1" x14ac:dyDescent="0.2">
      <c r="A253">
        <v>251</v>
      </c>
      <c r="B253" s="3" t="s">
        <v>252</v>
      </c>
      <c r="C253" s="3" t="s">
        <v>6290</v>
      </c>
      <c r="D253">
        <v>5000</v>
      </c>
      <c r="E253">
        <v>5359.21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9"/>
        <v>107.18419999999999</v>
      </c>
      <c r="P253">
        <f t="shared" si="20"/>
        <v>64.935064935064929</v>
      </c>
      <c r="Q253" t="str">
        <f t="shared" si="24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6291</v>
      </c>
      <c r="D254">
        <v>2000</v>
      </c>
      <c r="E254">
        <v>3062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9"/>
        <v>153.1</v>
      </c>
      <c r="P254">
        <f t="shared" si="20"/>
        <v>18.518518518518519</v>
      </c>
      <c r="Q254" t="str">
        <f t="shared" si="24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32" hidden="1" x14ac:dyDescent="0.2">
      <c r="A255">
        <v>253</v>
      </c>
      <c r="B255" s="3" t="s">
        <v>254</v>
      </c>
      <c r="C255" s="3" t="s">
        <v>6292</v>
      </c>
      <c r="D255">
        <v>3000</v>
      </c>
      <c r="E255">
        <v>15725</v>
      </c>
      <c r="F255" t="s">
        <v>8219</v>
      </c>
      <c r="G255" t="s">
        <v>8229</v>
      </c>
      <c r="H255" t="s">
        <v>8251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9"/>
        <v>524.16666666666663</v>
      </c>
      <c r="P255">
        <f t="shared" si="20"/>
        <v>428.57142857142856</v>
      </c>
      <c r="Q255" t="str">
        <f t="shared" si="24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6293</v>
      </c>
      <c r="D256">
        <v>1800</v>
      </c>
      <c r="E256">
        <v>8807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9"/>
        <v>489.27777777777777</v>
      </c>
      <c r="P256">
        <f t="shared" si="20"/>
        <v>5.7324840764331206</v>
      </c>
      <c r="Q256" t="str">
        <f t="shared" si="24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48" hidden="1" x14ac:dyDescent="0.2">
      <c r="A257">
        <v>255</v>
      </c>
      <c r="B257" s="3" t="s">
        <v>256</v>
      </c>
      <c r="C257" s="3" t="s">
        <v>6294</v>
      </c>
      <c r="D257">
        <v>10000</v>
      </c>
      <c r="E257">
        <v>28474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9"/>
        <v>284.74</v>
      </c>
      <c r="P257">
        <f t="shared" si="20"/>
        <v>53.191489361702125</v>
      </c>
      <c r="Q257" t="str">
        <f t="shared" si="24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6295</v>
      </c>
      <c r="D258">
        <v>5000</v>
      </c>
      <c r="E258">
        <v>92848.5</v>
      </c>
      <c r="F258" t="s">
        <v>8219</v>
      </c>
      <c r="G258" t="s">
        <v>8225</v>
      </c>
      <c r="H258" t="s">
        <v>8247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9"/>
        <v>1856.97</v>
      </c>
      <c r="P258">
        <f t="shared" si="20"/>
        <v>18.181818181818183</v>
      </c>
      <c r="Q258" t="str">
        <f t="shared" si="24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32" hidden="1" x14ac:dyDescent="0.2">
      <c r="A259">
        <v>257</v>
      </c>
      <c r="B259" s="3" t="s">
        <v>258</v>
      </c>
      <c r="C259" s="3" t="s">
        <v>6296</v>
      </c>
      <c r="D259">
        <v>20000</v>
      </c>
      <c r="E259">
        <v>21935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5">(E259/D259)*100</f>
        <v>109.67499999999998</v>
      </c>
      <c r="P259">
        <f t="shared" ref="P259:P322" si="26">D259/L259</f>
        <v>35.714285714285715</v>
      </c>
      <c r="Q259" t="str">
        <f t="shared" si="24"/>
        <v>film &amp; video</v>
      </c>
      <c r="R259" t="str">
        <f t="shared" ref="R259:R322" si="27">RIGHT(N259,LEN(N259)-SEARCH("/",N259))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6297</v>
      </c>
      <c r="D260">
        <v>20000</v>
      </c>
      <c r="E260">
        <v>202928.5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5"/>
        <v>1014.6425</v>
      </c>
      <c r="P260">
        <f t="shared" si="26"/>
        <v>29.069767441860463</v>
      </c>
      <c r="Q260" t="str">
        <f t="shared" ref="Q260:Q323" si="30">LEFT(N260,SEARCH("/",N260)-1)</f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6298</v>
      </c>
      <c r="D261">
        <v>5494</v>
      </c>
      <c r="E261">
        <v>22645</v>
      </c>
      <c r="F261" t="s">
        <v>8219</v>
      </c>
      <c r="G261" t="s">
        <v>8226</v>
      </c>
      <c r="H261" t="s">
        <v>8248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5"/>
        <v>412.17692027666544</v>
      </c>
      <c r="P261">
        <f t="shared" si="26"/>
        <v>5.8322717622080678</v>
      </c>
      <c r="Q261" t="str">
        <f t="shared" si="30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8" hidden="1" x14ac:dyDescent="0.2">
      <c r="A262">
        <v>260</v>
      </c>
      <c r="B262" s="3" t="s">
        <v>261</v>
      </c>
      <c r="C262" s="3" t="s">
        <v>6299</v>
      </c>
      <c r="D262">
        <v>1200</v>
      </c>
      <c r="E262">
        <v>6039</v>
      </c>
      <c r="F262" t="s">
        <v>8219</v>
      </c>
      <c r="G262" t="s">
        <v>8225</v>
      </c>
      <c r="H262" t="s">
        <v>8247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5"/>
        <v>503.25</v>
      </c>
      <c r="P262">
        <f t="shared" si="26"/>
        <v>13.636363636363637</v>
      </c>
      <c r="Q262" t="str">
        <f t="shared" si="30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8" hidden="1" x14ac:dyDescent="0.2">
      <c r="A263">
        <v>261</v>
      </c>
      <c r="B263" s="3" t="s">
        <v>262</v>
      </c>
      <c r="C263" s="3" t="s">
        <v>6300</v>
      </c>
      <c r="D263">
        <v>19000</v>
      </c>
      <c r="E263">
        <v>35076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5"/>
        <v>184.61052631578946</v>
      </c>
      <c r="P263">
        <f t="shared" si="26"/>
        <v>86.36363636363636</v>
      </c>
      <c r="Q263" t="str">
        <f t="shared" si="30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48" hidden="1" x14ac:dyDescent="0.2">
      <c r="A264">
        <v>262</v>
      </c>
      <c r="B264" s="3" t="s">
        <v>263</v>
      </c>
      <c r="C264" s="3" t="s">
        <v>6301</v>
      </c>
      <c r="D264">
        <v>750</v>
      </c>
      <c r="E264">
        <v>898</v>
      </c>
      <c r="F264" t="s">
        <v>8219</v>
      </c>
      <c r="G264" t="s">
        <v>8225</v>
      </c>
      <c r="H264" t="s">
        <v>8247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5"/>
        <v>119.73333333333333</v>
      </c>
      <c r="P264">
        <f t="shared" si="26"/>
        <v>5.1724137931034484</v>
      </c>
      <c r="Q264" t="str">
        <f t="shared" si="30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48" hidden="1" x14ac:dyDescent="0.2">
      <c r="A265">
        <v>263</v>
      </c>
      <c r="B265" s="3" t="s">
        <v>264</v>
      </c>
      <c r="C265" s="3" t="s">
        <v>6302</v>
      </c>
      <c r="D265">
        <v>12000</v>
      </c>
      <c r="E265">
        <v>129748.82</v>
      </c>
      <c r="F265" t="s">
        <v>8219</v>
      </c>
      <c r="G265" t="s">
        <v>8225</v>
      </c>
      <c r="H265" t="s">
        <v>8247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5"/>
        <v>1081.2401666666667</v>
      </c>
      <c r="P265">
        <f t="shared" si="26"/>
        <v>12.461059190031152</v>
      </c>
      <c r="Q265" t="str">
        <f t="shared" si="30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48" hidden="1" x14ac:dyDescent="0.2">
      <c r="A266">
        <v>264</v>
      </c>
      <c r="B266" s="3" t="s">
        <v>265</v>
      </c>
      <c r="C266" s="3" t="s">
        <v>6303</v>
      </c>
      <c r="D266">
        <v>15000</v>
      </c>
      <c r="E266">
        <v>67856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5"/>
        <v>452.37333333333333</v>
      </c>
      <c r="P266">
        <f t="shared" si="26"/>
        <v>164.83516483516485</v>
      </c>
      <c r="Q266" t="str">
        <f t="shared" si="30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48" hidden="1" x14ac:dyDescent="0.2">
      <c r="A267">
        <v>265</v>
      </c>
      <c r="B267" s="3" t="s">
        <v>266</v>
      </c>
      <c r="C267" s="3" t="s">
        <v>6304</v>
      </c>
      <c r="D267">
        <v>10000</v>
      </c>
      <c r="E267">
        <v>53737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5"/>
        <v>537.37</v>
      </c>
      <c r="P267">
        <f t="shared" si="26"/>
        <v>172.41379310344828</v>
      </c>
      <c r="Q267" t="str">
        <f t="shared" si="30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32" hidden="1" x14ac:dyDescent="0.2">
      <c r="A268">
        <v>266</v>
      </c>
      <c r="B268" s="3" t="s">
        <v>267</v>
      </c>
      <c r="C268" s="3" t="s">
        <v>6305</v>
      </c>
      <c r="D268">
        <v>4600</v>
      </c>
      <c r="E268">
        <v>5535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5"/>
        <v>120.32608695652173</v>
      </c>
      <c r="P268">
        <f t="shared" si="26"/>
        <v>127.77777777777777</v>
      </c>
      <c r="Q268" t="str">
        <f t="shared" si="30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32" hidden="1" x14ac:dyDescent="0.2">
      <c r="A269">
        <v>267</v>
      </c>
      <c r="B269" s="3" t="s">
        <v>268</v>
      </c>
      <c r="C269" s="3" t="s">
        <v>6306</v>
      </c>
      <c r="D269">
        <v>14000</v>
      </c>
      <c r="E269">
        <v>15937</v>
      </c>
      <c r="F269" t="s">
        <v>8219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5"/>
        <v>113.83571428571429</v>
      </c>
      <c r="P269">
        <f t="shared" si="26"/>
        <v>84.848484848484844</v>
      </c>
      <c r="Q269" t="str">
        <f t="shared" si="30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6307</v>
      </c>
      <c r="D270">
        <v>30000</v>
      </c>
      <c r="E270">
        <v>285309.33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5"/>
        <v>951.03109999999992</v>
      </c>
      <c r="P270">
        <f t="shared" si="26"/>
        <v>270.27027027027026</v>
      </c>
      <c r="Q270" t="str">
        <f t="shared" si="30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6308</v>
      </c>
      <c r="D271">
        <v>40000</v>
      </c>
      <c r="E271">
        <v>53157</v>
      </c>
      <c r="F271" t="s">
        <v>8219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5"/>
        <v>132.89249999999998</v>
      </c>
      <c r="P271">
        <f t="shared" si="26"/>
        <v>25.062656641604011</v>
      </c>
      <c r="Q271" t="str">
        <f t="shared" si="30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32" hidden="1" x14ac:dyDescent="0.2">
      <c r="A272">
        <v>270</v>
      </c>
      <c r="B272" s="3" t="s">
        <v>271</v>
      </c>
      <c r="C272" s="3" t="s">
        <v>6309</v>
      </c>
      <c r="D272">
        <v>9000</v>
      </c>
      <c r="E272">
        <v>13228</v>
      </c>
      <c r="F272" t="s">
        <v>8219</v>
      </c>
      <c r="G272" t="s">
        <v>8241</v>
      </c>
      <c r="H272" t="s">
        <v>8249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5"/>
        <v>146.97777777777779</v>
      </c>
      <c r="P272">
        <f t="shared" si="26"/>
        <v>147.54098360655738</v>
      </c>
      <c r="Q272" t="str">
        <f t="shared" si="30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6310</v>
      </c>
      <c r="D273">
        <v>2000</v>
      </c>
      <c r="E273">
        <v>10843</v>
      </c>
      <c r="F273" t="s">
        <v>8219</v>
      </c>
      <c r="G273" t="s">
        <v>8225</v>
      </c>
      <c r="H273" t="s">
        <v>8247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5"/>
        <v>542.15</v>
      </c>
      <c r="P273">
        <f t="shared" si="26"/>
        <v>6.968641114982578</v>
      </c>
      <c r="Q273" t="str">
        <f t="shared" si="30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6311</v>
      </c>
      <c r="D274">
        <v>110</v>
      </c>
      <c r="E274">
        <v>420.99</v>
      </c>
      <c r="F274" t="s">
        <v>8219</v>
      </c>
      <c r="G274" t="s">
        <v>8225</v>
      </c>
      <c r="H274" t="s">
        <v>8247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5"/>
        <v>382.71818181818185</v>
      </c>
      <c r="P274">
        <f t="shared" si="26"/>
        <v>1.6923076923076923</v>
      </c>
      <c r="Q274" t="str">
        <f t="shared" si="30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32" hidden="1" x14ac:dyDescent="0.2">
      <c r="A275">
        <v>273</v>
      </c>
      <c r="B275" s="3" t="s">
        <v>274</v>
      </c>
      <c r="C275" s="3" t="s">
        <v>6312</v>
      </c>
      <c r="D275">
        <v>4000</v>
      </c>
      <c r="E275">
        <v>28167.25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5"/>
        <v>704.18124999999998</v>
      </c>
      <c r="P275">
        <f t="shared" si="26"/>
        <v>33.898305084745765</v>
      </c>
      <c r="Q275" t="str">
        <f t="shared" si="30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6313</v>
      </c>
      <c r="D276">
        <v>2000</v>
      </c>
      <c r="E276">
        <v>2191</v>
      </c>
      <c r="F276" t="s">
        <v>8219</v>
      </c>
      <c r="G276" t="s">
        <v>8229</v>
      </c>
      <c r="H276" t="s">
        <v>8251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5"/>
        <v>109.55</v>
      </c>
      <c r="P276">
        <f t="shared" si="26"/>
        <v>17.699115044247787</v>
      </c>
      <c r="Q276" t="str">
        <f t="shared" si="30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6314</v>
      </c>
      <c r="D277">
        <v>1500</v>
      </c>
      <c r="E277">
        <v>1993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5"/>
        <v>132.86666666666667</v>
      </c>
      <c r="P277">
        <f t="shared" si="26"/>
        <v>4.5180722891566267</v>
      </c>
      <c r="Q277" t="str">
        <f t="shared" si="30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6315</v>
      </c>
      <c r="D278">
        <v>750</v>
      </c>
      <c r="E278">
        <v>1140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5"/>
        <v>152</v>
      </c>
      <c r="P278">
        <f t="shared" si="26"/>
        <v>12.096774193548388</v>
      </c>
      <c r="Q278" t="str">
        <f t="shared" si="30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6316</v>
      </c>
      <c r="D279">
        <v>1100</v>
      </c>
      <c r="E279">
        <v>1130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5"/>
        <v>102.72727272727273</v>
      </c>
      <c r="P279">
        <f t="shared" si="26"/>
        <v>1.1566771819137749</v>
      </c>
      <c r="Q279" t="str">
        <f t="shared" si="30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8" hidden="1" x14ac:dyDescent="0.2">
      <c r="A280">
        <v>278</v>
      </c>
      <c r="B280" s="3" t="s">
        <v>279</v>
      </c>
      <c r="C280" s="3" t="s">
        <v>6317</v>
      </c>
      <c r="D280">
        <v>2000</v>
      </c>
      <c r="E280">
        <v>2000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5"/>
        <v>100</v>
      </c>
      <c r="P280">
        <f t="shared" si="26"/>
        <v>4.8192771084337354</v>
      </c>
      <c r="Q280" t="str">
        <f t="shared" si="30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6318</v>
      </c>
      <c r="D281">
        <v>1000</v>
      </c>
      <c r="E281">
        <v>1016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5"/>
        <v>101.6</v>
      </c>
      <c r="P281">
        <f t="shared" si="26"/>
        <v>3.278688524590164</v>
      </c>
      <c r="Q281" t="str">
        <f t="shared" si="30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32" hidden="1" x14ac:dyDescent="0.2">
      <c r="A282">
        <v>280</v>
      </c>
      <c r="B282" s="3" t="s">
        <v>281</v>
      </c>
      <c r="C282" s="3" t="s">
        <v>6319</v>
      </c>
      <c r="D282">
        <v>500</v>
      </c>
      <c r="E282">
        <v>754</v>
      </c>
      <c r="F282" t="s">
        <v>8219</v>
      </c>
      <c r="G282" t="s">
        <v>8225</v>
      </c>
      <c r="H282" t="s">
        <v>8247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5"/>
        <v>150.80000000000001</v>
      </c>
      <c r="P282">
        <f t="shared" si="26"/>
        <v>0.2337540906965872</v>
      </c>
      <c r="Q282" t="str">
        <f t="shared" si="30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6320</v>
      </c>
      <c r="D283">
        <v>4000</v>
      </c>
      <c r="E283">
        <v>4457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5"/>
        <v>111.425</v>
      </c>
      <c r="P283">
        <f t="shared" si="26"/>
        <v>50.632911392405063</v>
      </c>
      <c r="Q283" t="str">
        <f t="shared" si="30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6321</v>
      </c>
      <c r="D284">
        <v>2500</v>
      </c>
      <c r="E284">
        <v>4890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5"/>
        <v>195.6</v>
      </c>
      <c r="P284">
        <f t="shared" si="26"/>
        <v>13.966480446927374</v>
      </c>
      <c r="Q284" t="str">
        <f t="shared" si="30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48" hidden="1" x14ac:dyDescent="0.2">
      <c r="A285">
        <v>283</v>
      </c>
      <c r="B285" s="3" t="s">
        <v>284</v>
      </c>
      <c r="C285" s="3" t="s">
        <v>6322</v>
      </c>
      <c r="D285">
        <v>6000</v>
      </c>
      <c r="E285">
        <v>6863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5"/>
        <v>114.38333333333333</v>
      </c>
      <c r="P285">
        <f t="shared" si="26"/>
        <v>29.702970297029704</v>
      </c>
      <c r="Q285" t="str">
        <f t="shared" si="30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6323</v>
      </c>
      <c r="D286">
        <v>5</v>
      </c>
      <c r="E286">
        <v>10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5"/>
        <v>200</v>
      </c>
      <c r="P286">
        <f t="shared" si="26"/>
        <v>6.5789473684210523E-3</v>
      </c>
      <c r="Q286" t="str">
        <f t="shared" si="30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6324</v>
      </c>
      <c r="D287">
        <v>600</v>
      </c>
      <c r="E287">
        <v>1755.01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5"/>
        <v>292.50166666666667</v>
      </c>
      <c r="P287">
        <f t="shared" si="26"/>
        <v>1.0657193605683837</v>
      </c>
      <c r="Q287" t="str">
        <f t="shared" si="30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16" hidden="1" x14ac:dyDescent="0.2">
      <c r="A288">
        <v>286</v>
      </c>
      <c r="B288" s="3" t="s">
        <v>287</v>
      </c>
      <c r="C288" s="3" t="s">
        <v>6325</v>
      </c>
      <c r="D288">
        <v>550</v>
      </c>
      <c r="E288">
        <v>860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5"/>
        <v>156.36363636363637</v>
      </c>
      <c r="P288">
        <f t="shared" si="26"/>
        <v>4.0740740740740744</v>
      </c>
      <c r="Q288" t="str">
        <f t="shared" si="30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48" hidden="1" x14ac:dyDescent="0.2">
      <c r="A289">
        <v>287</v>
      </c>
      <c r="B289" s="3" t="s">
        <v>288</v>
      </c>
      <c r="C289" s="3" t="s">
        <v>6326</v>
      </c>
      <c r="D289">
        <v>300</v>
      </c>
      <c r="E289">
        <v>317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5"/>
        <v>105.66666666666666</v>
      </c>
      <c r="P289">
        <f t="shared" si="26"/>
        <v>1.0344827586206897</v>
      </c>
      <c r="Q289" t="str">
        <f t="shared" si="30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6327</v>
      </c>
      <c r="D290">
        <v>420</v>
      </c>
      <c r="E290">
        <v>425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5"/>
        <v>101.19047619047619</v>
      </c>
      <c r="P290">
        <f t="shared" si="26"/>
        <v>0.93959731543624159</v>
      </c>
      <c r="Q290" t="str">
        <f t="shared" si="30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6328</v>
      </c>
      <c r="D291">
        <v>2000</v>
      </c>
      <c r="E291">
        <v>2456.66</v>
      </c>
      <c r="F291" t="s">
        <v>8219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5"/>
        <v>122.833</v>
      </c>
      <c r="P291">
        <f t="shared" si="26"/>
        <v>8.6206896551724146</v>
      </c>
      <c r="Q291" t="str">
        <f t="shared" si="30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8" hidden="1" x14ac:dyDescent="0.2">
      <c r="A292">
        <v>290</v>
      </c>
      <c r="B292" s="3" t="s">
        <v>291</v>
      </c>
      <c r="C292" s="3" t="s">
        <v>6329</v>
      </c>
      <c r="D292">
        <v>1000</v>
      </c>
      <c r="E292">
        <v>1015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5"/>
        <v>101.49999999999999</v>
      </c>
      <c r="P292">
        <f t="shared" si="26"/>
        <v>5.9523809523809526</v>
      </c>
      <c r="Q292" t="str">
        <f t="shared" si="30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6330</v>
      </c>
      <c r="D293">
        <v>3500</v>
      </c>
      <c r="E293">
        <v>3540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5"/>
        <v>101.14285714285714</v>
      </c>
      <c r="P293">
        <f t="shared" si="26"/>
        <v>27.34375</v>
      </c>
      <c r="Q293" t="str">
        <f t="shared" si="30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6331</v>
      </c>
      <c r="D294">
        <v>7500</v>
      </c>
      <c r="E294">
        <v>8109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5"/>
        <v>108.11999999999999</v>
      </c>
      <c r="P294">
        <f t="shared" si="26"/>
        <v>15.212981744421906</v>
      </c>
      <c r="Q294" t="str">
        <f t="shared" si="30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6332</v>
      </c>
      <c r="D295">
        <v>500</v>
      </c>
      <c r="E295">
        <v>813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5"/>
        <v>162.6</v>
      </c>
      <c r="P295">
        <f t="shared" si="26"/>
        <v>3.8167938931297711</v>
      </c>
      <c r="Q295" t="str">
        <f t="shared" si="30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6333</v>
      </c>
      <c r="D296">
        <v>19500</v>
      </c>
      <c r="E296">
        <v>20631</v>
      </c>
      <c r="F296" t="s">
        <v>8219</v>
      </c>
      <c r="G296" t="s">
        <v>8229</v>
      </c>
      <c r="H296" t="s">
        <v>8251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5"/>
        <v>105.80000000000001</v>
      </c>
      <c r="P296">
        <f t="shared" si="26"/>
        <v>390</v>
      </c>
      <c r="Q296" t="str">
        <f t="shared" si="30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6334</v>
      </c>
      <c r="D297">
        <v>10000</v>
      </c>
      <c r="E297">
        <v>24315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5"/>
        <v>243.15000000000003</v>
      </c>
      <c r="P297">
        <f t="shared" si="26"/>
        <v>15.037593984962406</v>
      </c>
      <c r="Q297" t="str">
        <f t="shared" si="30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8" hidden="1" x14ac:dyDescent="0.2">
      <c r="A298">
        <v>296</v>
      </c>
      <c r="B298" s="3" t="s">
        <v>297</v>
      </c>
      <c r="C298" s="3" t="s">
        <v>6335</v>
      </c>
      <c r="D298">
        <v>21000</v>
      </c>
      <c r="E298">
        <v>198415.01</v>
      </c>
      <c r="F298" t="s">
        <v>8219</v>
      </c>
      <c r="G298" t="s">
        <v>8225</v>
      </c>
      <c r="H298" t="s">
        <v>8247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5"/>
        <v>944.83338095238094</v>
      </c>
      <c r="P298">
        <f t="shared" si="26"/>
        <v>162.7906976744186</v>
      </c>
      <c r="Q298" t="str">
        <f t="shared" si="30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6336</v>
      </c>
      <c r="D299">
        <v>18000</v>
      </c>
      <c r="E299">
        <v>19523.310000000001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5"/>
        <v>108.46283333333334</v>
      </c>
      <c r="P299">
        <f t="shared" si="26"/>
        <v>126.7605633802817</v>
      </c>
      <c r="Q299" t="str">
        <f t="shared" si="30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48" hidden="1" x14ac:dyDescent="0.2">
      <c r="A300">
        <v>298</v>
      </c>
      <c r="B300" s="3" t="s">
        <v>299</v>
      </c>
      <c r="C300" s="3" t="s">
        <v>6337</v>
      </c>
      <c r="D300">
        <v>13000</v>
      </c>
      <c r="E300">
        <v>20459</v>
      </c>
      <c r="F300" t="s">
        <v>8219</v>
      </c>
      <c r="G300" t="s">
        <v>8225</v>
      </c>
      <c r="H300" t="s">
        <v>8247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5"/>
        <v>157.37692307692308</v>
      </c>
      <c r="P300">
        <f t="shared" si="26"/>
        <v>5.3366174055829232</v>
      </c>
      <c r="Q300" t="str">
        <f t="shared" si="30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48" hidden="1" x14ac:dyDescent="0.2">
      <c r="A301">
        <v>299</v>
      </c>
      <c r="B301" s="3" t="s">
        <v>300</v>
      </c>
      <c r="C301" s="3" t="s">
        <v>6338</v>
      </c>
      <c r="D301">
        <v>1000</v>
      </c>
      <c r="E301">
        <v>11744.9</v>
      </c>
      <c r="F301" t="s">
        <v>8219</v>
      </c>
      <c r="G301" t="s">
        <v>8236</v>
      </c>
      <c r="H301" t="s">
        <v>8249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5"/>
        <v>1174.49</v>
      </c>
      <c r="P301">
        <f t="shared" si="26"/>
        <v>4.0983606557377046</v>
      </c>
      <c r="Q301" t="str">
        <f t="shared" si="30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6339</v>
      </c>
      <c r="D302">
        <v>8012</v>
      </c>
      <c r="E302">
        <v>13704.33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5"/>
        <v>171.04755366949576</v>
      </c>
      <c r="P302">
        <f t="shared" si="26"/>
        <v>26.885906040268456</v>
      </c>
      <c r="Q302" t="str">
        <f t="shared" si="30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6340</v>
      </c>
      <c r="D303">
        <v>8500</v>
      </c>
      <c r="E303">
        <v>10706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5"/>
        <v>125.95294117647057</v>
      </c>
      <c r="P303">
        <f t="shared" si="26"/>
        <v>33.864541832669325</v>
      </c>
      <c r="Q303" t="str">
        <f t="shared" si="30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48" hidden="1" x14ac:dyDescent="0.2">
      <c r="A304">
        <v>302</v>
      </c>
      <c r="B304" s="3" t="s">
        <v>303</v>
      </c>
      <c r="C304" s="3" t="s">
        <v>6341</v>
      </c>
      <c r="D304">
        <v>2500</v>
      </c>
      <c r="E304">
        <v>30303.24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5"/>
        <v>1212.1296000000002</v>
      </c>
      <c r="P304">
        <f t="shared" si="26"/>
        <v>23.148148148148149</v>
      </c>
      <c r="Q304" t="str">
        <f t="shared" si="30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6342</v>
      </c>
      <c r="D305">
        <v>5000</v>
      </c>
      <c r="E305">
        <v>24790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5"/>
        <v>495.8</v>
      </c>
      <c r="P305">
        <f t="shared" si="26"/>
        <v>60.975609756097562</v>
      </c>
      <c r="Q305" t="str">
        <f t="shared" si="30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48" hidden="1" x14ac:dyDescent="0.2">
      <c r="A306">
        <v>304</v>
      </c>
      <c r="B306" s="3" t="s">
        <v>305</v>
      </c>
      <c r="C306" s="3" t="s">
        <v>6343</v>
      </c>
      <c r="D306">
        <v>2500</v>
      </c>
      <c r="E306">
        <v>8301</v>
      </c>
      <c r="F306" t="s">
        <v>8219</v>
      </c>
      <c r="G306" t="s">
        <v>8225</v>
      </c>
      <c r="H306" t="s">
        <v>8247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5"/>
        <v>332.03999999999996</v>
      </c>
      <c r="P306">
        <f t="shared" si="26"/>
        <v>33.783783783783782</v>
      </c>
      <c r="Q306" t="str">
        <f t="shared" si="30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8" hidden="1" x14ac:dyDescent="0.2">
      <c r="A307">
        <v>305</v>
      </c>
      <c r="B307" s="3" t="s">
        <v>306</v>
      </c>
      <c r="C307" s="3" t="s">
        <v>6344</v>
      </c>
      <c r="D307">
        <v>100</v>
      </c>
      <c r="E307">
        <v>1165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5"/>
        <v>1165</v>
      </c>
      <c r="P307">
        <f t="shared" si="26"/>
        <v>0.52910052910052907</v>
      </c>
      <c r="Q307" t="str">
        <f t="shared" si="30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6345</v>
      </c>
      <c r="D308">
        <v>13000</v>
      </c>
      <c r="E308">
        <v>19931</v>
      </c>
      <c r="F308" t="s">
        <v>8219</v>
      </c>
      <c r="G308" t="s">
        <v>8229</v>
      </c>
      <c r="H308" t="s">
        <v>8251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5"/>
        <v>153.3153846153846</v>
      </c>
      <c r="P308">
        <f t="shared" si="26"/>
        <v>162.5</v>
      </c>
      <c r="Q308" t="str">
        <f t="shared" si="30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ht="32" hidden="1" x14ac:dyDescent="0.2">
      <c r="A309">
        <v>307</v>
      </c>
      <c r="B309" s="3" t="s">
        <v>308</v>
      </c>
      <c r="C309" s="3" t="s">
        <v>6346</v>
      </c>
      <c r="D309">
        <v>2800</v>
      </c>
      <c r="E309">
        <v>15039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5"/>
        <v>537.10714285714289</v>
      </c>
      <c r="P309">
        <f t="shared" si="26"/>
        <v>4.8611111111111107</v>
      </c>
      <c r="Q309" t="str">
        <f t="shared" si="30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6347</v>
      </c>
      <c r="D310">
        <v>18000</v>
      </c>
      <c r="E310">
        <v>63527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5"/>
        <v>352.92777777777775</v>
      </c>
      <c r="P310">
        <f t="shared" si="26"/>
        <v>89.10891089108911</v>
      </c>
      <c r="Q310" t="str">
        <f t="shared" si="30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32" hidden="1" x14ac:dyDescent="0.2">
      <c r="A311">
        <v>309</v>
      </c>
      <c r="B311" s="3" t="s">
        <v>310</v>
      </c>
      <c r="C311" s="3" t="s">
        <v>6348</v>
      </c>
      <c r="D311">
        <v>4000</v>
      </c>
      <c r="E311">
        <v>5496</v>
      </c>
      <c r="F311" t="s">
        <v>8219</v>
      </c>
      <c r="G311" t="s">
        <v>8236</v>
      </c>
      <c r="H311" t="s">
        <v>8249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5"/>
        <v>137.4</v>
      </c>
      <c r="P311">
        <f t="shared" si="26"/>
        <v>16.806722689075631</v>
      </c>
      <c r="Q311" t="str">
        <f t="shared" si="30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32" hidden="1" x14ac:dyDescent="0.2">
      <c r="A312">
        <v>310</v>
      </c>
      <c r="B312" s="3" t="s">
        <v>311</v>
      </c>
      <c r="C312" s="3" t="s">
        <v>6349</v>
      </c>
      <c r="D312">
        <v>25000</v>
      </c>
      <c r="E312">
        <v>32006.67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5"/>
        <v>128.02668</v>
      </c>
      <c r="P312">
        <f t="shared" si="26"/>
        <v>694.44444444444446</v>
      </c>
      <c r="Q312" t="str">
        <f t="shared" si="30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6350</v>
      </c>
      <c r="D313">
        <v>5000</v>
      </c>
      <c r="E313">
        <v>13534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5"/>
        <v>270.68</v>
      </c>
      <c r="P313">
        <f t="shared" si="26"/>
        <v>33.333333333333336</v>
      </c>
      <c r="Q313" t="str">
        <f t="shared" si="30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6351</v>
      </c>
      <c r="D314">
        <v>1000</v>
      </c>
      <c r="E314">
        <v>8064</v>
      </c>
      <c r="F314" t="s">
        <v>8219</v>
      </c>
      <c r="G314" t="s">
        <v>8225</v>
      </c>
      <c r="H314" t="s">
        <v>8247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5"/>
        <v>806.4</v>
      </c>
      <c r="P314">
        <f t="shared" si="26"/>
        <v>6.8493150684931505</v>
      </c>
      <c r="Q314" t="str">
        <f t="shared" si="30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32" hidden="1" x14ac:dyDescent="0.2">
      <c r="A315">
        <v>313</v>
      </c>
      <c r="B315" s="3" t="s">
        <v>314</v>
      </c>
      <c r="C315" s="3" t="s">
        <v>6352</v>
      </c>
      <c r="D315">
        <v>10000</v>
      </c>
      <c r="E315">
        <v>136009.76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5"/>
        <v>1360.0976000000001</v>
      </c>
      <c r="P315">
        <f t="shared" si="26"/>
        <v>45.045045045045043</v>
      </c>
      <c r="Q315" t="str">
        <f t="shared" si="30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6353</v>
      </c>
      <c r="D316">
        <v>1</v>
      </c>
      <c r="E316">
        <v>9302.5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5"/>
        <v>930250</v>
      </c>
      <c r="P316">
        <f t="shared" si="26"/>
        <v>8.3333333333333332E-3</v>
      </c>
      <c r="Q316" t="str">
        <f t="shared" si="30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6354</v>
      </c>
      <c r="D317">
        <v>5000</v>
      </c>
      <c r="E317">
        <v>18851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5"/>
        <v>377.02</v>
      </c>
      <c r="P317">
        <f t="shared" si="26"/>
        <v>39.682539682539684</v>
      </c>
      <c r="Q317" t="str">
        <f t="shared" si="30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8" hidden="1" x14ac:dyDescent="0.2">
      <c r="A318">
        <v>316</v>
      </c>
      <c r="B318" s="3" t="s">
        <v>317</v>
      </c>
      <c r="C318" s="3" t="s">
        <v>6355</v>
      </c>
      <c r="D318">
        <v>4000</v>
      </c>
      <c r="E318">
        <v>105881</v>
      </c>
      <c r="F318" t="s">
        <v>8219</v>
      </c>
      <c r="G318" t="s">
        <v>8224</v>
      </c>
      <c r="H318" t="s">
        <v>8246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5"/>
        <v>2647.0250000000001</v>
      </c>
      <c r="P318">
        <f t="shared" si="26"/>
        <v>25.316455696202532</v>
      </c>
      <c r="Q318" t="str">
        <f t="shared" si="30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8" hidden="1" x14ac:dyDescent="0.2">
      <c r="A319">
        <v>317</v>
      </c>
      <c r="B319" s="3" t="s">
        <v>318</v>
      </c>
      <c r="C319" s="3" t="s">
        <v>6356</v>
      </c>
      <c r="D319">
        <v>2500</v>
      </c>
      <c r="E319">
        <v>2503</v>
      </c>
      <c r="F319" t="s">
        <v>8219</v>
      </c>
      <c r="G319" t="s">
        <v>8225</v>
      </c>
      <c r="H319" t="s">
        <v>8247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5"/>
        <v>100.12</v>
      </c>
      <c r="P319">
        <f t="shared" si="26"/>
        <v>7.9113924050632916</v>
      </c>
      <c r="Q319" t="str">
        <f t="shared" si="30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32" hidden="1" x14ac:dyDescent="0.2">
      <c r="A320">
        <v>318</v>
      </c>
      <c r="B320" s="3" t="s">
        <v>319</v>
      </c>
      <c r="C320" s="3" t="s">
        <v>6357</v>
      </c>
      <c r="D320">
        <v>18500</v>
      </c>
      <c r="E320">
        <v>19324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5"/>
        <v>104.45405405405405</v>
      </c>
      <c r="P320">
        <f t="shared" si="26"/>
        <v>65.140845070422529</v>
      </c>
      <c r="Q320" t="str">
        <f t="shared" si="30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48" hidden="1" x14ac:dyDescent="0.2">
      <c r="A321">
        <v>319</v>
      </c>
      <c r="B321" s="3" t="s">
        <v>320</v>
      </c>
      <c r="C321" s="3" t="s">
        <v>6358</v>
      </c>
      <c r="D321">
        <v>7000</v>
      </c>
      <c r="E321">
        <v>7505</v>
      </c>
      <c r="F321" t="s">
        <v>8219</v>
      </c>
      <c r="G321" t="s">
        <v>8225</v>
      </c>
      <c r="H321" t="s">
        <v>8247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5"/>
        <v>107.21428571428571</v>
      </c>
      <c r="P321">
        <f t="shared" si="26"/>
        <v>137.25490196078431</v>
      </c>
      <c r="Q321" t="str">
        <f t="shared" si="30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6359</v>
      </c>
      <c r="D322">
        <v>3500</v>
      </c>
      <c r="E322">
        <v>5907</v>
      </c>
      <c r="F322" t="s">
        <v>8219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5"/>
        <v>168.77142857142857</v>
      </c>
      <c r="P322">
        <f t="shared" si="26"/>
        <v>22.151898734177216</v>
      </c>
      <c r="Q322" t="str">
        <f t="shared" si="30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6360</v>
      </c>
      <c r="D323">
        <v>25000</v>
      </c>
      <c r="E323">
        <v>243778</v>
      </c>
      <c r="F323" t="s">
        <v>8219</v>
      </c>
      <c r="G323" t="s">
        <v>8224</v>
      </c>
      <c r="H323" t="s">
        <v>8246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1">(E323/D323)*100</f>
        <v>975.11200000000008</v>
      </c>
      <c r="P323">
        <f t="shared" ref="P323:P386" si="32">D323/L323</f>
        <v>74.183976261127597</v>
      </c>
      <c r="Q323" t="str">
        <f t="shared" si="30"/>
        <v>film &amp; video</v>
      </c>
      <c r="R323" t="str">
        <f t="shared" ref="R323:R386" si="33">RIGHT(N323,LEN(N323)-SEARCH("/",N323))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6361</v>
      </c>
      <c r="D324">
        <v>8500</v>
      </c>
      <c r="E324">
        <v>11428.19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1"/>
        <v>134.44929411764704</v>
      </c>
      <c r="P324">
        <f t="shared" si="32"/>
        <v>45.698924731182792</v>
      </c>
      <c r="Q324" t="str">
        <f t="shared" ref="Q324:Q387" si="36">LEFT(N324,SEARCH("/",N324)-1)</f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8" hidden="1" x14ac:dyDescent="0.2">
      <c r="A325">
        <v>323</v>
      </c>
      <c r="B325" s="3" t="s">
        <v>324</v>
      </c>
      <c r="C325" s="3" t="s">
        <v>6362</v>
      </c>
      <c r="D325">
        <v>9000</v>
      </c>
      <c r="E325">
        <v>24505</v>
      </c>
      <c r="F325" t="s">
        <v>8219</v>
      </c>
      <c r="G325" t="s">
        <v>8227</v>
      </c>
      <c r="H325" t="s">
        <v>8249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1"/>
        <v>272.27777777777777</v>
      </c>
      <c r="P325">
        <f t="shared" si="32"/>
        <v>155.17241379310346</v>
      </c>
      <c r="Q325" t="str">
        <f t="shared" si="36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6363</v>
      </c>
      <c r="D326">
        <v>8000</v>
      </c>
      <c r="E326">
        <v>9015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1"/>
        <v>112.6875</v>
      </c>
      <c r="P326">
        <f t="shared" si="32"/>
        <v>97.560975609756099</v>
      </c>
      <c r="Q326" t="str">
        <f t="shared" si="36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32" hidden="1" x14ac:dyDescent="0.2">
      <c r="A327">
        <v>325</v>
      </c>
      <c r="B327" s="3" t="s">
        <v>326</v>
      </c>
      <c r="C327" s="3" t="s">
        <v>6364</v>
      </c>
      <c r="D327">
        <v>500</v>
      </c>
      <c r="E327">
        <v>2299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1"/>
        <v>459.8</v>
      </c>
      <c r="P327">
        <f t="shared" si="32"/>
        <v>0.67934782608695654</v>
      </c>
      <c r="Q327" t="str">
        <f t="shared" si="36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32" hidden="1" x14ac:dyDescent="0.2">
      <c r="A328">
        <v>326</v>
      </c>
      <c r="B328" s="3" t="s">
        <v>327</v>
      </c>
      <c r="C328" s="3" t="s">
        <v>6365</v>
      </c>
      <c r="D328">
        <v>3950</v>
      </c>
      <c r="E328">
        <v>11323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1"/>
        <v>286.65822784810126</v>
      </c>
      <c r="P328">
        <f t="shared" si="32"/>
        <v>3.4317984361424849</v>
      </c>
      <c r="Q328" t="str">
        <f t="shared" si="36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6366</v>
      </c>
      <c r="D329">
        <v>480</v>
      </c>
      <c r="E329">
        <v>1069</v>
      </c>
      <c r="F329" t="s">
        <v>8219</v>
      </c>
      <c r="G329" t="s">
        <v>8225</v>
      </c>
      <c r="H329" t="s">
        <v>8247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1"/>
        <v>222.70833333333334</v>
      </c>
      <c r="P329">
        <f t="shared" si="32"/>
        <v>14.117647058823529</v>
      </c>
      <c r="Q329" t="str">
        <f t="shared" si="36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6367</v>
      </c>
      <c r="D330">
        <v>2500</v>
      </c>
      <c r="E330">
        <v>15903.5</v>
      </c>
      <c r="F330" t="s">
        <v>8219</v>
      </c>
      <c r="G330" t="s">
        <v>8225</v>
      </c>
      <c r="H330" t="s">
        <v>8247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1"/>
        <v>636.14</v>
      </c>
      <c r="P330">
        <f t="shared" si="32"/>
        <v>5.0200803212851408</v>
      </c>
      <c r="Q330" t="str">
        <f t="shared" si="36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32" hidden="1" x14ac:dyDescent="0.2">
      <c r="A331">
        <v>329</v>
      </c>
      <c r="B331" s="3" t="s">
        <v>330</v>
      </c>
      <c r="C331" s="3" t="s">
        <v>6368</v>
      </c>
      <c r="D331">
        <v>2200</v>
      </c>
      <c r="E331">
        <v>3223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1"/>
        <v>146.5</v>
      </c>
      <c r="P331">
        <f t="shared" si="32"/>
        <v>13.173652694610778</v>
      </c>
      <c r="Q331" t="str">
        <f t="shared" si="36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6369</v>
      </c>
      <c r="D332">
        <v>1000</v>
      </c>
      <c r="E332">
        <v>18671</v>
      </c>
      <c r="F332" t="s">
        <v>8219</v>
      </c>
      <c r="G332" t="s">
        <v>8225</v>
      </c>
      <c r="H332" t="s">
        <v>8247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1"/>
        <v>1867.1</v>
      </c>
      <c r="P332">
        <f t="shared" si="32"/>
        <v>2.9411764705882355</v>
      </c>
      <c r="Q332" t="str">
        <f t="shared" si="36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6370</v>
      </c>
      <c r="D333">
        <v>2500</v>
      </c>
      <c r="E333">
        <v>8173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1"/>
        <v>326.92</v>
      </c>
      <c r="P333">
        <f t="shared" si="32"/>
        <v>5.7077625570776256</v>
      </c>
      <c r="Q333" t="str">
        <f t="shared" si="36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6371</v>
      </c>
      <c r="D334">
        <v>1000</v>
      </c>
      <c r="E334">
        <v>7795</v>
      </c>
      <c r="F334" t="s">
        <v>8219</v>
      </c>
      <c r="G334" t="s">
        <v>8226</v>
      </c>
      <c r="H334" t="s">
        <v>8248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1"/>
        <v>779.5</v>
      </c>
      <c r="P334">
        <f t="shared" si="32"/>
        <v>1.8018018018018018</v>
      </c>
      <c r="Q334" t="str">
        <f t="shared" si="36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32" hidden="1" x14ac:dyDescent="0.2">
      <c r="A335">
        <v>333</v>
      </c>
      <c r="B335" s="3" t="s">
        <v>334</v>
      </c>
      <c r="C335" s="3" t="s">
        <v>6372</v>
      </c>
      <c r="D335">
        <v>3300</v>
      </c>
      <c r="E335">
        <v>5087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1"/>
        <v>154.15151515151516</v>
      </c>
      <c r="P335">
        <f t="shared" si="32"/>
        <v>12.406015037593985</v>
      </c>
      <c r="Q335" t="str">
        <f t="shared" si="36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6373</v>
      </c>
      <c r="D336">
        <v>7500</v>
      </c>
      <c r="E336">
        <v>8666</v>
      </c>
      <c r="F336" t="s">
        <v>8219</v>
      </c>
      <c r="G336" t="s">
        <v>8235</v>
      </c>
      <c r="H336" t="s">
        <v>8255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1"/>
        <v>115.54666666666667</v>
      </c>
      <c r="P336">
        <f t="shared" si="32"/>
        <v>108.69565217391305</v>
      </c>
      <c r="Q336" t="str">
        <f t="shared" si="36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6374</v>
      </c>
      <c r="D337">
        <v>6000</v>
      </c>
      <c r="E337">
        <v>10802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1"/>
        <v>180.03333333333333</v>
      </c>
      <c r="P337">
        <f t="shared" si="32"/>
        <v>75</v>
      </c>
      <c r="Q337" t="str">
        <f t="shared" si="36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6375</v>
      </c>
      <c r="D338">
        <v>200</v>
      </c>
      <c r="E338">
        <v>597</v>
      </c>
      <c r="F338" t="s">
        <v>8219</v>
      </c>
      <c r="G338" t="s">
        <v>8225</v>
      </c>
      <c r="H338" t="s">
        <v>8247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1"/>
        <v>298.5</v>
      </c>
      <c r="P338">
        <f t="shared" si="32"/>
        <v>0.40567951318458417</v>
      </c>
      <c r="Q338" t="str">
        <f t="shared" si="36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6376</v>
      </c>
      <c r="D339">
        <v>1500</v>
      </c>
      <c r="E339">
        <v>4804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1"/>
        <v>320.26666666666665</v>
      </c>
      <c r="P339">
        <f t="shared" si="32"/>
        <v>48.387096774193552</v>
      </c>
      <c r="Q339" t="str">
        <f t="shared" si="36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6377</v>
      </c>
      <c r="D340">
        <v>20000</v>
      </c>
      <c r="E340">
        <v>76105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1"/>
        <v>380.52499999999998</v>
      </c>
      <c r="P340">
        <f t="shared" si="32"/>
        <v>84.745762711864401</v>
      </c>
      <c r="Q340" t="str">
        <f t="shared" si="36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6378</v>
      </c>
      <c r="D341">
        <v>28000</v>
      </c>
      <c r="E341">
        <v>28728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1"/>
        <v>102.60000000000001</v>
      </c>
      <c r="P341">
        <f t="shared" si="32"/>
        <v>314.60674157303373</v>
      </c>
      <c r="Q341" t="str">
        <f t="shared" si="36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6379</v>
      </c>
      <c r="D342">
        <v>2500</v>
      </c>
      <c r="E342">
        <v>45041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1"/>
        <v>1801.64</v>
      </c>
      <c r="P342">
        <f t="shared" si="32"/>
        <v>8.3612040133779271</v>
      </c>
      <c r="Q342" t="str">
        <f t="shared" si="36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8" hidden="1" x14ac:dyDescent="0.2">
      <c r="A343">
        <v>341</v>
      </c>
      <c r="B343" s="3" t="s">
        <v>342</v>
      </c>
      <c r="C343" s="3" t="s">
        <v>6380</v>
      </c>
      <c r="D343">
        <v>25000</v>
      </c>
      <c r="E343">
        <v>180062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1"/>
        <v>720.24800000000005</v>
      </c>
      <c r="P343">
        <f t="shared" si="32"/>
        <v>454.54545454545456</v>
      </c>
      <c r="Q343" t="str">
        <f t="shared" si="36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48" hidden="1" x14ac:dyDescent="0.2">
      <c r="A344">
        <v>342</v>
      </c>
      <c r="B344" s="3" t="s">
        <v>343</v>
      </c>
      <c r="C344" s="3" t="s">
        <v>6381</v>
      </c>
      <c r="D344">
        <v>20000</v>
      </c>
      <c r="E344">
        <v>56618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1"/>
        <v>283.09000000000003</v>
      </c>
      <c r="P344">
        <f t="shared" si="32"/>
        <v>61.53846153846154</v>
      </c>
      <c r="Q344" t="str">
        <f t="shared" si="36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6382</v>
      </c>
      <c r="D345">
        <v>1000</v>
      </c>
      <c r="E345">
        <v>13566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1"/>
        <v>1356.6000000000001</v>
      </c>
      <c r="P345">
        <f t="shared" si="32"/>
        <v>1.9083969465648856</v>
      </c>
      <c r="Q345" t="str">
        <f t="shared" si="36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8" hidden="1" x14ac:dyDescent="0.2">
      <c r="A346">
        <v>344</v>
      </c>
      <c r="B346" s="3" t="s">
        <v>345</v>
      </c>
      <c r="C346" s="3" t="s">
        <v>6383</v>
      </c>
      <c r="D346">
        <v>2500</v>
      </c>
      <c r="E346">
        <v>5509</v>
      </c>
      <c r="F346" t="s">
        <v>8219</v>
      </c>
      <c r="G346" t="s">
        <v>8229</v>
      </c>
      <c r="H346" t="s">
        <v>8251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1"/>
        <v>220.35999999999999</v>
      </c>
      <c r="P346">
        <f t="shared" si="32"/>
        <v>8.7719298245614041</v>
      </c>
      <c r="Q346" t="str">
        <f t="shared" si="36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6384</v>
      </c>
      <c r="D347">
        <v>2500</v>
      </c>
      <c r="E347">
        <v>2990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1"/>
        <v>119.6</v>
      </c>
      <c r="P347">
        <f t="shared" si="32"/>
        <v>13.966480446927374</v>
      </c>
      <c r="Q347" t="str">
        <f t="shared" si="36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6385</v>
      </c>
      <c r="D348">
        <v>650</v>
      </c>
      <c r="E348">
        <v>2650.5</v>
      </c>
      <c r="F348" t="s">
        <v>8219</v>
      </c>
      <c r="G348" t="s">
        <v>8225</v>
      </c>
      <c r="H348" t="s">
        <v>8247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1"/>
        <v>407.76923076923077</v>
      </c>
      <c r="P348">
        <f t="shared" si="32"/>
        <v>3.4574468085106385</v>
      </c>
      <c r="Q348" t="str">
        <f t="shared" si="36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6386</v>
      </c>
      <c r="D349">
        <v>4589</v>
      </c>
      <c r="E349">
        <v>4856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1"/>
        <v>105.81826105905425</v>
      </c>
      <c r="P349">
        <f t="shared" si="32"/>
        <v>12.108179419525065</v>
      </c>
      <c r="Q349" t="str">
        <f t="shared" si="36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6387</v>
      </c>
      <c r="D350">
        <v>8500</v>
      </c>
      <c r="E350">
        <v>11992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1"/>
        <v>141.08235294117648</v>
      </c>
      <c r="P350">
        <f t="shared" si="32"/>
        <v>71.428571428571431</v>
      </c>
      <c r="Q350" t="str">
        <f t="shared" si="36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6388</v>
      </c>
      <c r="D351">
        <v>2000</v>
      </c>
      <c r="E351">
        <v>5414</v>
      </c>
      <c r="F351" t="s">
        <v>8219</v>
      </c>
      <c r="G351" t="s">
        <v>8237</v>
      </c>
      <c r="H351" t="s">
        <v>8249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1"/>
        <v>270.7</v>
      </c>
      <c r="P351">
        <f t="shared" si="32"/>
        <v>11.976047904191617</v>
      </c>
      <c r="Q351" t="str">
        <f t="shared" si="36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6389</v>
      </c>
      <c r="D352">
        <v>1000</v>
      </c>
      <c r="E352">
        <v>1538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1"/>
        <v>153.80000000000001</v>
      </c>
      <c r="P352">
        <f t="shared" si="32"/>
        <v>4.5248868778280542</v>
      </c>
      <c r="Q352" t="str">
        <f t="shared" si="36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6390</v>
      </c>
      <c r="D353">
        <v>9800</v>
      </c>
      <c r="E353">
        <v>39550.5</v>
      </c>
      <c r="F353" t="s">
        <v>8219</v>
      </c>
      <c r="G353" t="s">
        <v>8224</v>
      </c>
      <c r="H353" t="s">
        <v>8246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1"/>
        <v>403.57653061224488</v>
      </c>
      <c r="P353">
        <f t="shared" si="32"/>
        <v>10.165975103734439</v>
      </c>
      <c r="Q353" t="str">
        <f t="shared" si="36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6391</v>
      </c>
      <c r="D354">
        <v>300</v>
      </c>
      <c r="E354">
        <v>555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1"/>
        <v>185</v>
      </c>
      <c r="P354">
        <f t="shared" si="32"/>
        <v>1.048951048951049</v>
      </c>
      <c r="Q354" t="str">
        <f t="shared" si="36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32" hidden="1" x14ac:dyDescent="0.2">
      <c r="A355">
        <v>353</v>
      </c>
      <c r="B355" s="3" t="s">
        <v>354</v>
      </c>
      <c r="C355" s="3" t="s">
        <v>6392</v>
      </c>
      <c r="D355">
        <v>750</v>
      </c>
      <c r="E355">
        <v>1390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1"/>
        <v>185.33333333333331</v>
      </c>
      <c r="P355">
        <f t="shared" si="32"/>
        <v>1.2234910277324633</v>
      </c>
      <c r="Q355" t="str">
        <f t="shared" si="36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6393</v>
      </c>
      <c r="D356">
        <v>3000</v>
      </c>
      <c r="E356">
        <v>3025.66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1"/>
        <v>100.85533333333332</v>
      </c>
      <c r="P356">
        <f t="shared" si="32"/>
        <v>103.44827586206897</v>
      </c>
      <c r="Q356" t="str">
        <f t="shared" si="36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16" hidden="1" x14ac:dyDescent="0.2">
      <c r="A357">
        <v>355</v>
      </c>
      <c r="B357" s="3" t="s">
        <v>356</v>
      </c>
      <c r="C357" s="3" t="s">
        <v>6394</v>
      </c>
      <c r="D357">
        <v>6000</v>
      </c>
      <c r="E357">
        <v>6373.27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1"/>
        <v>106.22116666666668</v>
      </c>
      <c r="P357">
        <f t="shared" si="32"/>
        <v>36.363636363636367</v>
      </c>
      <c r="Q357" t="str">
        <f t="shared" si="36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8" hidden="1" x14ac:dyDescent="0.2">
      <c r="A358">
        <v>356</v>
      </c>
      <c r="B358" s="3" t="s">
        <v>357</v>
      </c>
      <c r="C358" s="3" t="s">
        <v>6395</v>
      </c>
      <c r="D358">
        <v>3000</v>
      </c>
      <c r="E358">
        <v>3641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1"/>
        <v>121.36666666666667</v>
      </c>
      <c r="P358">
        <f t="shared" si="32"/>
        <v>30.927835051546392</v>
      </c>
      <c r="Q358" t="str">
        <f t="shared" si="36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6396</v>
      </c>
      <c r="D359">
        <v>1500</v>
      </c>
      <c r="E359">
        <v>1501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1"/>
        <v>100.06666666666666</v>
      </c>
      <c r="P359">
        <f t="shared" si="32"/>
        <v>4.9504950495049505</v>
      </c>
      <c r="Q359" t="str">
        <f t="shared" si="36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6397</v>
      </c>
      <c r="D360">
        <v>4500</v>
      </c>
      <c r="E360">
        <v>5398.99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1"/>
        <v>119.97755555555555</v>
      </c>
      <c r="P360">
        <f t="shared" si="32"/>
        <v>16.853932584269664</v>
      </c>
      <c r="Q360" t="str">
        <f t="shared" si="36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8" hidden="1" x14ac:dyDescent="0.2">
      <c r="A361">
        <v>359</v>
      </c>
      <c r="B361" s="3" t="s">
        <v>360</v>
      </c>
      <c r="C361" s="3" t="s">
        <v>6398</v>
      </c>
      <c r="D361">
        <v>1000</v>
      </c>
      <c r="E361">
        <v>1001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1"/>
        <v>100.1</v>
      </c>
      <c r="P361">
        <f t="shared" si="32"/>
        <v>3.3112582781456954</v>
      </c>
      <c r="Q361" t="str">
        <f t="shared" si="36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6399</v>
      </c>
      <c r="D362">
        <v>1500</v>
      </c>
      <c r="E362">
        <v>1611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1"/>
        <v>107.4</v>
      </c>
      <c r="P362">
        <f t="shared" si="32"/>
        <v>17.241379310344829</v>
      </c>
      <c r="Q362" t="str">
        <f t="shared" si="36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6400</v>
      </c>
      <c r="D363">
        <v>1500</v>
      </c>
      <c r="E363">
        <v>1561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1"/>
        <v>104.06666666666666</v>
      </c>
      <c r="P363">
        <f t="shared" si="32"/>
        <v>4.2372881355932206</v>
      </c>
      <c r="Q363" t="str">
        <f t="shared" si="36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6401</v>
      </c>
      <c r="D364">
        <v>2500</v>
      </c>
      <c r="E364">
        <v>4320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1"/>
        <v>172.8</v>
      </c>
      <c r="P364">
        <f t="shared" si="32"/>
        <v>29.069767441860463</v>
      </c>
      <c r="Q364" t="str">
        <f t="shared" si="36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48" hidden="1" x14ac:dyDescent="0.2">
      <c r="A365">
        <v>363</v>
      </c>
      <c r="B365" s="3" t="s">
        <v>364</v>
      </c>
      <c r="C365" s="3" t="s">
        <v>6402</v>
      </c>
      <c r="D365">
        <v>2000</v>
      </c>
      <c r="E365">
        <v>2145.0100000000002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1"/>
        <v>107.2505</v>
      </c>
      <c r="P365">
        <f t="shared" si="32"/>
        <v>76.92307692307692</v>
      </c>
      <c r="Q365" t="str">
        <f t="shared" si="36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32" hidden="1" x14ac:dyDescent="0.2">
      <c r="A366">
        <v>364</v>
      </c>
      <c r="B366" s="3" t="s">
        <v>365</v>
      </c>
      <c r="C366" s="3" t="s">
        <v>6403</v>
      </c>
      <c r="D366">
        <v>850</v>
      </c>
      <c r="E366">
        <v>920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1"/>
        <v>108.23529411764706</v>
      </c>
      <c r="P366">
        <f t="shared" si="32"/>
        <v>7.5221238938053094</v>
      </c>
      <c r="Q366" t="str">
        <f t="shared" si="36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6404</v>
      </c>
      <c r="D367">
        <v>5000</v>
      </c>
      <c r="E367">
        <v>7304.04</v>
      </c>
      <c r="F367" t="s">
        <v>8219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1"/>
        <v>146.08079999999998</v>
      </c>
      <c r="P367">
        <f t="shared" si="32"/>
        <v>76.92307692307692</v>
      </c>
      <c r="Q367" t="str">
        <f t="shared" si="36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6405</v>
      </c>
      <c r="D368">
        <v>1200</v>
      </c>
      <c r="E368">
        <v>1503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1"/>
        <v>125.25</v>
      </c>
      <c r="P368">
        <f t="shared" si="32"/>
        <v>8.9552238805970141</v>
      </c>
      <c r="Q368" t="str">
        <f t="shared" si="36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6406</v>
      </c>
      <c r="D369">
        <v>7000</v>
      </c>
      <c r="E369">
        <v>10435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1"/>
        <v>149.07142857142856</v>
      </c>
      <c r="P369">
        <f t="shared" si="32"/>
        <v>58.823529411764703</v>
      </c>
      <c r="Q369" t="str">
        <f t="shared" si="36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32" hidden="1" x14ac:dyDescent="0.2">
      <c r="A370">
        <v>368</v>
      </c>
      <c r="B370" s="3" t="s">
        <v>369</v>
      </c>
      <c r="C370" s="3" t="s">
        <v>6407</v>
      </c>
      <c r="D370">
        <v>1000</v>
      </c>
      <c r="E370">
        <v>1006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1"/>
        <v>100.6</v>
      </c>
      <c r="P370">
        <f t="shared" si="32"/>
        <v>6.2893081761006293</v>
      </c>
      <c r="Q370" t="str">
        <f t="shared" si="36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6408</v>
      </c>
      <c r="D371">
        <v>30000</v>
      </c>
      <c r="E371">
        <v>31522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1"/>
        <v>105.07333333333332</v>
      </c>
      <c r="P371">
        <f t="shared" si="32"/>
        <v>179.64071856287424</v>
      </c>
      <c r="Q371" t="str">
        <f t="shared" si="36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6409</v>
      </c>
      <c r="D372">
        <v>300</v>
      </c>
      <c r="E372">
        <v>1050.5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1"/>
        <v>350.16666666666663</v>
      </c>
      <c r="P372">
        <f t="shared" si="32"/>
        <v>6.9767441860465116</v>
      </c>
      <c r="Q372" t="str">
        <f t="shared" si="36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6410</v>
      </c>
      <c r="D373">
        <v>800</v>
      </c>
      <c r="E373">
        <v>810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1"/>
        <v>101.25</v>
      </c>
      <c r="P373">
        <f t="shared" si="32"/>
        <v>0.75329566854990582</v>
      </c>
      <c r="Q373" t="str">
        <f t="shared" si="36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6411</v>
      </c>
      <c r="D374">
        <v>5000</v>
      </c>
      <c r="E374">
        <v>6680.22</v>
      </c>
      <c r="F374" t="s">
        <v>8219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1"/>
        <v>133.6044</v>
      </c>
      <c r="P374">
        <f t="shared" si="32"/>
        <v>555.55555555555554</v>
      </c>
      <c r="Q374" t="str">
        <f t="shared" si="36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6412</v>
      </c>
      <c r="D375">
        <v>2300</v>
      </c>
      <c r="E375">
        <v>3925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1"/>
        <v>170.65217391304347</v>
      </c>
      <c r="P375">
        <f t="shared" si="32"/>
        <v>25.842696629213481</v>
      </c>
      <c r="Q375" t="str">
        <f t="shared" si="36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6413</v>
      </c>
      <c r="D376">
        <v>6450</v>
      </c>
      <c r="E376">
        <v>7053.61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1"/>
        <v>109.35829457364341</v>
      </c>
      <c r="P376">
        <f t="shared" si="32"/>
        <v>37.068965517241381</v>
      </c>
      <c r="Q376" t="str">
        <f t="shared" si="36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6414</v>
      </c>
      <c r="D377">
        <v>6000</v>
      </c>
      <c r="E377">
        <v>6042.02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1"/>
        <v>100.70033333333335</v>
      </c>
      <c r="P377">
        <f t="shared" si="32"/>
        <v>428.57142857142856</v>
      </c>
      <c r="Q377" t="str">
        <f t="shared" si="36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6415</v>
      </c>
      <c r="D378">
        <v>18000</v>
      </c>
      <c r="E378">
        <v>18221</v>
      </c>
      <c r="F378" t="s">
        <v>8219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1"/>
        <v>101.22777777777779</v>
      </c>
      <c r="P378">
        <f t="shared" si="32"/>
        <v>375</v>
      </c>
      <c r="Q378" t="str">
        <f t="shared" si="36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6416</v>
      </c>
      <c r="D379">
        <v>3500</v>
      </c>
      <c r="E379">
        <v>3736.55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1"/>
        <v>106.75857142857143</v>
      </c>
      <c r="P379">
        <f t="shared" si="32"/>
        <v>26.315789473684209</v>
      </c>
      <c r="Q379" t="str">
        <f t="shared" si="36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6417</v>
      </c>
      <c r="D380">
        <v>1964.47</v>
      </c>
      <c r="E380">
        <v>2095.2600000000002</v>
      </c>
      <c r="F380" t="s">
        <v>8219</v>
      </c>
      <c r="G380" t="s">
        <v>8224</v>
      </c>
      <c r="H380" t="s">
        <v>8246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1"/>
        <v>106.65777537961894</v>
      </c>
      <c r="P380">
        <f t="shared" si="32"/>
        <v>23.668313253012048</v>
      </c>
      <c r="Q380" t="str">
        <f t="shared" si="36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6418</v>
      </c>
      <c r="D381">
        <v>50000</v>
      </c>
      <c r="E381">
        <v>50653.11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1"/>
        <v>101.30622</v>
      </c>
      <c r="P381">
        <f t="shared" si="32"/>
        <v>335.57046979865771</v>
      </c>
      <c r="Q381" t="str">
        <f t="shared" si="36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6419</v>
      </c>
      <c r="D382">
        <v>6000</v>
      </c>
      <c r="E382">
        <v>6400.47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1"/>
        <v>106.67450000000001</v>
      </c>
      <c r="P382">
        <f t="shared" si="32"/>
        <v>122.44897959183673</v>
      </c>
      <c r="Q382" t="str">
        <f t="shared" si="36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6420</v>
      </c>
      <c r="D383">
        <v>18500</v>
      </c>
      <c r="E383">
        <v>79335.360000000001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1"/>
        <v>428.83978378378379</v>
      </c>
      <c r="P383">
        <f t="shared" si="32"/>
        <v>73.705179282868528</v>
      </c>
      <c r="Q383" t="str">
        <f t="shared" si="36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6421</v>
      </c>
      <c r="D384">
        <v>9000</v>
      </c>
      <c r="E384">
        <v>9370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1"/>
        <v>104.11111111111111</v>
      </c>
      <c r="P384">
        <f t="shared" si="32"/>
        <v>409.09090909090907</v>
      </c>
      <c r="Q384" t="str">
        <f t="shared" si="36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6422</v>
      </c>
      <c r="D385">
        <v>3000</v>
      </c>
      <c r="E385">
        <v>3236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1"/>
        <v>107.86666666666666</v>
      </c>
      <c r="P385">
        <f t="shared" si="32"/>
        <v>62.5</v>
      </c>
      <c r="Q385" t="str">
        <f t="shared" si="36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32" hidden="1" x14ac:dyDescent="0.2">
      <c r="A386">
        <v>384</v>
      </c>
      <c r="B386" s="3" t="s">
        <v>385</v>
      </c>
      <c r="C386" s="3" t="s">
        <v>6423</v>
      </c>
      <c r="D386">
        <v>5000</v>
      </c>
      <c r="E386">
        <v>8792.02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1"/>
        <v>175.84040000000002</v>
      </c>
      <c r="P386">
        <f t="shared" si="32"/>
        <v>13.054830287206267</v>
      </c>
      <c r="Q386" t="str">
        <f t="shared" si="36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6424</v>
      </c>
      <c r="D387">
        <v>1200</v>
      </c>
      <c r="E387">
        <v>1883.64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7">(E387/D387)*100</f>
        <v>156.97</v>
      </c>
      <c r="P387">
        <f t="shared" ref="P387:P450" si="38">D387/L387</f>
        <v>5.0632911392405067</v>
      </c>
      <c r="Q387" t="str">
        <f t="shared" si="36"/>
        <v>film &amp; video</v>
      </c>
      <c r="R387" t="str">
        <f t="shared" ref="R387:R450" si="39">RIGHT(N387,LEN(N387)-SEARCH("/",N387))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32" hidden="1" x14ac:dyDescent="0.2">
      <c r="A388">
        <v>386</v>
      </c>
      <c r="B388" s="3" t="s">
        <v>387</v>
      </c>
      <c r="C388" s="3" t="s">
        <v>6425</v>
      </c>
      <c r="D388">
        <v>2500</v>
      </c>
      <c r="E388">
        <v>2565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7"/>
        <v>102.60000000000001</v>
      </c>
      <c r="P388">
        <f t="shared" si="38"/>
        <v>192.30769230769232</v>
      </c>
      <c r="Q388" t="str">
        <f t="shared" ref="Q388:Q451" si="42">LEFT(N388,SEARCH("/",N388)-1)</f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6426</v>
      </c>
      <c r="D389">
        <v>15000</v>
      </c>
      <c r="E389">
        <v>15606.4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7"/>
        <v>104.04266666666666</v>
      </c>
      <c r="P389">
        <f t="shared" si="38"/>
        <v>26.690391459074732</v>
      </c>
      <c r="Q389" t="str">
        <f t="shared" si="42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8" hidden="1" x14ac:dyDescent="0.2">
      <c r="A390">
        <v>388</v>
      </c>
      <c r="B390" s="3" t="s">
        <v>389</v>
      </c>
      <c r="C390" s="3" t="s">
        <v>6427</v>
      </c>
      <c r="D390">
        <v>400</v>
      </c>
      <c r="E390">
        <v>416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7"/>
        <v>104</v>
      </c>
      <c r="P390">
        <f t="shared" si="38"/>
        <v>5.6338028169014081</v>
      </c>
      <c r="Q390" t="str">
        <f t="shared" si="42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4" hidden="1" x14ac:dyDescent="0.2">
      <c r="A391">
        <v>389</v>
      </c>
      <c r="B391" s="3" t="s">
        <v>390</v>
      </c>
      <c r="C391" s="3" t="s">
        <v>6428</v>
      </c>
      <c r="D391">
        <v>5000</v>
      </c>
      <c r="E391">
        <v>6053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7"/>
        <v>121.05999999999999</v>
      </c>
      <c r="P391">
        <f t="shared" si="38"/>
        <v>3.3112582781456954</v>
      </c>
      <c r="Q391" t="str">
        <f t="shared" si="42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6429</v>
      </c>
      <c r="D392">
        <v>3000</v>
      </c>
      <c r="E392">
        <v>3231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7"/>
        <v>107.69999999999999</v>
      </c>
      <c r="P392">
        <f t="shared" si="38"/>
        <v>214.28571428571428</v>
      </c>
      <c r="Q392" t="str">
        <f t="shared" si="42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6430</v>
      </c>
      <c r="D393">
        <v>5000</v>
      </c>
      <c r="E393">
        <v>5433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7"/>
        <v>108.66</v>
      </c>
      <c r="P393">
        <f t="shared" si="38"/>
        <v>25.906735751295336</v>
      </c>
      <c r="Q393" t="str">
        <f t="shared" si="42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6431</v>
      </c>
      <c r="D394">
        <v>10557</v>
      </c>
      <c r="E394">
        <v>4130</v>
      </c>
      <c r="F394" t="s">
        <v>8219</v>
      </c>
      <c r="G394" t="s">
        <v>8239</v>
      </c>
      <c r="H394" t="s">
        <v>8249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7"/>
        <v>39.120962394619681</v>
      </c>
      <c r="P394">
        <f t="shared" si="38"/>
        <v>51.247572815533978</v>
      </c>
      <c r="Q394" t="str">
        <f t="shared" si="42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8" hidden="1" x14ac:dyDescent="0.2">
      <c r="A395">
        <v>393</v>
      </c>
      <c r="B395" s="3" t="s">
        <v>394</v>
      </c>
      <c r="C395" s="3" t="s">
        <v>6432</v>
      </c>
      <c r="D395">
        <v>2700</v>
      </c>
      <c r="E395">
        <v>85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7"/>
        <v>3.1481481481481479</v>
      </c>
      <c r="P395">
        <f t="shared" si="38"/>
        <v>7.6923076923076925</v>
      </c>
      <c r="Q395" t="str">
        <f t="shared" si="42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6433</v>
      </c>
      <c r="D396">
        <v>250</v>
      </c>
      <c r="E396">
        <v>120</v>
      </c>
      <c r="F396" t="s">
        <v>8219</v>
      </c>
      <c r="G396" t="s">
        <v>8224</v>
      </c>
      <c r="H396" t="s">
        <v>8246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7"/>
        <v>48</v>
      </c>
      <c r="P396">
        <f t="shared" si="38"/>
        <v>5</v>
      </c>
      <c r="Q396" t="str">
        <f t="shared" si="42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32" hidden="1" x14ac:dyDescent="0.2">
      <c r="A397">
        <v>395</v>
      </c>
      <c r="B397" s="3" t="s">
        <v>396</v>
      </c>
      <c r="C397" s="3" t="s">
        <v>6434</v>
      </c>
      <c r="D397">
        <v>7500</v>
      </c>
      <c r="E397">
        <v>1555</v>
      </c>
      <c r="F397" t="s">
        <v>8219</v>
      </c>
      <c r="G397" t="s">
        <v>8225</v>
      </c>
      <c r="H397" t="s">
        <v>8247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7"/>
        <v>20.733333333333334</v>
      </c>
      <c r="P397">
        <f t="shared" si="38"/>
        <v>40.760869565217391</v>
      </c>
      <c r="Q397" t="str">
        <f t="shared" si="42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6435</v>
      </c>
      <c r="D398">
        <v>1000</v>
      </c>
      <c r="E398">
        <v>80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7"/>
        <v>8</v>
      </c>
      <c r="P398">
        <f t="shared" si="38"/>
        <v>5.1020408163265305</v>
      </c>
      <c r="Q398" t="str">
        <f t="shared" si="42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48" hidden="1" x14ac:dyDescent="0.2">
      <c r="A399">
        <v>397</v>
      </c>
      <c r="B399" s="3" t="s">
        <v>398</v>
      </c>
      <c r="C399" s="3" t="s">
        <v>6436</v>
      </c>
      <c r="D399">
        <v>15000</v>
      </c>
      <c r="E399">
        <v>108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7"/>
        <v>0.72</v>
      </c>
      <c r="P399">
        <f t="shared" si="38"/>
        <v>65.502183406113531</v>
      </c>
      <c r="Q399" t="str">
        <f t="shared" si="42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32" hidden="1" x14ac:dyDescent="0.2">
      <c r="A400">
        <v>398</v>
      </c>
      <c r="B400" s="3" t="s">
        <v>399</v>
      </c>
      <c r="C400" s="3" t="s">
        <v>6437</v>
      </c>
      <c r="D400">
        <v>35000</v>
      </c>
      <c r="E400">
        <v>184133.01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7"/>
        <v>526.09431428571429</v>
      </c>
      <c r="P400">
        <f t="shared" si="38"/>
        <v>522.38805970149258</v>
      </c>
      <c r="Q400" t="str">
        <f t="shared" si="42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4" hidden="1" x14ac:dyDescent="0.2">
      <c r="A401">
        <v>399</v>
      </c>
      <c r="B401" s="3" t="s">
        <v>400</v>
      </c>
      <c r="C401" s="3" t="s">
        <v>6438</v>
      </c>
      <c r="D401">
        <v>10000</v>
      </c>
      <c r="E401">
        <v>25445</v>
      </c>
      <c r="F401" t="s">
        <v>8219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7"/>
        <v>254.45000000000002</v>
      </c>
      <c r="P401">
        <f t="shared" si="38"/>
        <v>105.26315789473684</v>
      </c>
      <c r="Q401" t="str">
        <f t="shared" si="42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8" hidden="1" x14ac:dyDescent="0.2">
      <c r="A402">
        <v>400</v>
      </c>
      <c r="B402" s="3" t="s">
        <v>401</v>
      </c>
      <c r="C402" s="3" t="s">
        <v>6439</v>
      </c>
      <c r="D402">
        <v>25000</v>
      </c>
      <c r="E402">
        <v>26480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7"/>
        <v>105.91999999999999</v>
      </c>
      <c r="P402">
        <f t="shared" si="38"/>
        <v>403.22580645161293</v>
      </c>
      <c r="Q402" t="str">
        <f t="shared" si="42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6440</v>
      </c>
      <c r="D403">
        <v>35000</v>
      </c>
      <c r="E403">
        <v>35848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7"/>
        <v>102.42285714285715</v>
      </c>
      <c r="P403">
        <f t="shared" si="38"/>
        <v>479.45205479452056</v>
      </c>
      <c r="Q403" t="str">
        <f t="shared" si="42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6441</v>
      </c>
      <c r="D404">
        <v>8000</v>
      </c>
      <c r="E404">
        <v>11545.1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7"/>
        <v>144.31375</v>
      </c>
      <c r="P404">
        <f t="shared" si="38"/>
        <v>186.04651162790697</v>
      </c>
      <c r="Q404" t="str">
        <f t="shared" si="42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6442</v>
      </c>
      <c r="D405">
        <v>25000</v>
      </c>
      <c r="E405">
        <v>26577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7"/>
        <v>106.30800000000001</v>
      </c>
      <c r="P405">
        <f t="shared" si="38"/>
        <v>357.14285714285717</v>
      </c>
      <c r="Q405" t="str">
        <f t="shared" si="42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6443</v>
      </c>
      <c r="D406">
        <v>600</v>
      </c>
      <c r="E406">
        <v>1273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7"/>
        <v>212.16666666666666</v>
      </c>
      <c r="P406">
        <f t="shared" si="38"/>
        <v>2.2140221402214024</v>
      </c>
      <c r="Q406" t="str">
        <f t="shared" si="42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8" hidden="1" x14ac:dyDescent="0.2">
      <c r="A407">
        <v>405</v>
      </c>
      <c r="B407" s="3" t="s">
        <v>406</v>
      </c>
      <c r="C407" s="3" t="s">
        <v>6444</v>
      </c>
      <c r="D407">
        <v>4000</v>
      </c>
      <c r="E407">
        <v>4078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7"/>
        <v>101.95</v>
      </c>
      <c r="P407">
        <f t="shared" si="38"/>
        <v>72.727272727272734</v>
      </c>
      <c r="Q407" t="str">
        <f t="shared" si="42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6445</v>
      </c>
      <c r="D408">
        <v>25000</v>
      </c>
      <c r="E408">
        <v>25568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7"/>
        <v>102.27200000000001</v>
      </c>
      <c r="P408">
        <f t="shared" si="38"/>
        <v>714.28571428571433</v>
      </c>
      <c r="Q408" t="str">
        <f t="shared" si="42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6446</v>
      </c>
      <c r="D409">
        <v>20000</v>
      </c>
      <c r="E409">
        <v>104146.51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7"/>
        <v>520.73254999999995</v>
      </c>
      <c r="P409">
        <f t="shared" si="38"/>
        <v>909.09090909090912</v>
      </c>
      <c r="Q409" t="str">
        <f t="shared" si="42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32" hidden="1" x14ac:dyDescent="0.2">
      <c r="A410">
        <v>408</v>
      </c>
      <c r="B410" s="3" t="s">
        <v>409</v>
      </c>
      <c r="C410" s="3" t="s">
        <v>6447</v>
      </c>
      <c r="D410">
        <v>12000</v>
      </c>
      <c r="E410">
        <v>13279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7"/>
        <v>110.65833333333333</v>
      </c>
      <c r="P410">
        <f t="shared" si="38"/>
        <v>315.78947368421052</v>
      </c>
      <c r="Q410" t="str">
        <f t="shared" si="42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6448</v>
      </c>
      <c r="D411">
        <v>15000</v>
      </c>
      <c r="E411">
        <v>15171.5</v>
      </c>
      <c r="F411" t="s">
        <v>8219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7"/>
        <v>101.14333333333335</v>
      </c>
      <c r="P411">
        <f t="shared" si="38"/>
        <v>1000</v>
      </c>
      <c r="Q411" t="str">
        <f t="shared" si="42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6449</v>
      </c>
      <c r="D412">
        <v>25000</v>
      </c>
      <c r="E412">
        <v>73552</v>
      </c>
      <c r="F412" t="s">
        <v>8219</v>
      </c>
      <c r="G412" t="s">
        <v>8224</v>
      </c>
      <c r="H412" t="s">
        <v>8246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7"/>
        <v>294.20799999999997</v>
      </c>
      <c r="P412">
        <f t="shared" si="38"/>
        <v>3571.4285714285716</v>
      </c>
      <c r="Q412" t="str">
        <f t="shared" si="42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6450</v>
      </c>
      <c r="D413">
        <v>40000</v>
      </c>
      <c r="E413">
        <v>42311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7"/>
        <v>105.77749999999999</v>
      </c>
      <c r="P413">
        <f t="shared" si="38"/>
        <v>165.97510373443984</v>
      </c>
      <c r="Q413" t="str">
        <f t="shared" si="42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6451</v>
      </c>
      <c r="D414">
        <v>5000</v>
      </c>
      <c r="E414">
        <v>0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7"/>
        <v>0</v>
      </c>
      <c r="P414">
        <f t="shared" si="38"/>
        <v>90.909090909090907</v>
      </c>
      <c r="Q414" t="str">
        <f t="shared" si="42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6452</v>
      </c>
      <c r="D415">
        <v>5500</v>
      </c>
      <c r="E415">
        <v>0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7"/>
        <v>0</v>
      </c>
      <c r="P415">
        <f t="shared" si="38"/>
        <v>32.163742690058477</v>
      </c>
      <c r="Q415" t="str">
        <f t="shared" si="42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6453</v>
      </c>
      <c r="D416">
        <v>10000</v>
      </c>
      <c r="E416">
        <v>300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7"/>
        <v>3</v>
      </c>
      <c r="P416">
        <f t="shared" si="38"/>
        <v>48.07692307692308</v>
      </c>
      <c r="Q416" t="str">
        <f t="shared" si="42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48" hidden="1" x14ac:dyDescent="0.2">
      <c r="A417">
        <v>415</v>
      </c>
      <c r="B417" s="3" t="s">
        <v>416</v>
      </c>
      <c r="C417" s="3" t="s">
        <v>6454</v>
      </c>
      <c r="D417">
        <v>1000</v>
      </c>
      <c r="E417">
        <v>1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7"/>
        <v>0.1</v>
      </c>
      <c r="P417">
        <f t="shared" si="38"/>
        <v>47.61904761904762</v>
      </c>
      <c r="Q417" t="str">
        <f t="shared" si="42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8" hidden="1" x14ac:dyDescent="0.2">
      <c r="A418">
        <v>416</v>
      </c>
      <c r="B418" s="3" t="s">
        <v>417</v>
      </c>
      <c r="C418" s="3" t="s">
        <v>6455</v>
      </c>
      <c r="D418">
        <v>3000</v>
      </c>
      <c r="E418">
        <v>0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7"/>
        <v>0</v>
      </c>
      <c r="P418">
        <f t="shared" si="38"/>
        <v>120</v>
      </c>
      <c r="Q418" t="str">
        <f t="shared" si="42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6456</v>
      </c>
      <c r="D419">
        <v>60000</v>
      </c>
      <c r="E419">
        <v>39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7"/>
        <v>6.5000000000000002E-2</v>
      </c>
      <c r="P419">
        <f t="shared" si="38"/>
        <v>1153.8461538461538</v>
      </c>
      <c r="Q419" t="str">
        <f t="shared" si="42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6457</v>
      </c>
      <c r="D420">
        <v>1000</v>
      </c>
      <c r="E420">
        <v>15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7"/>
        <v>1.5</v>
      </c>
      <c r="P420">
        <f t="shared" si="38"/>
        <v>9.615384615384615</v>
      </c>
      <c r="Q420" t="str">
        <f t="shared" si="42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6458</v>
      </c>
      <c r="D421">
        <v>70000</v>
      </c>
      <c r="E421">
        <v>270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7"/>
        <v>0.38571428571428573</v>
      </c>
      <c r="P421">
        <f t="shared" si="38"/>
        <v>958.90410958904113</v>
      </c>
      <c r="Q421" t="str">
        <f t="shared" si="42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6459</v>
      </c>
      <c r="D422">
        <v>474900</v>
      </c>
      <c r="E422">
        <v>0</v>
      </c>
      <c r="F422" t="s">
        <v>8219</v>
      </c>
      <c r="G422" t="s">
        <v>8235</v>
      </c>
      <c r="H422" t="s">
        <v>8255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7"/>
        <v>0</v>
      </c>
      <c r="P422">
        <f t="shared" si="38"/>
        <v>158300</v>
      </c>
      <c r="Q422" t="str">
        <f t="shared" si="42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32" hidden="1" x14ac:dyDescent="0.2">
      <c r="A423">
        <v>421</v>
      </c>
      <c r="B423" s="3" t="s">
        <v>422</v>
      </c>
      <c r="C423" s="3" t="s">
        <v>6460</v>
      </c>
      <c r="D423">
        <v>50000</v>
      </c>
      <c r="E423">
        <v>0</v>
      </c>
      <c r="F423" t="s">
        <v>8219</v>
      </c>
      <c r="G423" t="s">
        <v>8241</v>
      </c>
      <c r="H423" t="s">
        <v>8249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7"/>
        <v>0</v>
      </c>
      <c r="P423">
        <f t="shared" si="38"/>
        <v>8333.3333333333339</v>
      </c>
      <c r="Q423" t="str">
        <f t="shared" si="42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32" hidden="1" x14ac:dyDescent="0.2">
      <c r="A424">
        <v>422</v>
      </c>
      <c r="B424" s="3" t="s">
        <v>423</v>
      </c>
      <c r="C424" s="3" t="s">
        <v>6461</v>
      </c>
      <c r="D424">
        <v>18900</v>
      </c>
      <c r="E424">
        <v>108</v>
      </c>
      <c r="F424" t="s">
        <v>8219</v>
      </c>
      <c r="G424" t="s">
        <v>8228</v>
      </c>
      <c r="H424" t="s">
        <v>8250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7"/>
        <v>0.5714285714285714</v>
      </c>
      <c r="P424">
        <f t="shared" si="38"/>
        <v>1575</v>
      </c>
      <c r="Q424" t="str">
        <f t="shared" si="42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6462</v>
      </c>
      <c r="D425">
        <v>2000</v>
      </c>
      <c r="E425">
        <v>0</v>
      </c>
      <c r="F425" t="s">
        <v>8219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7"/>
        <v>0</v>
      </c>
      <c r="P425">
        <f t="shared" si="38"/>
        <v>153.84615384615384</v>
      </c>
      <c r="Q425" t="str">
        <f t="shared" si="42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6463</v>
      </c>
      <c r="D426">
        <v>1000</v>
      </c>
      <c r="E426">
        <v>0</v>
      </c>
      <c r="F426" t="s">
        <v>8219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7"/>
        <v>0</v>
      </c>
      <c r="P426">
        <f t="shared" si="38"/>
        <v>200</v>
      </c>
      <c r="Q426" t="str">
        <f t="shared" si="42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6464</v>
      </c>
      <c r="D427">
        <v>35000</v>
      </c>
      <c r="E427">
        <v>25</v>
      </c>
      <c r="F427" t="s">
        <v>8219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7"/>
        <v>7.1428571428571425E-2</v>
      </c>
      <c r="P427">
        <f t="shared" si="38"/>
        <v>17500</v>
      </c>
      <c r="Q427" t="str">
        <f t="shared" si="42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6465</v>
      </c>
      <c r="D428">
        <v>8000</v>
      </c>
      <c r="E428">
        <v>55</v>
      </c>
      <c r="F428" t="s">
        <v>8219</v>
      </c>
      <c r="G428" t="s">
        <v>8226</v>
      </c>
      <c r="H428" t="s">
        <v>8248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7"/>
        <v>0.6875</v>
      </c>
      <c r="P428">
        <f t="shared" si="38"/>
        <v>1000</v>
      </c>
      <c r="Q428" t="str">
        <f t="shared" si="42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32" hidden="1" x14ac:dyDescent="0.2">
      <c r="A429">
        <v>427</v>
      </c>
      <c r="B429" s="3" t="s">
        <v>428</v>
      </c>
      <c r="C429" s="3" t="s">
        <v>6466</v>
      </c>
      <c r="D429">
        <v>10000</v>
      </c>
      <c r="E429">
        <v>0</v>
      </c>
      <c r="F429" t="s">
        <v>8219</v>
      </c>
      <c r="G429" t="s">
        <v>8233</v>
      </c>
      <c r="H429" t="s">
        <v>8249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7"/>
        <v>0</v>
      </c>
      <c r="P429" t="e">
        <f t="shared" si="38"/>
        <v>#DIV/0!</v>
      </c>
      <c r="Q429" t="str">
        <f t="shared" si="42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6467</v>
      </c>
      <c r="D430">
        <v>27000</v>
      </c>
      <c r="E430">
        <v>0</v>
      </c>
      <c r="F430" t="s">
        <v>8219</v>
      </c>
      <c r="G430" t="s">
        <v>8225</v>
      </c>
      <c r="H430" t="s">
        <v>8247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7"/>
        <v>0</v>
      </c>
      <c r="P430">
        <f t="shared" si="38"/>
        <v>2076.9230769230771</v>
      </c>
      <c r="Q430" t="str">
        <f t="shared" si="42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48" hidden="1" x14ac:dyDescent="0.2">
      <c r="A431">
        <v>429</v>
      </c>
      <c r="B431" s="3" t="s">
        <v>430</v>
      </c>
      <c r="C431" s="3" t="s">
        <v>6468</v>
      </c>
      <c r="D431">
        <v>1500</v>
      </c>
      <c r="E431">
        <v>0</v>
      </c>
      <c r="F431" t="s">
        <v>8219</v>
      </c>
      <c r="G431" t="s">
        <v>8225</v>
      </c>
      <c r="H431" t="s">
        <v>8247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7"/>
        <v>0</v>
      </c>
      <c r="P431" t="e">
        <f t="shared" si="38"/>
        <v>#DIV/0!</v>
      </c>
      <c r="Q431" t="str">
        <f t="shared" si="42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8" hidden="1" x14ac:dyDescent="0.2">
      <c r="A432">
        <v>430</v>
      </c>
      <c r="B432" s="3" t="s">
        <v>431</v>
      </c>
      <c r="C432" s="3" t="s">
        <v>6469</v>
      </c>
      <c r="D432">
        <v>7500</v>
      </c>
      <c r="E432">
        <v>1101</v>
      </c>
      <c r="F432" t="s">
        <v>8219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7"/>
        <v>14.680000000000001</v>
      </c>
      <c r="P432">
        <f t="shared" si="38"/>
        <v>1500</v>
      </c>
      <c r="Q432" t="str">
        <f t="shared" si="42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6470</v>
      </c>
      <c r="D433">
        <v>5000</v>
      </c>
      <c r="E433">
        <v>2</v>
      </c>
      <c r="F433" t="s">
        <v>8219</v>
      </c>
      <c r="G433" t="s">
        <v>8229</v>
      </c>
      <c r="H433" t="s">
        <v>8251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7"/>
        <v>0.04</v>
      </c>
      <c r="P433">
        <f t="shared" si="38"/>
        <v>625</v>
      </c>
      <c r="Q433" t="str">
        <f t="shared" si="42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6471</v>
      </c>
      <c r="D434">
        <v>200</v>
      </c>
      <c r="E434">
        <v>0</v>
      </c>
      <c r="F434" t="s">
        <v>8219</v>
      </c>
      <c r="G434" t="s">
        <v>8229</v>
      </c>
      <c r="H434" t="s">
        <v>8251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7"/>
        <v>0</v>
      </c>
      <c r="P434">
        <f t="shared" si="38"/>
        <v>25</v>
      </c>
      <c r="Q434" t="str">
        <f t="shared" si="42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32" hidden="1" x14ac:dyDescent="0.2">
      <c r="A435">
        <v>433</v>
      </c>
      <c r="B435" s="3" t="s">
        <v>434</v>
      </c>
      <c r="C435" s="3" t="s">
        <v>6472</v>
      </c>
      <c r="D435">
        <v>420</v>
      </c>
      <c r="E435">
        <v>120</v>
      </c>
      <c r="F435" t="s">
        <v>8219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7"/>
        <v>28.571428571428569</v>
      </c>
      <c r="P435" t="e">
        <f t="shared" si="38"/>
        <v>#DIV/0!</v>
      </c>
      <c r="Q435" t="str">
        <f t="shared" si="42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6473</v>
      </c>
      <c r="D436">
        <v>175000</v>
      </c>
      <c r="E436">
        <v>0</v>
      </c>
      <c r="F436" t="s">
        <v>8219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7"/>
        <v>0</v>
      </c>
      <c r="P436">
        <f t="shared" si="38"/>
        <v>87500</v>
      </c>
      <c r="Q436" t="str">
        <f t="shared" si="42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32" hidden="1" x14ac:dyDescent="0.2">
      <c r="A437">
        <v>435</v>
      </c>
      <c r="B437" s="3" t="s">
        <v>436</v>
      </c>
      <c r="C437" s="3" t="s">
        <v>6474</v>
      </c>
      <c r="D437">
        <v>128</v>
      </c>
      <c r="E437">
        <v>0</v>
      </c>
      <c r="F437" t="s">
        <v>8219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7"/>
        <v>0</v>
      </c>
      <c r="P437">
        <f t="shared" si="38"/>
        <v>42.666666666666664</v>
      </c>
      <c r="Q437" t="str">
        <f t="shared" si="42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6475</v>
      </c>
      <c r="D438">
        <v>1000</v>
      </c>
      <c r="E438">
        <v>0</v>
      </c>
      <c r="F438" t="s">
        <v>8219</v>
      </c>
      <c r="G438" t="s">
        <v>8237</v>
      </c>
      <c r="H438" t="s">
        <v>8249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7"/>
        <v>0</v>
      </c>
      <c r="P438" t="e">
        <f t="shared" si="38"/>
        <v>#DIV/0!</v>
      </c>
      <c r="Q438" t="str">
        <f t="shared" si="42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6476</v>
      </c>
      <c r="D439">
        <v>25000</v>
      </c>
      <c r="E439">
        <v>2630</v>
      </c>
      <c r="F439" t="s">
        <v>8219</v>
      </c>
      <c r="G439" t="s">
        <v>8225</v>
      </c>
      <c r="H439" t="s">
        <v>8247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7"/>
        <v>10.52</v>
      </c>
      <c r="P439" t="e">
        <f t="shared" si="38"/>
        <v>#DIV/0!</v>
      </c>
      <c r="Q439" t="str">
        <f t="shared" si="42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6477</v>
      </c>
      <c r="D440">
        <v>50000</v>
      </c>
      <c r="E440">
        <v>670</v>
      </c>
      <c r="F440" t="s">
        <v>8219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7"/>
        <v>1.34</v>
      </c>
      <c r="P440">
        <f t="shared" si="38"/>
        <v>4545.454545454545</v>
      </c>
      <c r="Q440" t="str">
        <f t="shared" si="42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6478</v>
      </c>
      <c r="D441">
        <v>40000</v>
      </c>
      <c r="E441">
        <v>100</v>
      </c>
      <c r="F441" t="s">
        <v>8219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7"/>
        <v>0.25</v>
      </c>
      <c r="P441" t="e">
        <f t="shared" si="38"/>
        <v>#DIV/0!</v>
      </c>
      <c r="Q441" t="str">
        <f t="shared" si="42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6479</v>
      </c>
      <c r="D442">
        <v>25000</v>
      </c>
      <c r="E442">
        <v>0</v>
      </c>
      <c r="F442" t="s">
        <v>8219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7"/>
        <v>0</v>
      </c>
      <c r="P442">
        <f t="shared" si="38"/>
        <v>25000</v>
      </c>
      <c r="Q442" t="str">
        <f t="shared" si="42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6480</v>
      </c>
      <c r="D443">
        <v>25000</v>
      </c>
      <c r="E443">
        <v>82</v>
      </c>
      <c r="F443" t="s">
        <v>8219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7"/>
        <v>0.32800000000000001</v>
      </c>
      <c r="P443" t="e">
        <f t="shared" si="38"/>
        <v>#DIV/0!</v>
      </c>
      <c r="Q443" t="str">
        <f t="shared" si="42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ht="48" hidden="1" x14ac:dyDescent="0.2">
      <c r="A444">
        <v>442</v>
      </c>
      <c r="B444" s="3" t="s">
        <v>443</v>
      </c>
      <c r="C444" s="3" t="s">
        <v>6481</v>
      </c>
      <c r="D444">
        <v>2000</v>
      </c>
      <c r="E444">
        <v>0</v>
      </c>
      <c r="F444" t="s">
        <v>8219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7"/>
        <v>0</v>
      </c>
      <c r="P444">
        <f t="shared" si="38"/>
        <v>117.64705882352941</v>
      </c>
      <c r="Q444" t="str">
        <f t="shared" si="42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6482</v>
      </c>
      <c r="D445">
        <v>5500</v>
      </c>
      <c r="E445">
        <v>180</v>
      </c>
      <c r="F445" t="s">
        <v>8219</v>
      </c>
      <c r="G445" t="s">
        <v>8226</v>
      </c>
      <c r="H445" t="s">
        <v>8248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7"/>
        <v>3.2727272727272729</v>
      </c>
      <c r="P445">
        <f t="shared" si="38"/>
        <v>2750</v>
      </c>
      <c r="Q445" t="str">
        <f t="shared" si="42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6483</v>
      </c>
      <c r="D446">
        <v>850000</v>
      </c>
      <c r="E446">
        <v>50</v>
      </c>
      <c r="F446" t="s">
        <v>8219</v>
      </c>
      <c r="G446" t="s">
        <v>8235</v>
      </c>
      <c r="H446" t="s">
        <v>8255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7"/>
        <v>5.8823529411764705E-3</v>
      </c>
      <c r="P446">
        <f t="shared" si="38"/>
        <v>850000</v>
      </c>
      <c r="Q446" t="str">
        <f t="shared" si="42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6484</v>
      </c>
      <c r="D447">
        <v>22000</v>
      </c>
      <c r="E447">
        <v>10</v>
      </c>
      <c r="F447" t="s">
        <v>8219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7"/>
        <v>4.5454545454545456E-2</v>
      </c>
      <c r="P447">
        <f t="shared" si="38"/>
        <v>11000</v>
      </c>
      <c r="Q447" t="str">
        <f t="shared" si="42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6485</v>
      </c>
      <c r="D448">
        <v>10000</v>
      </c>
      <c r="E448">
        <v>0</v>
      </c>
      <c r="F448" t="s">
        <v>8219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7"/>
        <v>0</v>
      </c>
      <c r="P448">
        <f t="shared" si="38"/>
        <v>625</v>
      </c>
      <c r="Q448" t="str">
        <f t="shared" si="42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6486</v>
      </c>
      <c r="D449">
        <v>3000</v>
      </c>
      <c r="E449">
        <v>326.33</v>
      </c>
      <c r="F449" t="s">
        <v>8219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7"/>
        <v>10.877666666666666</v>
      </c>
      <c r="P449">
        <f t="shared" si="38"/>
        <v>3000</v>
      </c>
      <c r="Q449" t="str">
        <f t="shared" si="42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6487</v>
      </c>
      <c r="D450">
        <v>2500</v>
      </c>
      <c r="E450">
        <v>0</v>
      </c>
      <c r="F450" t="s">
        <v>8219</v>
      </c>
      <c r="G450" t="s">
        <v>8229</v>
      </c>
      <c r="H450" t="s">
        <v>8251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7"/>
        <v>0</v>
      </c>
      <c r="P450">
        <f t="shared" si="38"/>
        <v>625</v>
      </c>
      <c r="Q450" t="str">
        <f t="shared" si="42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32" hidden="1" x14ac:dyDescent="0.2">
      <c r="A451">
        <v>449</v>
      </c>
      <c r="B451" s="3" t="s">
        <v>450</v>
      </c>
      <c r="C451" s="3" t="s">
        <v>6488</v>
      </c>
      <c r="D451">
        <v>110000</v>
      </c>
      <c r="E451">
        <v>0</v>
      </c>
      <c r="F451" t="s">
        <v>8219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3">(E451/D451)*100</f>
        <v>0</v>
      </c>
      <c r="P451">
        <f t="shared" ref="P451:P514" si="44">D451/L451</f>
        <v>22000</v>
      </c>
      <c r="Q451" t="str">
        <f t="shared" si="42"/>
        <v>film &amp; video</v>
      </c>
      <c r="R451" t="str">
        <f t="shared" ref="R451:R514" si="45">RIGHT(N451,LEN(N451)-SEARCH("/",N451))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32" hidden="1" x14ac:dyDescent="0.2">
      <c r="A452">
        <v>450</v>
      </c>
      <c r="B452" s="3" t="s">
        <v>451</v>
      </c>
      <c r="C452" s="3" t="s">
        <v>6489</v>
      </c>
      <c r="D452">
        <v>30000</v>
      </c>
      <c r="E452">
        <v>0</v>
      </c>
      <c r="F452" t="s">
        <v>8219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3"/>
        <v>0</v>
      </c>
      <c r="P452">
        <f t="shared" si="44"/>
        <v>4285.7142857142853</v>
      </c>
      <c r="Q452" t="str">
        <f t="shared" ref="Q452:Q515" si="48">LEFT(N452,SEARCH("/",N452)-1)</f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6490</v>
      </c>
      <c r="D453">
        <v>15000</v>
      </c>
      <c r="E453">
        <v>55</v>
      </c>
      <c r="F453" t="s">
        <v>8219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3"/>
        <v>0.36666666666666664</v>
      </c>
      <c r="P453" t="e">
        <f t="shared" si="44"/>
        <v>#DIV/0!</v>
      </c>
      <c r="Q453" t="str">
        <f t="shared" si="48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8" hidden="1" x14ac:dyDescent="0.2">
      <c r="A454">
        <v>452</v>
      </c>
      <c r="B454" s="3" t="s">
        <v>453</v>
      </c>
      <c r="C454" s="3" t="s">
        <v>6491</v>
      </c>
      <c r="D454">
        <v>86350</v>
      </c>
      <c r="E454">
        <v>1571</v>
      </c>
      <c r="F454" t="s">
        <v>8219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3"/>
        <v>1.8193398957730169</v>
      </c>
      <c r="P454">
        <f t="shared" si="44"/>
        <v>7195.833333333333</v>
      </c>
      <c r="Q454" t="str">
        <f t="shared" si="48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4" hidden="1" x14ac:dyDescent="0.2">
      <c r="A455">
        <v>453</v>
      </c>
      <c r="B455" s="3" t="s">
        <v>454</v>
      </c>
      <c r="C455" s="3" t="s">
        <v>6492</v>
      </c>
      <c r="D455">
        <v>3000</v>
      </c>
      <c r="E455">
        <v>75</v>
      </c>
      <c r="F455" t="s">
        <v>8219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3"/>
        <v>2.5</v>
      </c>
      <c r="P455">
        <f t="shared" si="44"/>
        <v>1500</v>
      </c>
      <c r="Q455" t="str">
        <f t="shared" si="48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6493</v>
      </c>
      <c r="D456">
        <v>10000</v>
      </c>
      <c r="E456">
        <v>435</v>
      </c>
      <c r="F456" t="s">
        <v>8219</v>
      </c>
      <c r="G456" t="s">
        <v>8228</v>
      </c>
      <c r="H456" t="s">
        <v>8250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3"/>
        <v>4.3499999999999996</v>
      </c>
      <c r="P456">
        <f t="shared" si="44"/>
        <v>2000</v>
      </c>
      <c r="Q456" t="str">
        <f t="shared" si="48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6494</v>
      </c>
      <c r="D457">
        <v>1000</v>
      </c>
      <c r="E457">
        <v>8</v>
      </c>
      <c r="F457" t="s">
        <v>8219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3"/>
        <v>0.8</v>
      </c>
      <c r="P457">
        <f t="shared" si="44"/>
        <v>500</v>
      </c>
      <c r="Q457" t="str">
        <f t="shared" si="48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6495</v>
      </c>
      <c r="D458">
        <v>65000</v>
      </c>
      <c r="E458">
        <v>788</v>
      </c>
      <c r="F458" t="s">
        <v>8219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3"/>
        <v>1.2123076923076923</v>
      </c>
      <c r="P458">
        <f t="shared" si="44"/>
        <v>21666.666666666668</v>
      </c>
      <c r="Q458" t="str">
        <f t="shared" si="48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6496</v>
      </c>
      <c r="D459">
        <v>30000</v>
      </c>
      <c r="E459">
        <v>0</v>
      </c>
      <c r="F459" t="s">
        <v>8219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3"/>
        <v>0</v>
      </c>
      <c r="P459" t="e">
        <f t="shared" si="44"/>
        <v>#DIV/0!</v>
      </c>
      <c r="Q459" t="str">
        <f t="shared" si="48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6497</v>
      </c>
      <c r="D460">
        <v>150000</v>
      </c>
      <c r="E460">
        <v>1026</v>
      </c>
      <c r="F460" t="s">
        <v>8219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3"/>
        <v>0.68399999999999994</v>
      </c>
      <c r="P460">
        <f t="shared" si="44"/>
        <v>3061.2244897959185</v>
      </c>
      <c r="Q460" t="str">
        <f t="shared" si="48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6498</v>
      </c>
      <c r="D461">
        <v>37000</v>
      </c>
      <c r="E461">
        <v>463</v>
      </c>
      <c r="F461" t="s">
        <v>8219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3"/>
        <v>1.2513513513513512</v>
      </c>
      <c r="P461">
        <f t="shared" si="44"/>
        <v>37000</v>
      </c>
      <c r="Q461" t="str">
        <f t="shared" si="48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48" hidden="1" x14ac:dyDescent="0.2">
      <c r="A462">
        <v>460</v>
      </c>
      <c r="B462" s="3" t="s">
        <v>461</v>
      </c>
      <c r="C462" s="3" t="s">
        <v>6499</v>
      </c>
      <c r="D462">
        <v>16000</v>
      </c>
      <c r="E462">
        <v>30</v>
      </c>
      <c r="F462" t="s">
        <v>8219</v>
      </c>
      <c r="G462" t="s">
        <v>8230</v>
      </c>
      <c r="H462" t="s">
        <v>8249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3"/>
        <v>0.1875</v>
      </c>
      <c r="P462">
        <f t="shared" si="44"/>
        <v>8000</v>
      </c>
      <c r="Q462" t="str">
        <f t="shared" si="48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6500</v>
      </c>
      <c r="D463">
        <v>510000</v>
      </c>
      <c r="E463">
        <v>0</v>
      </c>
      <c r="F463" t="s">
        <v>8219</v>
      </c>
      <c r="G463" t="s">
        <v>8226</v>
      </c>
      <c r="H463" t="s">
        <v>8248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3"/>
        <v>0</v>
      </c>
      <c r="P463" t="e">
        <f t="shared" si="44"/>
        <v>#DIV/0!</v>
      </c>
      <c r="Q463" t="str">
        <f t="shared" si="48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32" hidden="1" x14ac:dyDescent="0.2">
      <c r="A464">
        <v>462</v>
      </c>
      <c r="B464" s="3" t="s">
        <v>463</v>
      </c>
      <c r="C464" s="3" t="s">
        <v>6501</v>
      </c>
      <c r="D464">
        <v>20000</v>
      </c>
      <c r="E464">
        <v>25</v>
      </c>
      <c r="F464" t="s">
        <v>8219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3"/>
        <v>0.125</v>
      </c>
      <c r="P464" t="e">
        <f t="shared" si="44"/>
        <v>#DIV/0!</v>
      </c>
      <c r="Q464" t="str">
        <f t="shared" si="48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6502</v>
      </c>
      <c r="D465">
        <v>4200</v>
      </c>
      <c r="E465">
        <v>0</v>
      </c>
      <c r="F465" t="s">
        <v>8219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3"/>
        <v>0</v>
      </c>
      <c r="P465">
        <f t="shared" si="44"/>
        <v>381.81818181818181</v>
      </c>
      <c r="Q465" t="str">
        <f t="shared" si="48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8" hidden="1" x14ac:dyDescent="0.2">
      <c r="A466">
        <v>464</v>
      </c>
      <c r="B466" s="3" t="s">
        <v>465</v>
      </c>
      <c r="C466" s="3" t="s">
        <v>6503</v>
      </c>
      <c r="D466">
        <v>100000</v>
      </c>
      <c r="E466">
        <v>50</v>
      </c>
      <c r="F466" t="s">
        <v>8219</v>
      </c>
      <c r="G466" t="s">
        <v>8224</v>
      </c>
      <c r="H466" t="s">
        <v>8246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3"/>
        <v>0.05</v>
      </c>
      <c r="P466">
        <f t="shared" si="44"/>
        <v>100000</v>
      </c>
      <c r="Q466" t="str">
        <f t="shared" si="48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48" hidden="1" x14ac:dyDescent="0.2">
      <c r="A467">
        <v>465</v>
      </c>
      <c r="B467" s="3" t="s">
        <v>466</v>
      </c>
      <c r="C467" s="3" t="s">
        <v>6504</v>
      </c>
      <c r="D467">
        <v>5000</v>
      </c>
      <c r="E467">
        <v>3</v>
      </c>
      <c r="F467" t="s">
        <v>8219</v>
      </c>
      <c r="G467" t="s">
        <v>8241</v>
      </c>
      <c r="H467" t="s">
        <v>8249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3"/>
        <v>0.06</v>
      </c>
      <c r="P467">
        <f t="shared" si="44"/>
        <v>625</v>
      </c>
      <c r="Q467" t="str">
        <f t="shared" si="48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6505</v>
      </c>
      <c r="D468">
        <v>33000</v>
      </c>
      <c r="E468">
        <v>0</v>
      </c>
      <c r="F468" t="s">
        <v>8219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3"/>
        <v>0</v>
      </c>
      <c r="P468">
        <f t="shared" si="44"/>
        <v>6600</v>
      </c>
      <c r="Q468" t="str">
        <f t="shared" si="48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6506</v>
      </c>
      <c r="D469">
        <v>5000</v>
      </c>
      <c r="E469">
        <v>10</v>
      </c>
      <c r="F469" t="s">
        <v>8219</v>
      </c>
      <c r="G469" t="s">
        <v>8240</v>
      </c>
      <c r="H469" t="s">
        <v>8257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3"/>
        <v>0.2</v>
      </c>
      <c r="P469">
        <f t="shared" si="44"/>
        <v>128.2051282051282</v>
      </c>
      <c r="Q469" t="str">
        <f t="shared" si="48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6507</v>
      </c>
      <c r="D470">
        <v>124000</v>
      </c>
      <c r="E470">
        <v>0</v>
      </c>
      <c r="F470" t="s">
        <v>8219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3"/>
        <v>0</v>
      </c>
      <c r="P470" t="e">
        <f t="shared" si="44"/>
        <v>#DIV/0!</v>
      </c>
      <c r="Q470" t="str">
        <f t="shared" si="48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48" hidden="1" x14ac:dyDescent="0.2">
      <c r="A471">
        <v>469</v>
      </c>
      <c r="B471" s="3" t="s">
        <v>470</v>
      </c>
      <c r="C471" s="3" t="s">
        <v>6508</v>
      </c>
      <c r="D471">
        <v>4000</v>
      </c>
      <c r="E471">
        <v>0</v>
      </c>
      <c r="F471" t="s">
        <v>8219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3"/>
        <v>0</v>
      </c>
      <c r="P471" t="e">
        <f t="shared" si="44"/>
        <v>#DIV/0!</v>
      </c>
      <c r="Q471" t="str">
        <f t="shared" si="48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6509</v>
      </c>
      <c r="D472">
        <v>13000</v>
      </c>
      <c r="E472">
        <v>0</v>
      </c>
      <c r="F472" t="s">
        <v>8219</v>
      </c>
      <c r="G472" t="s">
        <v>8235</v>
      </c>
      <c r="H472" t="s">
        <v>8255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3"/>
        <v>0</v>
      </c>
      <c r="P472">
        <f t="shared" si="44"/>
        <v>6500</v>
      </c>
      <c r="Q472" t="str">
        <f t="shared" si="48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48" hidden="1" x14ac:dyDescent="0.2">
      <c r="A473">
        <v>471</v>
      </c>
      <c r="B473" s="3" t="s">
        <v>472</v>
      </c>
      <c r="C473" s="3" t="s">
        <v>6510</v>
      </c>
      <c r="D473">
        <v>50000</v>
      </c>
      <c r="E473">
        <v>0</v>
      </c>
      <c r="F473" t="s">
        <v>8219</v>
      </c>
      <c r="G473" t="s">
        <v>8226</v>
      </c>
      <c r="H473" t="s">
        <v>8248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3"/>
        <v>0</v>
      </c>
      <c r="P473">
        <f t="shared" si="44"/>
        <v>294.11764705882354</v>
      </c>
      <c r="Q473" t="str">
        <f t="shared" si="48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6511</v>
      </c>
      <c r="D474">
        <v>28000</v>
      </c>
      <c r="E474">
        <v>201</v>
      </c>
      <c r="F474" t="s">
        <v>8219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3"/>
        <v>0.71785714285714286</v>
      </c>
      <c r="P474">
        <f t="shared" si="44"/>
        <v>5600</v>
      </c>
      <c r="Q474" t="str">
        <f t="shared" si="48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32" hidden="1" x14ac:dyDescent="0.2">
      <c r="A475">
        <v>473</v>
      </c>
      <c r="B475" s="3" t="s">
        <v>474</v>
      </c>
      <c r="C475" s="3" t="s">
        <v>6512</v>
      </c>
      <c r="D475">
        <v>12000</v>
      </c>
      <c r="E475">
        <v>52</v>
      </c>
      <c r="F475" t="s">
        <v>8219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3"/>
        <v>0.43333333333333329</v>
      </c>
      <c r="P475">
        <f t="shared" si="44"/>
        <v>857.14285714285711</v>
      </c>
      <c r="Q475" t="str">
        <f t="shared" si="48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6513</v>
      </c>
      <c r="D476">
        <v>1200</v>
      </c>
      <c r="E476">
        <v>202</v>
      </c>
      <c r="F476" t="s">
        <v>8219</v>
      </c>
      <c r="G476" t="s">
        <v>8225</v>
      </c>
      <c r="H476" t="s">
        <v>8247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3"/>
        <v>16.833333333333332</v>
      </c>
      <c r="P476">
        <f t="shared" si="44"/>
        <v>1200</v>
      </c>
      <c r="Q476" t="str">
        <f t="shared" si="48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6514</v>
      </c>
      <c r="D477">
        <v>15000</v>
      </c>
      <c r="E477">
        <v>0</v>
      </c>
      <c r="F477" t="s">
        <v>8219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3"/>
        <v>0</v>
      </c>
      <c r="P477" t="e">
        <f t="shared" si="44"/>
        <v>#DIV/0!</v>
      </c>
      <c r="Q477" t="str">
        <f t="shared" si="48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6515</v>
      </c>
      <c r="D478">
        <v>5000</v>
      </c>
      <c r="E478">
        <v>1126</v>
      </c>
      <c r="F478" t="s">
        <v>8219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3"/>
        <v>22.52</v>
      </c>
      <c r="P478">
        <f t="shared" si="44"/>
        <v>40.322580645161288</v>
      </c>
      <c r="Q478" t="str">
        <f t="shared" si="48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6516</v>
      </c>
      <c r="D479">
        <v>3250</v>
      </c>
      <c r="E479">
        <v>1345</v>
      </c>
      <c r="F479" t="s">
        <v>8219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3"/>
        <v>41.384615384615387</v>
      </c>
      <c r="P479" t="e">
        <f t="shared" si="44"/>
        <v>#DIV/0!</v>
      </c>
      <c r="Q479" t="str">
        <f t="shared" si="48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64" hidden="1" x14ac:dyDescent="0.2">
      <c r="A480">
        <v>478</v>
      </c>
      <c r="B480" s="3" t="s">
        <v>479</v>
      </c>
      <c r="C480" s="3" t="s">
        <v>6517</v>
      </c>
      <c r="D480">
        <v>22000</v>
      </c>
      <c r="E480">
        <v>5557</v>
      </c>
      <c r="F480" t="s">
        <v>8219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3"/>
        <v>25.259090909090908</v>
      </c>
      <c r="P480" t="e">
        <f t="shared" si="44"/>
        <v>#DIV/0!</v>
      </c>
      <c r="Q480" t="str">
        <f t="shared" si="48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32" hidden="1" x14ac:dyDescent="0.2">
      <c r="A481">
        <v>479</v>
      </c>
      <c r="B481" s="3" t="s">
        <v>480</v>
      </c>
      <c r="C481" s="3" t="s">
        <v>6518</v>
      </c>
      <c r="D481">
        <v>15000</v>
      </c>
      <c r="E481">
        <v>30</v>
      </c>
      <c r="F481" t="s">
        <v>8219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3"/>
        <v>0.2</v>
      </c>
      <c r="P481">
        <f t="shared" si="44"/>
        <v>272.72727272727275</v>
      </c>
      <c r="Q481" t="str">
        <f t="shared" si="48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32" hidden="1" x14ac:dyDescent="0.2">
      <c r="A482">
        <v>480</v>
      </c>
      <c r="B482" s="3" t="s">
        <v>481</v>
      </c>
      <c r="C482" s="3" t="s">
        <v>6519</v>
      </c>
      <c r="D482">
        <v>25000</v>
      </c>
      <c r="E482">
        <v>460</v>
      </c>
      <c r="F482" t="s">
        <v>8219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3"/>
        <v>1.8399999999999999</v>
      </c>
      <c r="P482">
        <f t="shared" si="44"/>
        <v>178.57142857142858</v>
      </c>
      <c r="Q482" t="str">
        <f t="shared" si="48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4" hidden="1" x14ac:dyDescent="0.2">
      <c r="A483">
        <v>481</v>
      </c>
      <c r="B483" s="3" t="s">
        <v>482</v>
      </c>
      <c r="C483" s="3" t="s">
        <v>6520</v>
      </c>
      <c r="D483">
        <v>15000</v>
      </c>
      <c r="E483">
        <v>0</v>
      </c>
      <c r="F483" t="s">
        <v>8219</v>
      </c>
      <c r="G483" t="s">
        <v>8226</v>
      </c>
      <c r="H483" t="s">
        <v>8248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3"/>
        <v>0</v>
      </c>
      <c r="P483">
        <f t="shared" si="44"/>
        <v>714.28571428571433</v>
      </c>
      <c r="Q483" t="str">
        <f t="shared" si="48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6521</v>
      </c>
      <c r="D484">
        <v>25000</v>
      </c>
      <c r="E484">
        <v>151</v>
      </c>
      <c r="F484" t="s">
        <v>8219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3"/>
        <v>0.60399999999999998</v>
      </c>
      <c r="P484">
        <f t="shared" si="44"/>
        <v>25000</v>
      </c>
      <c r="Q484" t="str">
        <f t="shared" si="48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6522</v>
      </c>
      <c r="D485">
        <v>8000</v>
      </c>
      <c r="E485">
        <v>0</v>
      </c>
      <c r="F485" t="s">
        <v>8219</v>
      </c>
      <c r="G485" t="s">
        <v>8230</v>
      </c>
      <c r="H485" t="s">
        <v>8249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3"/>
        <v>0</v>
      </c>
      <c r="P485">
        <f t="shared" si="44"/>
        <v>54.42176870748299</v>
      </c>
      <c r="Q485" t="str">
        <f t="shared" si="48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48" hidden="1" x14ac:dyDescent="0.2">
      <c r="A486">
        <v>484</v>
      </c>
      <c r="B486" s="3" t="s">
        <v>485</v>
      </c>
      <c r="C486" s="3" t="s">
        <v>6523</v>
      </c>
      <c r="D486">
        <v>3000</v>
      </c>
      <c r="E486">
        <v>25</v>
      </c>
      <c r="F486" t="s">
        <v>8219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3"/>
        <v>0.83333333333333337</v>
      </c>
      <c r="P486">
        <f t="shared" si="44"/>
        <v>272.72727272727275</v>
      </c>
      <c r="Q486" t="str">
        <f t="shared" si="48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8" hidden="1" x14ac:dyDescent="0.2">
      <c r="A487">
        <v>485</v>
      </c>
      <c r="B487" s="3" t="s">
        <v>486</v>
      </c>
      <c r="C487" s="3" t="s">
        <v>6524</v>
      </c>
      <c r="D487">
        <v>15000</v>
      </c>
      <c r="E487">
        <v>460</v>
      </c>
      <c r="F487" t="s">
        <v>8219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3"/>
        <v>3.0666666666666664</v>
      </c>
      <c r="P487">
        <f t="shared" si="44"/>
        <v>120</v>
      </c>
      <c r="Q487" t="str">
        <f t="shared" si="48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6525</v>
      </c>
      <c r="D488">
        <v>60000</v>
      </c>
      <c r="E488">
        <v>335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3"/>
        <v>0.55833333333333335</v>
      </c>
      <c r="P488">
        <f t="shared" si="44"/>
        <v>60000</v>
      </c>
      <c r="Q488" t="str">
        <f t="shared" si="48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6526</v>
      </c>
      <c r="D489">
        <v>20000</v>
      </c>
      <c r="E489">
        <v>5</v>
      </c>
      <c r="F489" t="s">
        <v>8219</v>
      </c>
      <c r="G489" t="s">
        <v>8224</v>
      </c>
      <c r="H489" t="s">
        <v>8246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3"/>
        <v>2.5000000000000001E-2</v>
      </c>
      <c r="P489" t="e">
        <f t="shared" si="44"/>
        <v>#DIV/0!</v>
      </c>
      <c r="Q489" t="str">
        <f t="shared" si="48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8" hidden="1" x14ac:dyDescent="0.2">
      <c r="A490">
        <v>488</v>
      </c>
      <c r="B490" s="3" t="s">
        <v>489</v>
      </c>
      <c r="C490" s="3" t="s">
        <v>6527</v>
      </c>
      <c r="D490">
        <v>1000</v>
      </c>
      <c r="E490">
        <v>0</v>
      </c>
      <c r="F490" t="s">
        <v>8219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3"/>
        <v>0</v>
      </c>
      <c r="P490" t="e">
        <f t="shared" si="44"/>
        <v>#DIV/0!</v>
      </c>
      <c r="Q490" t="str">
        <f t="shared" si="48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16" hidden="1" x14ac:dyDescent="0.2">
      <c r="A491">
        <v>489</v>
      </c>
      <c r="B491" s="3" t="s">
        <v>490</v>
      </c>
      <c r="C491" s="3" t="s">
        <v>6528</v>
      </c>
      <c r="D491">
        <v>25000</v>
      </c>
      <c r="E491">
        <v>5</v>
      </c>
      <c r="F491" t="s">
        <v>8219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3"/>
        <v>0.02</v>
      </c>
      <c r="P491">
        <f t="shared" si="44"/>
        <v>8333.3333333333339</v>
      </c>
      <c r="Q491" t="str">
        <f t="shared" si="48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ht="48" hidden="1" x14ac:dyDescent="0.2">
      <c r="A492">
        <v>490</v>
      </c>
      <c r="B492" s="3" t="s">
        <v>491</v>
      </c>
      <c r="C492" s="3" t="s">
        <v>6529</v>
      </c>
      <c r="D492">
        <v>3000</v>
      </c>
      <c r="E492">
        <v>0</v>
      </c>
      <c r="F492" t="s">
        <v>8219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3"/>
        <v>0</v>
      </c>
      <c r="P492" t="e">
        <f t="shared" si="44"/>
        <v>#DIV/0!</v>
      </c>
      <c r="Q492" t="str">
        <f t="shared" si="48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6530</v>
      </c>
      <c r="D493">
        <v>16870</v>
      </c>
      <c r="E493">
        <v>2501</v>
      </c>
      <c r="F493" t="s">
        <v>8219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3"/>
        <v>14.825133372851216</v>
      </c>
      <c r="P493" t="e">
        <f t="shared" si="44"/>
        <v>#DIV/0!</v>
      </c>
      <c r="Q493" t="str">
        <f t="shared" si="48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32" hidden="1" x14ac:dyDescent="0.2">
      <c r="A494">
        <v>492</v>
      </c>
      <c r="B494" s="3" t="s">
        <v>493</v>
      </c>
      <c r="C494" s="3" t="s">
        <v>6531</v>
      </c>
      <c r="D494">
        <v>6000</v>
      </c>
      <c r="E494">
        <v>1</v>
      </c>
      <c r="F494" t="s">
        <v>8219</v>
      </c>
      <c r="G494" t="s">
        <v>8224</v>
      </c>
      <c r="H494" t="s">
        <v>8246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3"/>
        <v>1.6666666666666666E-2</v>
      </c>
      <c r="P494" t="e">
        <f t="shared" si="44"/>
        <v>#DIV/0!</v>
      </c>
      <c r="Q494" t="str">
        <f t="shared" si="48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32" hidden="1" x14ac:dyDescent="0.2">
      <c r="A495">
        <v>493</v>
      </c>
      <c r="B495" s="3" t="s">
        <v>494</v>
      </c>
      <c r="C495" s="3" t="s">
        <v>6532</v>
      </c>
      <c r="D495">
        <v>500</v>
      </c>
      <c r="E495">
        <v>1</v>
      </c>
      <c r="F495" t="s">
        <v>8219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3"/>
        <v>0.2</v>
      </c>
      <c r="P495" t="e">
        <f t="shared" si="44"/>
        <v>#DIV/0!</v>
      </c>
      <c r="Q495" t="str">
        <f t="shared" si="48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6533</v>
      </c>
      <c r="D496">
        <v>60000</v>
      </c>
      <c r="E496">
        <v>8</v>
      </c>
      <c r="F496" t="s">
        <v>8219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3"/>
        <v>1.3333333333333334E-2</v>
      </c>
      <c r="P496">
        <f t="shared" si="44"/>
        <v>20000</v>
      </c>
      <c r="Q496" t="str">
        <f t="shared" si="48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32" hidden="1" x14ac:dyDescent="0.2">
      <c r="A497">
        <v>495</v>
      </c>
      <c r="B497" s="3" t="s">
        <v>496</v>
      </c>
      <c r="C497" s="3" t="s">
        <v>6534</v>
      </c>
      <c r="D497">
        <v>25000</v>
      </c>
      <c r="E497">
        <v>310</v>
      </c>
      <c r="F497" t="s">
        <v>8219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3"/>
        <v>1.24</v>
      </c>
      <c r="P497" t="e">
        <f t="shared" si="44"/>
        <v>#DIV/0!</v>
      </c>
      <c r="Q497" t="str">
        <f t="shared" si="48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8" hidden="1" x14ac:dyDescent="0.2">
      <c r="A498">
        <v>496</v>
      </c>
      <c r="B498" s="3" t="s">
        <v>497</v>
      </c>
      <c r="C498" s="3" t="s">
        <v>6535</v>
      </c>
      <c r="D498">
        <v>3500</v>
      </c>
      <c r="E498">
        <v>1</v>
      </c>
      <c r="F498" t="s">
        <v>8219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3"/>
        <v>2.8571428571428574E-2</v>
      </c>
      <c r="P498">
        <f t="shared" si="44"/>
        <v>3500</v>
      </c>
      <c r="Q498" t="str">
        <f t="shared" si="48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ht="48" hidden="1" x14ac:dyDescent="0.2">
      <c r="A499">
        <v>497</v>
      </c>
      <c r="B499" s="3" t="s">
        <v>498</v>
      </c>
      <c r="C499" s="3" t="s">
        <v>6536</v>
      </c>
      <c r="D499">
        <v>20000</v>
      </c>
      <c r="E499">
        <v>0</v>
      </c>
      <c r="F499" t="s">
        <v>8219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3"/>
        <v>0</v>
      </c>
      <c r="P499">
        <f t="shared" si="44"/>
        <v>6666.666666666667</v>
      </c>
      <c r="Q499" t="str">
        <f t="shared" si="48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32" hidden="1" x14ac:dyDescent="0.2">
      <c r="A500">
        <v>498</v>
      </c>
      <c r="B500" s="3" t="s">
        <v>499</v>
      </c>
      <c r="C500" s="3" t="s">
        <v>6537</v>
      </c>
      <c r="D500">
        <v>50000</v>
      </c>
      <c r="E500">
        <v>1</v>
      </c>
      <c r="F500" t="s">
        <v>8219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3"/>
        <v>2E-3</v>
      </c>
      <c r="P500">
        <f t="shared" si="44"/>
        <v>2272.7272727272725</v>
      </c>
      <c r="Q500" t="str">
        <f t="shared" si="48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32" hidden="1" x14ac:dyDescent="0.2">
      <c r="A501">
        <v>499</v>
      </c>
      <c r="B501" s="3" t="s">
        <v>500</v>
      </c>
      <c r="C501" s="3" t="s">
        <v>6538</v>
      </c>
      <c r="D501">
        <v>35000</v>
      </c>
      <c r="E501">
        <v>1</v>
      </c>
      <c r="F501" t="s">
        <v>8219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3"/>
        <v>2.8571428571428571E-3</v>
      </c>
      <c r="P501">
        <f t="shared" si="44"/>
        <v>1346.1538461538462</v>
      </c>
      <c r="Q501" t="str">
        <f t="shared" si="48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48" hidden="1" x14ac:dyDescent="0.2">
      <c r="A502">
        <v>500</v>
      </c>
      <c r="B502" s="3" t="s">
        <v>501</v>
      </c>
      <c r="C502" s="3" t="s">
        <v>6539</v>
      </c>
      <c r="D502">
        <v>140000</v>
      </c>
      <c r="E502">
        <v>2005</v>
      </c>
      <c r="F502" t="s">
        <v>8219</v>
      </c>
      <c r="G502" t="s">
        <v>8234</v>
      </c>
      <c r="H502" t="s">
        <v>8254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3"/>
        <v>1.4321428571428572</v>
      </c>
      <c r="P502">
        <f t="shared" si="44"/>
        <v>35000</v>
      </c>
      <c r="Q502" t="str">
        <f t="shared" si="48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6540</v>
      </c>
      <c r="D503">
        <v>3000</v>
      </c>
      <c r="E503">
        <v>21</v>
      </c>
      <c r="F503" t="s">
        <v>8219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3"/>
        <v>0.70000000000000007</v>
      </c>
      <c r="P503" t="e">
        <f t="shared" si="44"/>
        <v>#DIV/0!</v>
      </c>
      <c r="Q503" t="str">
        <f t="shared" si="48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32" hidden="1" x14ac:dyDescent="0.2">
      <c r="A504">
        <v>502</v>
      </c>
      <c r="B504" s="3" t="s">
        <v>503</v>
      </c>
      <c r="C504" s="3" t="s">
        <v>6541</v>
      </c>
      <c r="D504">
        <v>100000</v>
      </c>
      <c r="E504">
        <v>2</v>
      </c>
      <c r="F504" t="s">
        <v>8219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3"/>
        <v>2E-3</v>
      </c>
      <c r="P504">
        <f t="shared" si="44"/>
        <v>25000</v>
      </c>
      <c r="Q504" t="str">
        <f t="shared" si="48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6542</v>
      </c>
      <c r="D505">
        <v>14000</v>
      </c>
      <c r="E505">
        <v>2</v>
      </c>
      <c r="F505" t="s">
        <v>8219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3"/>
        <v>1.4285714285714287E-2</v>
      </c>
      <c r="P505">
        <f t="shared" si="44"/>
        <v>1555.5555555555557</v>
      </c>
      <c r="Q505" t="str">
        <f t="shared" si="48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6543</v>
      </c>
      <c r="D506">
        <v>10000</v>
      </c>
      <c r="E506">
        <v>0</v>
      </c>
      <c r="F506" t="s">
        <v>8219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3"/>
        <v>0</v>
      </c>
      <c r="P506">
        <f t="shared" si="44"/>
        <v>2000</v>
      </c>
      <c r="Q506" t="str">
        <f t="shared" si="48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6544</v>
      </c>
      <c r="D507">
        <v>20000</v>
      </c>
      <c r="E507">
        <v>26</v>
      </c>
      <c r="F507" t="s">
        <v>8219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3"/>
        <v>0.13</v>
      </c>
      <c r="P507">
        <f t="shared" si="44"/>
        <v>1428.5714285714287</v>
      </c>
      <c r="Q507" t="str">
        <f t="shared" si="48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6545</v>
      </c>
      <c r="D508">
        <v>250000</v>
      </c>
      <c r="E508">
        <v>1224</v>
      </c>
      <c r="F508" t="s">
        <v>8219</v>
      </c>
      <c r="G508" t="s">
        <v>8235</v>
      </c>
      <c r="H508" t="s">
        <v>8255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3"/>
        <v>0.48960000000000004</v>
      </c>
      <c r="P508">
        <f t="shared" si="44"/>
        <v>250000</v>
      </c>
      <c r="Q508" t="str">
        <f t="shared" si="48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6546</v>
      </c>
      <c r="D509">
        <v>117000</v>
      </c>
      <c r="E509">
        <v>45</v>
      </c>
      <c r="F509" t="s">
        <v>8219</v>
      </c>
      <c r="G509" t="s">
        <v>8229</v>
      </c>
      <c r="H509" t="s">
        <v>8251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3"/>
        <v>3.8461538461538464E-2</v>
      </c>
      <c r="P509">
        <f t="shared" si="44"/>
        <v>11700</v>
      </c>
      <c r="Q509" t="str">
        <f t="shared" si="48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6547</v>
      </c>
      <c r="D510">
        <v>8000</v>
      </c>
      <c r="E510">
        <v>0</v>
      </c>
      <c r="F510" t="s">
        <v>8219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3"/>
        <v>0</v>
      </c>
      <c r="P510">
        <f t="shared" si="44"/>
        <v>2666.6666666666665</v>
      </c>
      <c r="Q510" t="str">
        <f t="shared" si="48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6548</v>
      </c>
      <c r="D511">
        <v>15000</v>
      </c>
      <c r="E511">
        <v>50</v>
      </c>
      <c r="F511" t="s">
        <v>8219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3"/>
        <v>0.33333333333333337</v>
      </c>
      <c r="P511">
        <f t="shared" si="44"/>
        <v>15000</v>
      </c>
      <c r="Q511" t="str">
        <f t="shared" si="48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6549</v>
      </c>
      <c r="D512">
        <v>10000</v>
      </c>
      <c r="E512">
        <v>0</v>
      </c>
      <c r="F512" t="s">
        <v>8219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3"/>
        <v>0</v>
      </c>
      <c r="P512" t="e">
        <f t="shared" si="44"/>
        <v>#DIV/0!</v>
      </c>
      <c r="Q512" t="str">
        <f t="shared" si="48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32" hidden="1" x14ac:dyDescent="0.2">
      <c r="A513">
        <v>511</v>
      </c>
      <c r="B513" s="3" t="s">
        <v>512</v>
      </c>
      <c r="C513" s="3" t="s">
        <v>6550</v>
      </c>
      <c r="D513">
        <v>5000</v>
      </c>
      <c r="E513">
        <v>10</v>
      </c>
      <c r="F513" t="s">
        <v>8219</v>
      </c>
      <c r="G513" t="s">
        <v>8242</v>
      </c>
      <c r="H513" t="s">
        <v>8249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3"/>
        <v>0.2</v>
      </c>
      <c r="P513">
        <f t="shared" si="44"/>
        <v>1000</v>
      </c>
      <c r="Q513" t="str">
        <f t="shared" si="48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32" hidden="1" x14ac:dyDescent="0.2">
      <c r="A514">
        <v>512</v>
      </c>
      <c r="B514" s="3" t="s">
        <v>513</v>
      </c>
      <c r="C514" s="3" t="s">
        <v>6551</v>
      </c>
      <c r="D514">
        <v>7500</v>
      </c>
      <c r="E514">
        <v>8091</v>
      </c>
      <c r="F514" t="s">
        <v>8219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3"/>
        <v>107.88</v>
      </c>
      <c r="P514">
        <f t="shared" si="44"/>
        <v>3750</v>
      </c>
      <c r="Q514" t="str">
        <f t="shared" si="48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6552</v>
      </c>
      <c r="D515">
        <v>24000</v>
      </c>
      <c r="E515">
        <v>30226</v>
      </c>
      <c r="F515" t="s">
        <v>8219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9">(E515/D515)*100</f>
        <v>125.94166666666666</v>
      </c>
      <c r="P515">
        <f t="shared" ref="P515:P578" si="50">D515/L515</f>
        <v>352.94117647058823</v>
      </c>
      <c r="Q515" t="str">
        <f t="shared" si="48"/>
        <v>film &amp; video</v>
      </c>
      <c r="R515" t="str">
        <f t="shared" ref="R515:R578" si="51">RIGHT(N515,LEN(N515)-SEARCH("/",N515))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6553</v>
      </c>
      <c r="D516">
        <v>20000</v>
      </c>
      <c r="E516">
        <v>40502.99</v>
      </c>
      <c r="F516" t="s">
        <v>8219</v>
      </c>
      <c r="G516" t="s">
        <v>8224</v>
      </c>
      <c r="H516" t="s">
        <v>8246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9"/>
        <v>202.51495</v>
      </c>
      <c r="P516">
        <f t="shared" si="50"/>
        <v>6666.666666666667</v>
      </c>
      <c r="Q516" t="str">
        <f t="shared" ref="Q516:Q579" si="54">LEFT(N516,SEARCH("/",N516)-1)</f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6554</v>
      </c>
      <c r="D517">
        <v>3000</v>
      </c>
      <c r="E517">
        <v>3258</v>
      </c>
      <c r="F517" t="s">
        <v>8219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9"/>
        <v>108.60000000000001</v>
      </c>
      <c r="P517">
        <f t="shared" si="50"/>
        <v>88.235294117647058</v>
      </c>
      <c r="Q517" t="str">
        <f t="shared" si="54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64" hidden="1" x14ac:dyDescent="0.2">
      <c r="A518">
        <v>516</v>
      </c>
      <c r="B518" s="3" t="s">
        <v>517</v>
      </c>
      <c r="C518" s="3" t="s">
        <v>6555</v>
      </c>
      <c r="D518">
        <v>5000</v>
      </c>
      <c r="E518">
        <v>8640</v>
      </c>
      <c r="F518" t="s">
        <v>8219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9"/>
        <v>172.8</v>
      </c>
      <c r="P518" t="e">
        <f t="shared" si="50"/>
        <v>#DIV/0!</v>
      </c>
      <c r="Q518" t="str">
        <f t="shared" si="54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6556</v>
      </c>
      <c r="D519">
        <v>5000</v>
      </c>
      <c r="E519">
        <v>8399</v>
      </c>
      <c r="F519" t="s">
        <v>8219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9"/>
        <v>167.98</v>
      </c>
      <c r="P519">
        <f t="shared" si="50"/>
        <v>1666.6666666666667</v>
      </c>
      <c r="Q519" t="str">
        <f t="shared" si="54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6557</v>
      </c>
      <c r="D520">
        <v>2500</v>
      </c>
      <c r="E520">
        <v>10680</v>
      </c>
      <c r="F520" t="s">
        <v>8219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9"/>
        <v>427.20000000000005</v>
      </c>
      <c r="P520" t="e">
        <f t="shared" si="50"/>
        <v>#DIV/0!</v>
      </c>
      <c r="Q520" t="str">
        <f t="shared" si="54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6558</v>
      </c>
      <c r="D521">
        <v>400</v>
      </c>
      <c r="E521">
        <v>430</v>
      </c>
      <c r="F521" t="s">
        <v>8219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9"/>
        <v>107.5</v>
      </c>
      <c r="P521">
        <f t="shared" si="50"/>
        <v>5.7142857142857144</v>
      </c>
      <c r="Q521" t="str">
        <f t="shared" si="54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6559</v>
      </c>
      <c r="D522">
        <v>10000</v>
      </c>
      <c r="E522">
        <v>10800</v>
      </c>
      <c r="F522" t="s">
        <v>8219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9"/>
        <v>108</v>
      </c>
      <c r="P522">
        <f t="shared" si="50"/>
        <v>294.11764705882354</v>
      </c>
      <c r="Q522" t="str">
        <f t="shared" si="54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6560</v>
      </c>
      <c r="D523">
        <v>15000</v>
      </c>
      <c r="E523">
        <v>15230.03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9"/>
        <v>101.53353333333335</v>
      </c>
      <c r="P523">
        <f t="shared" si="50"/>
        <v>267.85714285714283</v>
      </c>
      <c r="Q523" t="str">
        <f t="shared" si="54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6561</v>
      </c>
      <c r="D524">
        <v>10000</v>
      </c>
      <c r="E524">
        <v>11545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9"/>
        <v>115.45</v>
      </c>
      <c r="P524">
        <f t="shared" si="50"/>
        <v>322.58064516129031</v>
      </c>
      <c r="Q524" t="str">
        <f t="shared" si="54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6562</v>
      </c>
      <c r="D525">
        <v>600</v>
      </c>
      <c r="E525">
        <v>801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9"/>
        <v>133.5</v>
      </c>
      <c r="P525">
        <f t="shared" si="50"/>
        <v>7.1428571428571432</v>
      </c>
      <c r="Q525" t="str">
        <f t="shared" si="54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6563</v>
      </c>
      <c r="D526">
        <v>3000</v>
      </c>
      <c r="E526">
        <v>4641</v>
      </c>
      <c r="F526" t="s">
        <v>8219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9"/>
        <v>154.69999999999999</v>
      </c>
      <c r="P526">
        <f t="shared" si="50"/>
        <v>23.076923076923077</v>
      </c>
      <c r="Q526" t="str">
        <f t="shared" si="54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6564</v>
      </c>
      <c r="D527">
        <v>35000</v>
      </c>
      <c r="E527">
        <v>35296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9"/>
        <v>100.84571428571429</v>
      </c>
      <c r="P527">
        <f t="shared" si="50"/>
        <v>2916.6666666666665</v>
      </c>
      <c r="Q527" t="str">
        <f t="shared" si="54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6565</v>
      </c>
      <c r="D528">
        <v>300</v>
      </c>
      <c r="E528">
        <v>546</v>
      </c>
      <c r="F528" t="s">
        <v>8219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9"/>
        <v>182</v>
      </c>
      <c r="P528">
        <f t="shared" si="50"/>
        <v>13.043478260869565</v>
      </c>
      <c r="Q528" t="str">
        <f t="shared" si="54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6566</v>
      </c>
      <c r="D529">
        <v>1500</v>
      </c>
      <c r="E529">
        <v>2713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9"/>
        <v>180.86666666666667</v>
      </c>
      <c r="P529">
        <f t="shared" si="50"/>
        <v>9.4936708860759502</v>
      </c>
      <c r="Q529" t="str">
        <f t="shared" si="54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48" hidden="1" x14ac:dyDescent="0.2">
      <c r="A530">
        <v>528</v>
      </c>
      <c r="B530" s="3" t="s">
        <v>529</v>
      </c>
      <c r="C530" s="3" t="s">
        <v>6567</v>
      </c>
      <c r="D530">
        <v>23000</v>
      </c>
      <c r="E530">
        <v>23530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9"/>
        <v>102.30434782608695</v>
      </c>
      <c r="P530">
        <f t="shared" si="50"/>
        <v>766.66666666666663</v>
      </c>
      <c r="Q530" t="str">
        <f t="shared" si="54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6568</v>
      </c>
      <c r="D531">
        <v>5000</v>
      </c>
      <c r="E531">
        <v>5509</v>
      </c>
      <c r="F531" t="s">
        <v>8219</v>
      </c>
      <c r="G531" t="s">
        <v>8224</v>
      </c>
      <c r="H531" t="s">
        <v>8246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9"/>
        <v>110.17999999999999</v>
      </c>
      <c r="P531">
        <f t="shared" si="50"/>
        <v>277.77777777777777</v>
      </c>
      <c r="Q531" t="str">
        <f t="shared" si="54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6569</v>
      </c>
      <c r="D532">
        <v>30000</v>
      </c>
      <c r="E532">
        <v>30675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9"/>
        <v>102.25</v>
      </c>
      <c r="P532">
        <f t="shared" si="50"/>
        <v>1034.4827586206898</v>
      </c>
      <c r="Q532" t="str">
        <f t="shared" si="54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6570</v>
      </c>
      <c r="D533">
        <v>8500</v>
      </c>
      <c r="E533">
        <v>8567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9"/>
        <v>100.78823529411764</v>
      </c>
      <c r="P533">
        <f t="shared" si="50"/>
        <v>274.19354838709677</v>
      </c>
      <c r="Q533" t="str">
        <f t="shared" si="54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6571</v>
      </c>
      <c r="D534">
        <v>7500</v>
      </c>
      <c r="E534">
        <v>7785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9"/>
        <v>103.8</v>
      </c>
      <c r="P534">
        <f t="shared" si="50"/>
        <v>43.352601156069362</v>
      </c>
      <c r="Q534" t="str">
        <f t="shared" si="54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6572</v>
      </c>
      <c r="D535">
        <v>3000</v>
      </c>
      <c r="E535">
        <v>3321.25</v>
      </c>
      <c r="F535" t="s">
        <v>8219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9"/>
        <v>110.70833333333334</v>
      </c>
      <c r="P535">
        <f t="shared" si="50"/>
        <v>176.47058823529412</v>
      </c>
      <c r="Q535" t="str">
        <f t="shared" si="54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32" hidden="1" x14ac:dyDescent="0.2">
      <c r="A536">
        <v>534</v>
      </c>
      <c r="B536" s="3" t="s">
        <v>535</v>
      </c>
      <c r="C536" s="3" t="s">
        <v>6573</v>
      </c>
      <c r="D536">
        <v>2000</v>
      </c>
      <c r="E536">
        <v>2325</v>
      </c>
      <c r="F536" t="s">
        <v>8219</v>
      </c>
      <c r="G536" t="s">
        <v>8224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9"/>
        <v>116.25000000000001</v>
      </c>
      <c r="P536">
        <f t="shared" si="50"/>
        <v>41.666666666666664</v>
      </c>
      <c r="Q536" t="str">
        <f t="shared" si="54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8" hidden="1" x14ac:dyDescent="0.2">
      <c r="A537">
        <v>535</v>
      </c>
      <c r="B537" s="3" t="s">
        <v>536</v>
      </c>
      <c r="C537" s="3" t="s">
        <v>6574</v>
      </c>
      <c r="D537">
        <v>2000</v>
      </c>
      <c r="E537">
        <v>2222</v>
      </c>
      <c r="F537" t="s">
        <v>8219</v>
      </c>
      <c r="G537" t="s">
        <v>8229</v>
      </c>
      <c r="H537" t="s">
        <v>8251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9"/>
        <v>111.1</v>
      </c>
      <c r="P537">
        <f t="shared" si="50"/>
        <v>33.898305084745765</v>
      </c>
      <c r="Q537" t="str">
        <f t="shared" si="54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32" hidden="1" x14ac:dyDescent="0.2">
      <c r="A538">
        <v>536</v>
      </c>
      <c r="B538" s="3" t="s">
        <v>537</v>
      </c>
      <c r="C538" s="3" t="s">
        <v>6575</v>
      </c>
      <c r="D538">
        <v>700</v>
      </c>
      <c r="E538">
        <v>1261</v>
      </c>
      <c r="F538" t="s">
        <v>8219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9"/>
        <v>180.14285714285714</v>
      </c>
      <c r="P538">
        <f t="shared" si="50"/>
        <v>17.948717948717949</v>
      </c>
      <c r="Q538" t="str">
        <f t="shared" si="54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8" hidden="1" x14ac:dyDescent="0.2">
      <c r="A539">
        <v>537</v>
      </c>
      <c r="B539" s="3" t="s">
        <v>538</v>
      </c>
      <c r="C539" s="3" t="s">
        <v>6576</v>
      </c>
      <c r="D539">
        <v>2500</v>
      </c>
      <c r="E539">
        <v>2500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9"/>
        <v>100</v>
      </c>
      <c r="P539">
        <f t="shared" si="50"/>
        <v>42.372881355932201</v>
      </c>
      <c r="Q539" t="str">
        <f t="shared" si="54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6577</v>
      </c>
      <c r="D540">
        <v>1000</v>
      </c>
      <c r="E540">
        <v>1185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9"/>
        <v>118.5</v>
      </c>
      <c r="P540">
        <f t="shared" si="50"/>
        <v>16.666666666666668</v>
      </c>
      <c r="Q540" t="str">
        <f t="shared" si="54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32" hidden="1" x14ac:dyDescent="0.2">
      <c r="A541">
        <v>539</v>
      </c>
      <c r="B541" s="3" t="s">
        <v>540</v>
      </c>
      <c r="C541" s="3" t="s">
        <v>6578</v>
      </c>
      <c r="D541">
        <v>2000</v>
      </c>
      <c r="E541">
        <v>2144.34</v>
      </c>
      <c r="F541" t="s">
        <v>8219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9"/>
        <v>107.21700000000001</v>
      </c>
      <c r="P541">
        <f t="shared" si="50"/>
        <v>100</v>
      </c>
      <c r="Q541" t="str">
        <f t="shared" si="54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48" hidden="1" x14ac:dyDescent="0.2">
      <c r="A542">
        <v>540</v>
      </c>
      <c r="B542" s="3" t="s">
        <v>541</v>
      </c>
      <c r="C542" s="3" t="s">
        <v>6579</v>
      </c>
      <c r="D542">
        <v>1200</v>
      </c>
      <c r="E542">
        <v>1364</v>
      </c>
      <c r="F542" t="s">
        <v>8219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9"/>
        <v>113.66666666666667</v>
      </c>
      <c r="P542">
        <f t="shared" si="50"/>
        <v>1200</v>
      </c>
      <c r="Q542" t="str">
        <f t="shared" si="54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6580</v>
      </c>
      <c r="D543">
        <v>1000</v>
      </c>
      <c r="E543">
        <v>1031.6400000000001</v>
      </c>
      <c r="F543" t="s">
        <v>8219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9"/>
        <v>103.16400000000002</v>
      </c>
      <c r="P543">
        <f t="shared" si="50"/>
        <v>1000</v>
      </c>
      <c r="Q543" t="str">
        <f t="shared" si="54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6581</v>
      </c>
      <c r="D544">
        <v>500</v>
      </c>
      <c r="E544">
        <v>640</v>
      </c>
      <c r="F544" t="s">
        <v>8219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9"/>
        <v>128</v>
      </c>
      <c r="P544">
        <f t="shared" si="50"/>
        <v>500</v>
      </c>
      <c r="Q544" t="str">
        <f t="shared" si="54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6582</v>
      </c>
      <c r="D545">
        <v>7500</v>
      </c>
      <c r="E545">
        <v>10182.02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9"/>
        <v>135.76026666666667</v>
      </c>
      <c r="P545">
        <f t="shared" si="50"/>
        <v>3750</v>
      </c>
      <c r="Q545" t="str">
        <f t="shared" si="54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6583</v>
      </c>
      <c r="D546">
        <v>2000</v>
      </c>
      <c r="E546">
        <v>2000</v>
      </c>
      <c r="F546" t="s">
        <v>8219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9"/>
        <v>100</v>
      </c>
      <c r="P546">
        <f t="shared" si="50"/>
        <v>1000</v>
      </c>
      <c r="Q546" t="str">
        <f t="shared" si="54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6584</v>
      </c>
      <c r="D547">
        <v>5000</v>
      </c>
      <c r="E547">
        <v>5000.18</v>
      </c>
      <c r="F547" t="s">
        <v>8219</v>
      </c>
      <c r="G547" t="s">
        <v>8224</v>
      </c>
      <c r="H547" t="s">
        <v>8246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9"/>
        <v>100.00360000000002</v>
      </c>
      <c r="P547">
        <f t="shared" si="50"/>
        <v>147.05882352941177</v>
      </c>
      <c r="Q547" t="str">
        <f t="shared" si="54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32" hidden="1" x14ac:dyDescent="0.2">
      <c r="A548">
        <v>546</v>
      </c>
      <c r="B548" s="3" t="s">
        <v>547</v>
      </c>
      <c r="C548" s="3" t="s">
        <v>6585</v>
      </c>
      <c r="D548">
        <v>2500</v>
      </c>
      <c r="E548">
        <v>2618</v>
      </c>
      <c r="F548" t="s">
        <v>8219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9"/>
        <v>104.71999999999998</v>
      </c>
      <c r="P548">
        <f t="shared" si="50"/>
        <v>1250</v>
      </c>
      <c r="Q548" t="str">
        <f t="shared" si="54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6586</v>
      </c>
      <c r="D549">
        <v>3200</v>
      </c>
      <c r="E549">
        <v>3360.72</v>
      </c>
      <c r="F549" t="s">
        <v>8219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9"/>
        <v>105.02249999999999</v>
      </c>
      <c r="P549" t="e">
        <f t="shared" si="50"/>
        <v>#DIV/0!</v>
      </c>
      <c r="Q549" t="str">
        <f t="shared" si="54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32" hidden="1" x14ac:dyDescent="0.2">
      <c r="A550">
        <v>548</v>
      </c>
      <c r="B550" s="3" t="s">
        <v>549</v>
      </c>
      <c r="C550" s="3" t="s">
        <v>6587</v>
      </c>
      <c r="D550">
        <v>750</v>
      </c>
      <c r="E550">
        <v>1285</v>
      </c>
      <c r="F550" t="s">
        <v>8219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9"/>
        <v>171.33333333333334</v>
      </c>
      <c r="P550">
        <f t="shared" si="50"/>
        <v>750</v>
      </c>
      <c r="Q550" t="str">
        <f t="shared" si="54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6588</v>
      </c>
      <c r="D551">
        <v>8000</v>
      </c>
      <c r="E551">
        <v>10200</v>
      </c>
      <c r="F551" t="s">
        <v>8219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9"/>
        <v>127.49999999999999</v>
      </c>
      <c r="P551">
        <f t="shared" si="50"/>
        <v>1000</v>
      </c>
      <c r="Q551" t="str">
        <f t="shared" si="54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32" hidden="1" x14ac:dyDescent="0.2">
      <c r="A552">
        <v>550</v>
      </c>
      <c r="B552" s="3" t="s">
        <v>551</v>
      </c>
      <c r="C552" s="3" t="s">
        <v>6589</v>
      </c>
      <c r="D552">
        <v>300</v>
      </c>
      <c r="E552">
        <v>400.33</v>
      </c>
      <c r="F552" t="s">
        <v>8219</v>
      </c>
      <c r="G552" t="s">
        <v>8224</v>
      </c>
      <c r="H552" t="s">
        <v>8246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9"/>
        <v>133.44333333333333</v>
      </c>
      <c r="P552">
        <f t="shared" si="50"/>
        <v>75</v>
      </c>
      <c r="Q552" t="str">
        <f t="shared" si="54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6590</v>
      </c>
      <c r="D553">
        <v>2000</v>
      </c>
      <c r="E553">
        <v>2000</v>
      </c>
      <c r="F553" t="s">
        <v>8219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9"/>
        <v>100</v>
      </c>
      <c r="P553">
        <f t="shared" si="50"/>
        <v>71.428571428571431</v>
      </c>
      <c r="Q553" t="str">
        <f t="shared" si="54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6591</v>
      </c>
      <c r="D554">
        <v>4000</v>
      </c>
      <c r="E554">
        <v>4516.4399999999996</v>
      </c>
      <c r="F554" t="s">
        <v>8219</v>
      </c>
      <c r="G554" t="s">
        <v>8224</v>
      </c>
      <c r="H554" t="s">
        <v>8246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9"/>
        <v>112.91099999999999</v>
      </c>
      <c r="P554" t="e">
        <f t="shared" si="50"/>
        <v>#DIV/0!</v>
      </c>
      <c r="Q554" t="str">
        <f t="shared" si="54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6592</v>
      </c>
      <c r="D555">
        <v>1000</v>
      </c>
      <c r="E555">
        <v>1001</v>
      </c>
      <c r="F555" t="s">
        <v>8219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9"/>
        <v>100.1</v>
      </c>
      <c r="P555">
        <f t="shared" si="50"/>
        <v>166.66666666666666</v>
      </c>
      <c r="Q555" t="str">
        <f t="shared" si="54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32" hidden="1" x14ac:dyDescent="0.2">
      <c r="A556">
        <v>554</v>
      </c>
      <c r="B556" s="3" t="s">
        <v>555</v>
      </c>
      <c r="C556" s="3" t="s">
        <v>6593</v>
      </c>
      <c r="D556">
        <v>1100</v>
      </c>
      <c r="E556">
        <v>1251</v>
      </c>
      <c r="F556" t="s">
        <v>8219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9"/>
        <v>113.72727272727272</v>
      </c>
      <c r="P556">
        <f t="shared" si="50"/>
        <v>50</v>
      </c>
      <c r="Q556" t="str">
        <f t="shared" si="54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6594</v>
      </c>
      <c r="D557">
        <v>3500</v>
      </c>
      <c r="E557">
        <v>4176.1099999999997</v>
      </c>
      <c r="F557" t="s">
        <v>8219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9"/>
        <v>119.31742857142855</v>
      </c>
      <c r="P557" t="e">
        <f t="shared" si="50"/>
        <v>#DIV/0!</v>
      </c>
      <c r="Q557" t="str">
        <f t="shared" si="54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48" hidden="1" x14ac:dyDescent="0.2">
      <c r="A558">
        <v>556</v>
      </c>
      <c r="B558" s="3" t="s">
        <v>557</v>
      </c>
      <c r="C558" s="3" t="s">
        <v>6595</v>
      </c>
      <c r="D558">
        <v>2000</v>
      </c>
      <c r="E558">
        <v>2065</v>
      </c>
      <c r="F558" t="s">
        <v>8219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9"/>
        <v>103.25</v>
      </c>
      <c r="P558">
        <f t="shared" si="50"/>
        <v>2000</v>
      </c>
      <c r="Q558" t="str">
        <f t="shared" si="54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6596</v>
      </c>
      <c r="D559">
        <v>300</v>
      </c>
      <c r="E559">
        <v>797</v>
      </c>
      <c r="F559" t="s">
        <v>8219</v>
      </c>
      <c r="G559" t="s">
        <v>8224</v>
      </c>
      <c r="H559" t="s">
        <v>8246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9"/>
        <v>265.66666666666669</v>
      </c>
      <c r="P559">
        <f t="shared" si="50"/>
        <v>15</v>
      </c>
      <c r="Q559" t="str">
        <f t="shared" si="54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6597</v>
      </c>
      <c r="D560">
        <v>1500</v>
      </c>
      <c r="E560">
        <v>1500.76</v>
      </c>
      <c r="F560" t="s">
        <v>8219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9"/>
        <v>100.05066666666667</v>
      </c>
      <c r="P560" t="e">
        <f t="shared" si="50"/>
        <v>#DIV/0!</v>
      </c>
      <c r="Q560" t="str">
        <f t="shared" si="54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6598</v>
      </c>
      <c r="D561">
        <v>3000</v>
      </c>
      <c r="E561">
        <v>3201</v>
      </c>
      <c r="F561" t="s">
        <v>8219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9"/>
        <v>106.69999999999999</v>
      </c>
      <c r="P561">
        <f t="shared" si="50"/>
        <v>3000</v>
      </c>
      <c r="Q561" t="str">
        <f t="shared" si="54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6599</v>
      </c>
      <c r="D562">
        <v>3500</v>
      </c>
      <c r="E562">
        <v>4678.5</v>
      </c>
      <c r="F562" t="s">
        <v>8219</v>
      </c>
      <c r="G562" t="s">
        <v>8224</v>
      </c>
      <c r="H562" t="s">
        <v>8246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9"/>
        <v>133.67142857142858</v>
      </c>
      <c r="P562">
        <f t="shared" si="50"/>
        <v>1166.6666666666667</v>
      </c>
      <c r="Q562" t="str">
        <f t="shared" si="54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6600</v>
      </c>
      <c r="D563">
        <v>500</v>
      </c>
      <c r="E563">
        <v>607</v>
      </c>
      <c r="F563" t="s">
        <v>8219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9"/>
        <v>121.39999999999999</v>
      </c>
      <c r="P563">
        <f t="shared" si="50"/>
        <v>250</v>
      </c>
      <c r="Q563" t="str">
        <f t="shared" si="54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6601</v>
      </c>
      <c r="D564">
        <v>500</v>
      </c>
      <c r="E564">
        <v>516</v>
      </c>
      <c r="F564" t="s">
        <v>8219</v>
      </c>
      <c r="G564" t="s">
        <v>8224</v>
      </c>
      <c r="H564" t="s">
        <v>8246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9"/>
        <v>103.2</v>
      </c>
      <c r="P564" t="e">
        <f t="shared" si="50"/>
        <v>#DIV/0!</v>
      </c>
      <c r="Q564" t="str">
        <f t="shared" si="54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32" hidden="1" x14ac:dyDescent="0.2">
      <c r="A565">
        <v>563</v>
      </c>
      <c r="B565" s="3" t="s">
        <v>564</v>
      </c>
      <c r="C565" s="3" t="s">
        <v>6602</v>
      </c>
      <c r="D565">
        <v>600</v>
      </c>
      <c r="E565">
        <v>750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9"/>
        <v>125</v>
      </c>
      <c r="P565">
        <f t="shared" si="50"/>
        <v>300</v>
      </c>
      <c r="Q565" t="str">
        <f t="shared" si="54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6603</v>
      </c>
      <c r="D566">
        <v>20000</v>
      </c>
      <c r="E566">
        <v>25740</v>
      </c>
      <c r="F566" t="s">
        <v>8219</v>
      </c>
      <c r="G566" t="s">
        <v>8224</v>
      </c>
      <c r="H566" t="s">
        <v>8246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9"/>
        <v>128.69999999999999</v>
      </c>
      <c r="P566">
        <f t="shared" si="50"/>
        <v>20000</v>
      </c>
      <c r="Q566" t="str">
        <f t="shared" si="54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6604</v>
      </c>
      <c r="D567">
        <v>1500</v>
      </c>
      <c r="E567">
        <v>1515.08</v>
      </c>
      <c r="F567" t="s">
        <v>8219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9"/>
        <v>101.00533333333333</v>
      </c>
      <c r="P567" t="e">
        <f t="shared" si="50"/>
        <v>#DIV/0!</v>
      </c>
      <c r="Q567" t="str">
        <f t="shared" si="54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6605</v>
      </c>
      <c r="D568">
        <v>1500</v>
      </c>
      <c r="E568">
        <v>1913.05</v>
      </c>
      <c r="F568" t="s">
        <v>8219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9"/>
        <v>127.53666666666665</v>
      </c>
      <c r="P568">
        <f t="shared" si="50"/>
        <v>1500</v>
      </c>
      <c r="Q568" t="str">
        <f t="shared" si="54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32" hidden="1" x14ac:dyDescent="0.2">
      <c r="A569">
        <v>567</v>
      </c>
      <c r="B569" s="3" t="s">
        <v>568</v>
      </c>
      <c r="C569" s="3" t="s">
        <v>6606</v>
      </c>
      <c r="D569">
        <v>6000</v>
      </c>
      <c r="E569">
        <v>6000</v>
      </c>
      <c r="F569" t="s">
        <v>8219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9"/>
        <v>100</v>
      </c>
      <c r="P569" t="e">
        <f t="shared" si="50"/>
        <v>#DIV/0!</v>
      </c>
      <c r="Q569" t="str">
        <f t="shared" si="54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48" hidden="1" x14ac:dyDescent="0.2">
      <c r="A570">
        <v>568</v>
      </c>
      <c r="B570" s="3" t="s">
        <v>569</v>
      </c>
      <c r="C570" s="3" t="s">
        <v>6607</v>
      </c>
      <c r="D570">
        <v>4000</v>
      </c>
      <c r="E570">
        <v>4510.8599999999997</v>
      </c>
      <c r="F570" t="s">
        <v>8219</v>
      </c>
      <c r="G570" t="s">
        <v>8224</v>
      </c>
      <c r="H570" t="s">
        <v>8246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9"/>
        <v>112.7715</v>
      </c>
      <c r="P570">
        <f t="shared" si="50"/>
        <v>800</v>
      </c>
      <c r="Q570" t="str">
        <f t="shared" si="54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6608</v>
      </c>
      <c r="D571">
        <v>1000</v>
      </c>
      <c r="E571">
        <v>1056</v>
      </c>
      <c r="F571" t="s">
        <v>8219</v>
      </c>
      <c r="G571" t="s">
        <v>8224</v>
      </c>
      <c r="H571" t="s">
        <v>8246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9"/>
        <v>105.60000000000001</v>
      </c>
      <c r="P571">
        <f t="shared" si="50"/>
        <v>1000</v>
      </c>
      <c r="Q571" t="str">
        <f t="shared" si="54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48" hidden="1" x14ac:dyDescent="0.2">
      <c r="A572">
        <v>570</v>
      </c>
      <c r="B572" s="3" t="s">
        <v>571</v>
      </c>
      <c r="C572" s="3" t="s">
        <v>6609</v>
      </c>
      <c r="D572">
        <v>4000</v>
      </c>
      <c r="E572">
        <v>8105</v>
      </c>
      <c r="F572" t="s">
        <v>8219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9"/>
        <v>202.625</v>
      </c>
      <c r="P572">
        <f t="shared" si="50"/>
        <v>4000</v>
      </c>
      <c r="Q572" t="str">
        <f t="shared" si="54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6610</v>
      </c>
      <c r="D573">
        <v>600</v>
      </c>
      <c r="E573">
        <v>680</v>
      </c>
      <c r="F573" t="s">
        <v>8219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9"/>
        <v>113.33333333333333</v>
      </c>
      <c r="P573">
        <f t="shared" si="50"/>
        <v>300</v>
      </c>
      <c r="Q573" t="str">
        <f t="shared" si="54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6611</v>
      </c>
      <c r="D574">
        <v>11000</v>
      </c>
      <c r="E574">
        <v>281</v>
      </c>
      <c r="F574" t="s">
        <v>8219</v>
      </c>
      <c r="G574" t="s">
        <v>8229</v>
      </c>
      <c r="H574" t="s">
        <v>8251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9"/>
        <v>2.5545454545454547</v>
      </c>
      <c r="P574" t="e">
        <f t="shared" si="50"/>
        <v>#DIV/0!</v>
      </c>
      <c r="Q574" t="str">
        <f t="shared" si="54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6612</v>
      </c>
      <c r="D575">
        <v>110000</v>
      </c>
      <c r="E575">
        <v>86</v>
      </c>
      <c r="F575" t="s">
        <v>8219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9"/>
        <v>7.8181818181818186E-2</v>
      </c>
      <c r="P575">
        <f t="shared" si="50"/>
        <v>12222.222222222223</v>
      </c>
      <c r="Q575" t="str">
        <f t="shared" si="54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8" hidden="1" x14ac:dyDescent="0.2">
      <c r="A576">
        <v>574</v>
      </c>
      <c r="B576" s="3" t="s">
        <v>575</v>
      </c>
      <c r="C576" s="3" t="s">
        <v>6613</v>
      </c>
      <c r="D576">
        <v>10000</v>
      </c>
      <c r="E576">
        <v>0</v>
      </c>
      <c r="F576" t="s">
        <v>8219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9"/>
        <v>0</v>
      </c>
      <c r="P576">
        <f t="shared" si="50"/>
        <v>2500</v>
      </c>
      <c r="Q576" t="str">
        <f t="shared" si="54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32" hidden="1" x14ac:dyDescent="0.2">
      <c r="A577">
        <v>575</v>
      </c>
      <c r="B577" s="3" t="s">
        <v>576</v>
      </c>
      <c r="C577" s="3" t="s">
        <v>6614</v>
      </c>
      <c r="D577">
        <v>35000</v>
      </c>
      <c r="E577">
        <v>0</v>
      </c>
      <c r="F577" t="s">
        <v>8219</v>
      </c>
      <c r="G577" t="s">
        <v>8224</v>
      </c>
      <c r="H577" t="s">
        <v>8246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9"/>
        <v>0</v>
      </c>
      <c r="P577">
        <f t="shared" si="50"/>
        <v>8750</v>
      </c>
      <c r="Q577" t="str">
        <f t="shared" si="54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64" hidden="1" x14ac:dyDescent="0.2">
      <c r="A578">
        <v>576</v>
      </c>
      <c r="B578" s="3" t="s">
        <v>577</v>
      </c>
      <c r="C578" s="3" t="s">
        <v>6615</v>
      </c>
      <c r="D578">
        <v>7000</v>
      </c>
      <c r="E578">
        <v>0</v>
      </c>
      <c r="F578" t="s">
        <v>8219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9"/>
        <v>0</v>
      </c>
      <c r="P578">
        <f t="shared" si="50"/>
        <v>7000</v>
      </c>
      <c r="Q578" t="str">
        <f t="shared" si="54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8" hidden="1" x14ac:dyDescent="0.2">
      <c r="A579">
        <v>577</v>
      </c>
      <c r="B579" s="3" t="s">
        <v>578</v>
      </c>
      <c r="C579" s="3" t="s">
        <v>6616</v>
      </c>
      <c r="D579">
        <v>5000</v>
      </c>
      <c r="E579">
        <v>30</v>
      </c>
      <c r="F579" t="s">
        <v>8219</v>
      </c>
      <c r="G579" t="s">
        <v>8225</v>
      </c>
      <c r="H579" t="s">
        <v>8247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5">(E579/D579)*100</f>
        <v>0.6</v>
      </c>
      <c r="P579">
        <f t="shared" ref="P579:P642" si="56">D579/L579</f>
        <v>5000</v>
      </c>
      <c r="Q579" t="str">
        <f t="shared" si="54"/>
        <v>technology</v>
      </c>
      <c r="R579" t="str">
        <f t="shared" ref="R579:R642" si="57">RIGHT(N579,LEN(N579)-SEARCH("/",N579))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16" hidden="1" x14ac:dyDescent="0.2">
      <c r="A580">
        <v>578</v>
      </c>
      <c r="B580" s="3" t="s">
        <v>579</v>
      </c>
      <c r="C580" s="3" t="s">
        <v>6617</v>
      </c>
      <c r="D580">
        <v>42850</v>
      </c>
      <c r="E580">
        <v>0</v>
      </c>
      <c r="F580" t="s">
        <v>8219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5"/>
        <v>0</v>
      </c>
      <c r="P580">
        <f t="shared" si="56"/>
        <v>6121.4285714285716</v>
      </c>
      <c r="Q580" t="str">
        <f t="shared" ref="Q580:Q643" si="60">LEFT(N580,SEARCH("/",N580)-1)</f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8" hidden="1" x14ac:dyDescent="0.2">
      <c r="A581">
        <v>579</v>
      </c>
      <c r="B581" s="3" t="s">
        <v>580</v>
      </c>
      <c r="C581" s="3" t="s">
        <v>6618</v>
      </c>
      <c r="D581">
        <v>20000</v>
      </c>
      <c r="E581">
        <v>0</v>
      </c>
      <c r="F581" t="s">
        <v>8219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5"/>
        <v>0</v>
      </c>
      <c r="P581">
        <f t="shared" si="56"/>
        <v>4000</v>
      </c>
      <c r="Q581" t="str">
        <f t="shared" si="60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6619</v>
      </c>
      <c r="D582">
        <v>95000</v>
      </c>
      <c r="E582">
        <v>1000</v>
      </c>
      <c r="F582" t="s">
        <v>8219</v>
      </c>
      <c r="G582" t="s">
        <v>8225</v>
      </c>
      <c r="H582" t="s">
        <v>8247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5"/>
        <v>1.0526315789473684</v>
      </c>
      <c r="P582">
        <f t="shared" si="56"/>
        <v>95000</v>
      </c>
      <c r="Q582" t="str">
        <f t="shared" si="60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6620</v>
      </c>
      <c r="D583">
        <v>50000</v>
      </c>
      <c r="E583">
        <v>75</v>
      </c>
      <c r="F583" t="s">
        <v>8219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5"/>
        <v>0.15</v>
      </c>
      <c r="P583" t="e">
        <f t="shared" si="56"/>
        <v>#DIV/0!</v>
      </c>
      <c r="Q583" t="str">
        <f t="shared" si="60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6621</v>
      </c>
      <c r="D584">
        <v>100000</v>
      </c>
      <c r="E584">
        <v>0</v>
      </c>
      <c r="F584" t="s">
        <v>8219</v>
      </c>
      <c r="G584" t="s">
        <v>8225</v>
      </c>
      <c r="H584" t="s">
        <v>8247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5"/>
        <v>0</v>
      </c>
      <c r="P584" t="e">
        <f t="shared" si="56"/>
        <v>#DIV/0!</v>
      </c>
      <c r="Q584" t="str">
        <f t="shared" si="60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8" hidden="1" x14ac:dyDescent="0.2">
      <c r="A585">
        <v>583</v>
      </c>
      <c r="B585" s="3" t="s">
        <v>584</v>
      </c>
      <c r="C585" s="3" t="s">
        <v>6622</v>
      </c>
      <c r="D585">
        <v>1150</v>
      </c>
      <c r="E585">
        <v>0</v>
      </c>
      <c r="F585" t="s">
        <v>8219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5"/>
        <v>0</v>
      </c>
      <c r="P585">
        <f t="shared" si="56"/>
        <v>1150</v>
      </c>
      <c r="Q585" t="str">
        <f t="shared" si="60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8" hidden="1" x14ac:dyDescent="0.2">
      <c r="A586">
        <v>584</v>
      </c>
      <c r="B586" s="3" t="s">
        <v>585</v>
      </c>
      <c r="C586" s="3" t="s">
        <v>6623</v>
      </c>
      <c r="D586">
        <v>180000</v>
      </c>
      <c r="E586">
        <v>0</v>
      </c>
      <c r="F586" t="s">
        <v>8219</v>
      </c>
      <c r="G586" t="s">
        <v>8236</v>
      </c>
      <c r="H586" t="s">
        <v>8249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5"/>
        <v>0</v>
      </c>
      <c r="P586">
        <f t="shared" si="56"/>
        <v>90000</v>
      </c>
      <c r="Q586" t="str">
        <f t="shared" si="60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6624</v>
      </c>
      <c r="D587">
        <v>12000</v>
      </c>
      <c r="E587">
        <v>210</v>
      </c>
      <c r="F587" t="s">
        <v>8219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5"/>
        <v>1.7500000000000002</v>
      </c>
      <c r="P587" t="e">
        <f t="shared" si="56"/>
        <v>#DIV/0!</v>
      </c>
      <c r="Q587" t="str">
        <f t="shared" si="60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8" hidden="1" x14ac:dyDescent="0.2">
      <c r="A588">
        <v>586</v>
      </c>
      <c r="B588" s="3" t="s">
        <v>587</v>
      </c>
      <c r="C588" s="3" t="s">
        <v>6625</v>
      </c>
      <c r="D588">
        <v>5000</v>
      </c>
      <c r="E588">
        <v>930</v>
      </c>
      <c r="F588" t="s">
        <v>8219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5"/>
        <v>18.600000000000001</v>
      </c>
      <c r="P588">
        <f t="shared" si="56"/>
        <v>1250</v>
      </c>
      <c r="Q588" t="str">
        <f t="shared" si="60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48" hidden="1" x14ac:dyDescent="0.2">
      <c r="A589">
        <v>587</v>
      </c>
      <c r="B589" s="3" t="s">
        <v>588</v>
      </c>
      <c r="C589" s="3" t="s">
        <v>6626</v>
      </c>
      <c r="D589">
        <v>22000</v>
      </c>
      <c r="E589">
        <v>0</v>
      </c>
      <c r="F589" t="s">
        <v>8219</v>
      </c>
      <c r="G589" t="s">
        <v>8224</v>
      </c>
      <c r="H589" t="s">
        <v>8246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5"/>
        <v>0</v>
      </c>
      <c r="P589">
        <f t="shared" si="56"/>
        <v>3142.8571428571427</v>
      </c>
      <c r="Q589" t="str">
        <f t="shared" si="60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6627</v>
      </c>
      <c r="D590">
        <v>18000</v>
      </c>
      <c r="E590">
        <v>1767</v>
      </c>
      <c r="F590" t="s">
        <v>8219</v>
      </c>
      <c r="G590" t="s">
        <v>8229</v>
      </c>
      <c r="H590" t="s">
        <v>8251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5"/>
        <v>9.8166666666666664</v>
      </c>
      <c r="P590">
        <f t="shared" si="56"/>
        <v>9000</v>
      </c>
      <c r="Q590" t="str">
        <f t="shared" si="60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ht="48" hidden="1" x14ac:dyDescent="0.2">
      <c r="A591">
        <v>589</v>
      </c>
      <c r="B591" s="3" t="s">
        <v>590</v>
      </c>
      <c r="C591" s="3" t="s">
        <v>6628</v>
      </c>
      <c r="D591">
        <v>5000</v>
      </c>
      <c r="E591">
        <v>0</v>
      </c>
      <c r="F591" t="s">
        <v>8219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5"/>
        <v>0</v>
      </c>
      <c r="P591">
        <f t="shared" si="56"/>
        <v>5000</v>
      </c>
      <c r="Q591" t="str">
        <f t="shared" si="60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32" hidden="1" x14ac:dyDescent="0.2">
      <c r="A592">
        <v>590</v>
      </c>
      <c r="B592" s="3" t="s">
        <v>591</v>
      </c>
      <c r="C592" s="3" t="s">
        <v>6629</v>
      </c>
      <c r="D592">
        <v>150000</v>
      </c>
      <c r="E592">
        <v>65</v>
      </c>
      <c r="F592" t="s">
        <v>8219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5"/>
        <v>4.3333333333333335E-2</v>
      </c>
      <c r="P592">
        <f t="shared" si="56"/>
        <v>16666.666666666668</v>
      </c>
      <c r="Q592" t="str">
        <f t="shared" si="60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6630</v>
      </c>
      <c r="D593">
        <v>100000</v>
      </c>
      <c r="E593">
        <v>0</v>
      </c>
      <c r="F593" t="s">
        <v>8219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5"/>
        <v>0</v>
      </c>
      <c r="P593">
        <f t="shared" si="56"/>
        <v>50000</v>
      </c>
      <c r="Q593" t="str">
        <f t="shared" si="60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6631</v>
      </c>
      <c r="D594">
        <v>12500</v>
      </c>
      <c r="E594">
        <v>13685.99</v>
      </c>
      <c r="F594" t="s">
        <v>8219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5"/>
        <v>109.48792</v>
      </c>
      <c r="P594">
        <f t="shared" si="56"/>
        <v>12500</v>
      </c>
      <c r="Q594" t="str">
        <f t="shared" si="60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6632</v>
      </c>
      <c r="D595">
        <v>5000</v>
      </c>
      <c r="E595">
        <v>5000</v>
      </c>
      <c r="F595" t="s">
        <v>8219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5"/>
        <v>100</v>
      </c>
      <c r="P595">
        <f t="shared" si="56"/>
        <v>714.28571428571433</v>
      </c>
      <c r="Q595" t="str">
        <f t="shared" si="60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48" hidden="1" x14ac:dyDescent="0.2">
      <c r="A596">
        <v>594</v>
      </c>
      <c r="B596" s="3" t="s">
        <v>595</v>
      </c>
      <c r="C596" s="3" t="s">
        <v>6633</v>
      </c>
      <c r="D596">
        <v>900</v>
      </c>
      <c r="E596">
        <v>1408</v>
      </c>
      <c r="F596" t="s">
        <v>8219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5"/>
        <v>156.44444444444446</v>
      </c>
      <c r="P596">
        <f t="shared" si="56"/>
        <v>450</v>
      </c>
      <c r="Q596" t="str">
        <f t="shared" si="60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32" hidden="1" x14ac:dyDescent="0.2">
      <c r="A597">
        <v>595</v>
      </c>
      <c r="B597" s="3" t="s">
        <v>596</v>
      </c>
      <c r="C597" s="3" t="s">
        <v>6634</v>
      </c>
      <c r="D597">
        <v>7500</v>
      </c>
      <c r="E597">
        <v>7620</v>
      </c>
      <c r="F597" t="s">
        <v>8219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5"/>
        <v>101.6</v>
      </c>
      <c r="P597">
        <f t="shared" si="56"/>
        <v>937.5</v>
      </c>
      <c r="Q597" t="str">
        <f t="shared" si="60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8" hidden="1" x14ac:dyDescent="0.2">
      <c r="A598">
        <v>596</v>
      </c>
      <c r="B598" s="3" t="s">
        <v>597</v>
      </c>
      <c r="C598" s="3" t="s">
        <v>6635</v>
      </c>
      <c r="D598">
        <v>8000</v>
      </c>
      <c r="E598">
        <v>8026</v>
      </c>
      <c r="F598" t="s">
        <v>8219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5"/>
        <v>100.325</v>
      </c>
      <c r="P598">
        <f t="shared" si="56"/>
        <v>4000</v>
      </c>
      <c r="Q598" t="str">
        <f t="shared" si="60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6636</v>
      </c>
      <c r="D599">
        <v>4000</v>
      </c>
      <c r="E599">
        <v>4518</v>
      </c>
      <c r="F599" t="s">
        <v>8219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5"/>
        <v>112.94999999999999</v>
      </c>
      <c r="P599">
        <f t="shared" si="56"/>
        <v>2000</v>
      </c>
      <c r="Q599" t="str">
        <f t="shared" si="60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48" hidden="1" x14ac:dyDescent="0.2">
      <c r="A600">
        <v>598</v>
      </c>
      <c r="B600" s="3" t="s">
        <v>599</v>
      </c>
      <c r="C600" s="3" t="s">
        <v>6637</v>
      </c>
      <c r="D600">
        <v>4000</v>
      </c>
      <c r="E600">
        <v>4085</v>
      </c>
      <c r="F600" t="s">
        <v>8219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5"/>
        <v>102.125</v>
      </c>
      <c r="P600">
        <f t="shared" si="56"/>
        <v>571.42857142857144</v>
      </c>
      <c r="Q600" t="str">
        <f t="shared" si="60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6638</v>
      </c>
      <c r="D601">
        <v>4000</v>
      </c>
      <c r="E601">
        <v>4289.99</v>
      </c>
      <c r="F601" t="s">
        <v>8219</v>
      </c>
      <c r="G601" t="s">
        <v>8225</v>
      </c>
      <c r="H601" t="s">
        <v>8247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5"/>
        <v>107.24974999999999</v>
      </c>
      <c r="P601">
        <f t="shared" si="56"/>
        <v>2000</v>
      </c>
      <c r="Q601" t="str">
        <f t="shared" si="60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6639</v>
      </c>
      <c r="D602">
        <v>6000</v>
      </c>
      <c r="E602">
        <v>6257</v>
      </c>
      <c r="F602" t="s">
        <v>8219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5"/>
        <v>104.28333333333333</v>
      </c>
      <c r="P602">
        <f t="shared" si="56"/>
        <v>6000</v>
      </c>
      <c r="Q602" t="str">
        <f t="shared" si="60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6640</v>
      </c>
      <c r="D603">
        <v>6500</v>
      </c>
      <c r="E603">
        <v>6500</v>
      </c>
      <c r="F603" t="s">
        <v>8219</v>
      </c>
      <c r="G603" t="s">
        <v>8224</v>
      </c>
      <c r="H603" t="s">
        <v>8246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5"/>
        <v>100</v>
      </c>
      <c r="P603">
        <f t="shared" si="56"/>
        <v>1083.3333333333333</v>
      </c>
      <c r="Q603" t="str">
        <f t="shared" si="60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6641</v>
      </c>
      <c r="D604">
        <v>4500</v>
      </c>
      <c r="E604">
        <v>4518</v>
      </c>
      <c r="F604" t="s">
        <v>8219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5"/>
        <v>100.4</v>
      </c>
      <c r="P604" t="e">
        <f t="shared" si="56"/>
        <v>#DIV/0!</v>
      </c>
      <c r="Q604" t="str">
        <f t="shared" si="60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6642</v>
      </c>
      <c r="D605">
        <v>4000</v>
      </c>
      <c r="E605">
        <v>5045</v>
      </c>
      <c r="F605" t="s">
        <v>8219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5"/>
        <v>126.125</v>
      </c>
      <c r="P605">
        <f t="shared" si="56"/>
        <v>307.69230769230768</v>
      </c>
      <c r="Q605" t="str">
        <f t="shared" si="60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6643</v>
      </c>
      <c r="D606">
        <v>7500</v>
      </c>
      <c r="E606">
        <v>8300</v>
      </c>
      <c r="F606" t="s">
        <v>8219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5"/>
        <v>110.66666666666667</v>
      </c>
      <c r="P606" t="e">
        <f t="shared" si="56"/>
        <v>#DIV/0!</v>
      </c>
      <c r="Q606" t="str">
        <f t="shared" si="60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64" hidden="1" x14ac:dyDescent="0.2">
      <c r="A607">
        <v>605</v>
      </c>
      <c r="B607" s="3" t="s">
        <v>606</v>
      </c>
      <c r="C607" s="3" t="s">
        <v>6644</v>
      </c>
      <c r="D607">
        <v>2000</v>
      </c>
      <c r="E607">
        <v>2100</v>
      </c>
      <c r="F607" t="s">
        <v>8219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5"/>
        <v>105</v>
      </c>
      <c r="P607">
        <f t="shared" si="56"/>
        <v>250</v>
      </c>
      <c r="Q607" t="str">
        <f t="shared" si="60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32" hidden="1" x14ac:dyDescent="0.2">
      <c r="A608">
        <v>606</v>
      </c>
      <c r="B608" s="3" t="s">
        <v>607</v>
      </c>
      <c r="C608" s="3" t="s">
        <v>6645</v>
      </c>
      <c r="D608">
        <v>20000</v>
      </c>
      <c r="E608">
        <v>20755</v>
      </c>
      <c r="F608" t="s">
        <v>8219</v>
      </c>
      <c r="G608" t="s">
        <v>8224</v>
      </c>
      <c r="H608" t="s">
        <v>8246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5"/>
        <v>103.77499999999999</v>
      </c>
      <c r="P608">
        <f t="shared" si="56"/>
        <v>20000</v>
      </c>
      <c r="Q608" t="str">
        <f t="shared" si="60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8" hidden="1" x14ac:dyDescent="0.2">
      <c r="A609">
        <v>607</v>
      </c>
      <c r="B609" s="3" t="s">
        <v>608</v>
      </c>
      <c r="C609" s="3" t="s">
        <v>6646</v>
      </c>
      <c r="D609">
        <v>25</v>
      </c>
      <c r="E609">
        <v>29</v>
      </c>
      <c r="F609" t="s">
        <v>8219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5"/>
        <v>115.99999999999999</v>
      </c>
      <c r="P609" t="e">
        <f t="shared" si="56"/>
        <v>#DIV/0!</v>
      </c>
      <c r="Q609" t="str">
        <f t="shared" si="60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6647</v>
      </c>
      <c r="D610">
        <v>1000</v>
      </c>
      <c r="E610">
        <v>1100</v>
      </c>
      <c r="F610" t="s">
        <v>8219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5"/>
        <v>110.00000000000001</v>
      </c>
      <c r="P610">
        <f t="shared" si="56"/>
        <v>200</v>
      </c>
      <c r="Q610" t="str">
        <f t="shared" si="60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32" hidden="1" x14ac:dyDescent="0.2">
      <c r="A611">
        <v>609</v>
      </c>
      <c r="B611" s="3" t="s">
        <v>610</v>
      </c>
      <c r="C611" s="3" t="s">
        <v>6648</v>
      </c>
      <c r="D611">
        <v>18000</v>
      </c>
      <c r="E611">
        <v>20343.169999999998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5"/>
        <v>113.01761111111111</v>
      </c>
      <c r="P611">
        <f t="shared" si="56"/>
        <v>18000</v>
      </c>
      <c r="Q611" t="str">
        <f t="shared" si="60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6649</v>
      </c>
      <c r="D612">
        <v>10000</v>
      </c>
      <c r="E612">
        <v>10025</v>
      </c>
      <c r="F612" t="s">
        <v>8219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5"/>
        <v>100.25</v>
      </c>
      <c r="P612" t="e">
        <f t="shared" si="56"/>
        <v>#DIV/0!</v>
      </c>
      <c r="Q612" t="str">
        <f t="shared" si="60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6650</v>
      </c>
      <c r="D613">
        <v>2500</v>
      </c>
      <c r="E613">
        <v>2585</v>
      </c>
      <c r="F613" t="s">
        <v>8219</v>
      </c>
      <c r="G613" t="s">
        <v>8224</v>
      </c>
      <c r="H613" t="s">
        <v>8246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5"/>
        <v>103.4</v>
      </c>
      <c r="P613" t="e">
        <f t="shared" si="56"/>
        <v>#DIV/0!</v>
      </c>
      <c r="Q613" t="str">
        <f t="shared" si="60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48" hidden="1" x14ac:dyDescent="0.2">
      <c r="A614">
        <v>612</v>
      </c>
      <c r="B614" s="3" t="s">
        <v>613</v>
      </c>
      <c r="C614" s="3" t="s">
        <v>6651</v>
      </c>
      <c r="D614">
        <v>3500</v>
      </c>
      <c r="E614">
        <v>3746</v>
      </c>
      <c r="F614" t="s">
        <v>8219</v>
      </c>
      <c r="G614" t="s">
        <v>8225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5"/>
        <v>107.02857142857142</v>
      </c>
      <c r="P614" t="e">
        <f t="shared" si="56"/>
        <v>#DIV/0!</v>
      </c>
      <c r="Q614" t="str">
        <f t="shared" si="60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6652</v>
      </c>
      <c r="D615">
        <v>700</v>
      </c>
      <c r="E615">
        <v>725</v>
      </c>
      <c r="F615" t="s">
        <v>8219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5"/>
        <v>103.57142857142858</v>
      </c>
      <c r="P615">
        <f t="shared" si="56"/>
        <v>5.785123966942149</v>
      </c>
      <c r="Q615" t="str">
        <f t="shared" si="60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6653</v>
      </c>
      <c r="D616">
        <v>250</v>
      </c>
      <c r="E616">
        <v>391</v>
      </c>
      <c r="F616" t="s">
        <v>8219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5"/>
        <v>156.4</v>
      </c>
      <c r="P616" t="e">
        <f t="shared" si="56"/>
        <v>#DIV/0!</v>
      </c>
      <c r="Q616" t="str">
        <f t="shared" si="60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6654</v>
      </c>
      <c r="D617">
        <v>5000</v>
      </c>
      <c r="E617">
        <v>5041</v>
      </c>
      <c r="F617" t="s">
        <v>8219</v>
      </c>
      <c r="G617" t="s">
        <v>8224</v>
      </c>
      <c r="H617" t="s">
        <v>8246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5"/>
        <v>100.82</v>
      </c>
      <c r="P617" t="e">
        <f t="shared" si="56"/>
        <v>#DIV/0!</v>
      </c>
      <c r="Q617" t="str">
        <f t="shared" si="60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6655</v>
      </c>
      <c r="D618">
        <v>2000</v>
      </c>
      <c r="E618">
        <v>3906</v>
      </c>
      <c r="F618" t="s">
        <v>8219</v>
      </c>
      <c r="G618" t="s">
        <v>8224</v>
      </c>
      <c r="H618" t="s">
        <v>8246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5"/>
        <v>195.3</v>
      </c>
      <c r="P618" t="e">
        <f t="shared" si="56"/>
        <v>#DIV/0!</v>
      </c>
      <c r="Q618" t="str">
        <f t="shared" si="60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6656</v>
      </c>
      <c r="D619">
        <v>3500</v>
      </c>
      <c r="E619">
        <v>3910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5"/>
        <v>111.71428571428572</v>
      </c>
      <c r="P619">
        <f t="shared" si="56"/>
        <v>1166.6666666666667</v>
      </c>
      <c r="Q619" t="str">
        <f t="shared" si="60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6657</v>
      </c>
      <c r="D620">
        <v>5500</v>
      </c>
      <c r="E620">
        <v>6592</v>
      </c>
      <c r="F620" t="s">
        <v>8219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5"/>
        <v>119.85454545454546</v>
      </c>
      <c r="P620" t="e">
        <f t="shared" si="56"/>
        <v>#DIV/0!</v>
      </c>
      <c r="Q620" t="str">
        <f t="shared" si="60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48" hidden="1" x14ac:dyDescent="0.2">
      <c r="A621">
        <v>619</v>
      </c>
      <c r="B621" s="3" t="s">
        <v>620</v>
      </c>
      <c r="C621" s="3" t="s">
        <v>6658</v>
      </c>
      <c r="D621">
        <v>6000</v>
      </c>
      <c r="E621">
        <v>6111</v>
      </c>
      <c r="F621" t="s">
        <v>8219</v>
      </c>
      <c r="G621" t="s">
        <v>8230</v>
      </c>
      <c r="H621" t="s">
        <v>8249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5"/>
        <v>101.85</v>
      </c>
      <c r="P621">
        <f t="shared" si="56"/>
        <v>6000</v>
      </c>
      <c r="Q621" t="str">
        <f t="shared" si="60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6659</v>
      </c>
      <c r="D622">
        <v>1570</v>
      </c>
      <c r="E622">
        <v>1614</v>
      </c>
      <c r="F622" t="s">
        <v>8219</v>
      </c>
      <c r="G622" t="s">
        <v>8225</v>
      </c>
      <c r="H622" t="s">
        <v>8247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5"/>
        <v>102.80254777070064</v>
      </c>
      <c r="P622">
        <f t="shared" si="56"/>
        <v>1570</v>
      </c>
      <c r="Q622" t="str">
        <f t="shared" si="60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6660</v>
      </c>
      <c r="D623">
        <v>6500</v>
      </c>
      <c r="E623">
        <v>6555</v>
      </c>
      <c r="F623" t="s">
        <v>8219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5"/>
        <v>100.84615384615385</v>
      </c>
      <c r="P623">
        <f t="shared" si="56"/>
        <v>2166.6666666666665</v>
      </c>
      <c r="Q623" t="str">
        <f t="shared" si="60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6661</v>
      </c>
      <c r="D624">
        <v>3675</v>
      </c>
      <c r="E624">
        <v>3775.5</v>
      </c>
      <c r="F624" t="s">
        <v>8219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5"/>
        <v>102.73469387755102</v>
      </c>
      <c r="P624">
        <f t="shared" si="56"/>
        <v>408.33333333333331</v>
      </c>
      <c r="Q624" t="str">
        <f t="shared" si="60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6662</v>
      </c>
      <c r="D625">
        <v>3000</v>
      </c>
      <c r="E625">
        <v>3195</v>
      </c>
      <c r="F625" t="s">
        <v>8219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5"/>
        <v>106.5</v>
      </c>
      <c r="P625" t="e">
        <f t="shared" si="56"/>
        <v>#DIV/0!</v>
      </c>
      <c r="Q625" t="str">
        <f t="shared" si="60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6663</v>
      </c>
      <c r="D626">
        <v>1500</v>
      </c>
      <c r="E626">
        <v>2333</v>
      </c>
      <c r="F626" t="s">
        <v>8219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5"/>
        <v>155.53333333333333</v>
      </c>
      <c r="P626" t="e">
        <f t="shared" si="56"/>
        <v>#DIV/0!</v>
      </c>
      <c r="Q626" t="str">
        <f t="shared" si="60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6664</v>
      </c>
      <c r="D627">
        <v>3000</v>
      </c>
      <c r="E627">
        <v>3684</v>
      </c>
      <c r="F627" t="s">
        <v>8219</v>
      </c>
      <c r="G627" t="s">
        <v>8224</v>
      </c>
      <c r="H627" t="s">
        <v>8246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5"/>
        <v>122.8</v>
      </c>
      <c r="P627" t="e">
        <f t="shared" si="56"/>
        <v>#DIV/0!</v>
      </c>
      <c r="Q627" t="str">
        <f t="shared" si="60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6665</v>
      </c>
      <c r="D628">
        <v>2000</v>
      </c>
      <c r="E628">
        <v>2147</v>
      </c>
      <c r="F628" t="s">
        <v>8219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5"/>
        <v>107.35</v>
      </c>
      <c r="P628">
        <f t="shared" si="56"/>
        <v>51.282051282051285</v>
      </c>
      <c r="Q628" t="str">
        <f t="shared" si="60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6666</v>
      </c>
      <c r="D629">
        <v>745</v>
      </c>
      <c r="E629">
        <v>786</v>
      </c>
      <c r="F629" t="s">
        <v>8219</v>
      </c>
      <c r="G629" t="s">
        <v>8224</v>
      </c>
      <c r="H629" t="s">
        <v>8246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5"/>
        <v>105.50335570469798</v>
      </c>
      <c r="P629">
        <f t="shared" si="56"/>
        <v>745</v>
      </c>
      <c r="Q629" t="str">
        <f t="shared" si="60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32" hidden="1" x14ac:dyDescent="0.2">
      <c r="A630">
        <v>628</v>
      </c>
      <c r="B630" s="3" t="s">
        <v>629</v>
      </c>
      <c r="C630" s="3" t="s">
        <v>6667</v>
      </c>
      <c r="D630">
        <v>900</v>
      </c>
      <c r="E630">
        <v>1066</v>
      </c>
      <c r="F630" t="s">
        <v>8219</v>
      </c>
      <c r="G630" t="s">
        <v>8225</v>
      </c>
      <c r="H630" t="s">
        <v>8247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5"/>
        <v>118.44444444444444</v>
      </c>
      <c r="P630" t="e">
        <f t="shared" si="56"/>
        <v>#DIV/0!</v>
      </c>
      <c r="Q630" t="str">
        <f t="shared" si="60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32" hidden="1" x14ac:dyDescent="0.2">
      <c r="A631">
        <v>629</v>
      </c>
      <c r="B631" s="3" t="s">
        <v>630</v>
      </c>
      <c r="C631" s="3" t="s">
        <v>6668</v>
      </c>
      <c r="D631">
        <v>1250</v>
      </c>
      <c r="E631">
        <v>1361</v>
      </c>
      <c r="F631" t="s">
        <v>8219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5"/>
        <v>108.88</v>
      </c>
      <c r="P631">
        <f t="shared" si="56"/>
        <v>416.66666666666669</v>
      </c>
      <c r="Q631" t="str">
        <f t="shared" si="60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6669</v>
      </c>
      <c r="D632">
        <v>800</v>
      </c>
      <c r="E632">
        <v>890</v>
      </c>
      <c r="F632" t="s">
        <v>8219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5"/>
        <v>111.25</v>
      </c>
      <c r="P632">
        <f t="shared" si="56"/>
        <v>800</v>
      </c>
      <c r="Q632" t="str">
        <f t="shared" si="60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8" hidden="1" x14ac:dyDescent="0.2">
      <c r="A633">
        <v>631</v>
      </c>
      <c r="B633" s="3" t="s">
        <v>632</v>
      </c>
      <c r="C633" s="3" t="s">
        <v>6670</v>
      </c>
      <c r="D633">
        <v>3000</v>
      </c>
      <c r="E633">
        <v>3003</v>
      </c>
      <c r="F633" t="s">
        <v>8219</v>
      </c>
      <c r="G633" t="s">
        <v>8225</v>
      </c>
      <c r="H633" t="s">
        <v>8247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5"/>
        <v>100.1</v>
      </c>
      <c r="P633">
        <f t="shared" si="56"/>
        <v>333.33333333333331</v>
      </c>
      <c r="Q633" t="str">
        <f t="shared" si="60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8" hidden="1" x14ac:dyDescent="0.2">
      <c r="A634">
        <v>632</v>
      </c>
      <c r="B634" s="3" t="s">
        <v>633</v>
      </c>
      <c r="C634" s="3" t="s">
        <v>6671</v>
      </c>
      <c r="D634">
        <v>100000</v>
      </c>
      <c r="E634">
        <v>0</v>
      </c>
      <c r="F634" t="s">
        <v>8219</v>
      </c>
      <c r="G634" t="s">
        <v>8229</v>
      </c>
      <c r="H634" t="s">
        <v>8251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5"/>
        <v>0</v>
      </c>
      <c r="P634" t="e">
        <f t="shared" si="56"/>
        <v>#DIV/0!</v>
      </c>
      <c r="Q634" t="str">
        <f t="shared" si="60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6672</v>
      </c>
      <c r="D635">
        <v>10000</v>
      </c>
      <c r="E635">
        <v>75</v>
      </c>
      <c r="F635" t="s">
        <v>8219</v>
      </c>
      <c r="G635" t="s">
        <v>8236</v>
      </c>
      <c r="H635" t="s">
        <v>8249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5"/>
        <v>0.75</v>
      </c>
      <c r="P635">
        <f t="shared" si="56"/>
        <v>400</v>
      </c>
      <c r="Q635" t="str">
        <f t="shared" si="60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6673</v>
      </c>
      <c r="D636">
        <v>20000</v>
      </c>
      <c r="E636">
        <v>0</v>
      </c>
      <c r="F636" t="s">
        <v>8219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5"/>
        <v>0</v>
      </c>
      <c r="P636">
        <f t="shared" si="56"/>
        <v>20000</v>
      </c>
      <c r="Q636" t="str">
        <f t="shared" si="60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48" hidden="1" x14ac:dyDescent="0.2">
      <c r="A637">
        <v>635</v>
      </c>
      <c r="B637" s="3" t="s">
        <v>636</v>
      </c>
      <c r="C637" s="3" t="s">
        <v>6674</v>
      </c>
      <c r="D637">
        <v>40000</v>
      </c>
      <c r="E637">
        <v>0</v>
      </c>
      <c r="F637" t="s">
        <v>8219</v>
      </c>
      <c r="G637" t="s">
        <v>8229</v>
      </c>
      <c r="H637" t="s">
        <v>8251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5"/>
        <v>0</v>
      </c>
      <c r="P637">
        <f t="shared" si="56"/>
        <v>40000</v>
      </c>
      <c r="Q637" t="str">
        <f t="shared" si="60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8" hidden="1" x14ac:dyDescent="0.2">
      <c r="A638">
        <v>636</v>
      </c>
      <c r="B638" s="3" t="s">
        <v>637</v>
      </c>
      <c r="C638" s="3" t="s">
        <v>6675</v>
      </c>
      <c r="D638">
        <v>10000</v>
      </c>
      <c r="E638">
        <v>100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5"/>
        <v>1</v>
      </c>
      <c r="P638">
        <f t="shared" si="56"/>
        <v>10000</v>
      </c>
      <c r="Q638" t="str">
        <f t="shared" si="60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6676</v>
      </c>
      <c r="D639">
        <v>35000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5"/>
        <v>0</v>
      </c>
      <c r="P639" t="e">
        <f t="shared" si="56"/>
        <v>#DIV/0!</v>
      </c>
      <c r="Q639" t="str">
        <f t="shared" si="60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ht="48" hidden="1" x14ac:dyDescent="0.2">
      <c r="A640">
        <v>638</v>
      </c>
      <c r="B640" s="3" t="s">
        <v>639</v>
      </c>
      <c r="C640" s="3" t="s">
        <v>6677</v>
      </c>
      <c r="D640">
        <v>45000</v>
      </c>
      <c r="E640">
        <v>120</v>
      </c>
      <c r="F640" t="s">
        <v>8219</v>
      </c>
      <c r="G640" t="s">
        <v>8224</v>
      </c>
      <c r="H640" t="s">
        <v>8246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5"/>
        <v>0.26666666666666666</v>
      </c>
      <c r="P640">
        <f t="shared" si="56"/>
        <v>7500</v>
      </c>
      <c r="Q640" t="str">
        <f t="shared" si="60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48" hidden="1" x14ac:dyDescent="0.2">
      <c r="A641">
        <v>639</v>
      </c>
      <c r="B641" s="3" t="s">
        <v>640</v>
      </c>
      <c r="C641" s="3" t="s">
        <v>6678</v>
      </c>
      <c r="D641">
        <v>10000</v>
      </c>
      <c r="E641">
        <v>50</v>
      </c>
      <c r="F641" t="s">
        <v>8219</v>
      </c>
      <c r="G641" t="s">
        <v>8225</v>
      </c>
      <c r="H641" t="s">
        <v>8247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5"/>
        <v>0.5</v>
      </c>
      <c r="P641">
        <f t="shared" si="56"/>
        <v>10000</v>
      </c>
      <c r="Q641" t="str">
        <f t="shared" si="60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6679</v>
      </c>
      <c r="D642">
        <v>6500</v>
      </c>
      <c r="E642">
        <v>145</v>
      </c>
      <c r="F642" t="s">
        <v>8219</v>
      </c>
      <c r="G642" t="s">
        <v>8224</v>
      </c>
      <c r="H642" t="s">
        <v>8246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5"/>
        <v>2.2307692307692308</v>
      </c>
      <c r="P642">
        <f t="shared" si="56"/>
        <v>3250</v>
      </c>
      <c r="Q642" t="str">
        <f t="shared" si="60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6680</v>
      </c>
      <c r="D643">
        <v>7000</v>
      </c>
      <c r="E643">
        <v>59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1">(E643/D643)*100</f>
        <v>0.84285714285714297</v>
      </c>
      <c r="P643">
        <f t="shared" ref="P643:P706" si="62">D643/L643</f>
        <v>22.222222222222221</v>
      </c>
      <c r="Q643" t="str">
        <f t="shared" si="60"/>
        <v>technology</v>
      </c>
      <c r="R643" t="str">
        <f t="shared" ref="R643:R706" si="63">RIGHT(N643,LEN(N643)-SEARCH("/",N643))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6681</v>
      </c>
      <c r="D644">
        <v>100000</v>
      </c>
      <c r="E644">
        <v>250</v>
      </c>
      <c r="F644" t="s">
        <v>8219</v>
      </c>
      <c r="G644" t="s">
        <v>8226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1"/>
        <v>0.25</v>
      </c>
      <c r="P644">
        <f t="shared" si="62"/>
        <v>45.998160073597056</v>
      </c>
      <c r="Q644" t="str">
        <f t="shared" ref="Q644:Q707" si="66">LEFT(N644,SEARCH("/",N644)-1)</f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8" hidden="1" x14ac:dyDescent="0.2">
      <c r="A645">
        <v>643</v>
      </c>
      <c r="B645" s="3" t="s">
        <v>644</v>
      </c>
      <c r="C645" s="3" t="s">
        <v>6682</v>
      </c>
      <c r="D645">
        <v>30000</v>
      </c>
      <c r="E645">
        <v>0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1"/>
        <v>0</v>
      </c>
      <c r="P645">
        <f t="shared" si="62"/>
        <v>197.36842105263159</v>
      </c>
      <c r="Q645" t="str">
        <f t="shared" si="66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6683</v>
      </c>
      <c r="D646">
        <v>8000</v>
      </c>
      <c r="E646">
        <v>0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1"/>
        <v>0</v>
      </c>
      <c r="P646">
        <f t="shared" si="62"/>
        <v>7.8354554358472086</v>
      </c>
      <c r="Q646" t="str">
        <f t="shared" si="66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48" hidden="1" x14ac:dyDescent="0.2">
      <c r="A647">
        <v>645</v>
      </c>
      <c r="B647" s="3" t="s">
        <v>646</v>
      </c>
      <c r="C647" s="3" t="s">
        <v>6684</v>
      </c>
      <c r="D647">
        <v>10000</v>
      </c>
      <c r="E647">
        <v>0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1"/>
        <v>0</v>
      </c>
      <c r="P647">
        <f t="shared" si="62"/>
        <v>42.194092827004219</v>
      </c>
      <c r="Q647" t="str">
        <f t="shared" si="66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6685</v>
      </c>
      <c r="D648">
        <v>85000</v>
      </c>
      <c r="E648">
        <v>0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1"/>
        <v>0</v>
      </c>
      <c r="P648">
        <f t="shared" si="62"/>
        <v>3148.1481481481483</v>
      </c>
      <c r="Q648" t="str">
        <f t="shared" si="66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32" hidden="1" x14ac:dyDescent="0.2">
      <c r="A649">
        <v>647</v>
      </c>
      <c r="B649" s="3" t="s">
        <v>648</v>
      </c>
      <c r="C649" s="3" t="s">
        <v>6686</v>
      </c>
      <c r="D649">
        <v>10000</v>
      </c>
      <c r="E649">
        <v>0</v>
      </c>
      <c r="F649" t="s">
        <v>8219</v>
      </c>
      <c r="G649" t="s">
        <v>8224</v>
      </c>
      <c r="H649" t="s">
        <v>8246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1"/>
        <v>0</v>
      </c>
      <c r="P649">
        <f t="shared" si="62"/>
        <v>588.23529411764707</v>
      </c>
      <c r="Q649" t="str">
        <f t="shared" si="66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48" hidden="1" x14ac:dyDescent="0.2">
      <c r="A650">
        <v>648</v>
      </c>
      <c r="B650" s="3" t="s">
        <v>649</v>
      </c>
      <c r="C650" s="3" t="s">
        <v>6687</v>
      </c>
      <c r="D650">
        <v>15000</v>
      </c>
      <c r="E650">
        <v>0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1"/>
        <v>0</v>
      </c>
      <c r="P650">
        <f t="shared" si="62"/>
        <v>555.55555555555554</v>
      </c>
      <c r="Q650" t="str">
        <f t="shared" si="66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6688</v>
      </c>
      <c r="D651">
        <v>6000</v>
      </c>
      <c r="E651">
        <v>0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1"/>
        <v>0</v>
      </c>
      <c r="P651">
        <f t="shared" si="62"/>
        <v>73.170731707317074</v>
      </c>
      <c r="Q651" t="str">
        <f t="shared" si="66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6689</v>
      </c>
      <c r="D652">
        <v>200000</v>
      </c>
      <c r="E652">
        <v>277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1"/>
        <v>0.13849999999999998</v>
      </c>
      <c r="P652">
        <f t="shared" si="62"/>
        <v>4166.666666666667</v>
      </c>
      <c r="Q652" t="str">
        <f t="shared" si="66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6690</v>
      </c>
      <c r="D653">
        <v>8500</v>
      </c>
      <c r="E653">
        <v>51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1"/>
        <v>0.6</v>
      </c>
      <c r="P653">
        <f t="shared" si="62"/>
        <v>80.952380952380949</v>
      </c>
      <c r="Q653" t="str">
        <f t="shared" si="66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6691</v>
      </c>
      <c r="D654">
        <v>5000</v>
      </c>
      <c r="E654">
        <v>530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1"/>
        <v>10.6</v>
      </c>
      <c r="P654">
        <f t="shared" si="62"/>
        <v>178.57142857142858</v>
      </c>
      <c r="Q654" t="str">
        <f t="shared" si="66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32" hidden="1" x14ac:dyDescent="0.2">
      <c r="A655">
        <v>653</v>
      </c>
      <c r="B655" s="3" t="s">
        <v>654</v>
      </c>
      <c r="C655" s="3" t="s">
        <v>6692</v>
      </c>
      <c r="D655">
        <v>90000</v>
      </c>
      <c r="E655">
        <v>1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1"/>
        <v>1.1111111111111111E-3</v>
      </c>
      <c r="P655">
        <f t="shared" si="62"/>
        <v>81.300813008130078</v>
      </c>
      <c r="Q655" t="str">
        <f t="shared" si="66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32" hidden="1" x14ac:dyDescent="0.2">
      <c r="A656">
        <v>654</v>
      </c>
      <c r="B656" s="3" t="s">
        <v>655</v>
      </c>
      <c r="C656" s="3" t="s">
        <v>6693</v>
      </c>
      <c r="D656">
        <v>1000</v>
      </c>
      <c r="E656">
        <v>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1"/>
        <v>0.5</v>
      </c>
      <c r="P656">
        <f t="shared" si="62"/>
        <v>0.98716683119447191</v>
      </c>
      <c r="Q656" t="str">
        <f t="shared" si="66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32" hidden="1" x14ac:dyDescent="0.2">
      <c r="A657">
        <v>655</v>
      </c>
      <c r="B657" s="3" t="s">
        <v>656</v>
      </c>
      <c r="C657" s="3" t="s">
        <v>6694</v>
      </c>
      <c r="D657">
        <v>10000</v>
      </c>
      <c r="E657">
        <v>0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1"/>
        <v>0</v>
      </c>
      <c r="P657">
        <f t="shared" si="62"/>
        <v>36.496350364963504</v>
      </c>
      <c r="Q657" t="str">
        <f t="shared" si="66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6695</v>
      </c>
      <c r="D658">
        <v>30000</v>
      </c>
      <c r="E658">
        <v>50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1"/>
        <v>0.16666666666666669</v>
      </c>
      <c r="P658">
        <f t="shared" si="62"/>
        <v>344.82758620689657</v>
      </c>
      <c r="Q658" t="str">
        <f t="shared" si="66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32" hidden="1" x14ac:dyDescent="0.2">
      <c r="A659">
        <v>657</v>
      </c>
      <c r="B659" s="3" t="s">
        <v>658</v>
      </c>
      <c r="C659" s="3" t="s">
        <v>6696</v>
      </c>
      <c r="D659">
        <v>3000</v>
      </c>
      <c r="E659">
        <v>5</v>
      </c>
      <c r="F659" t="s">
        <v>8219</v>
      </c>
      <c r="G659" t="s">
        <v>8225</v>
      </c>
      <c r="H659" t="s">
        <v>8247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1"/>
        <v>0.16666666666666669</v>
      </c>
      <c r="P659">
        <f t="shared" si="62"/>
        <v>30.303030303030305</v>
      </c>
      <c r="Q659" t="str">
        <f t="shared" si="66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6697</v>
      </c>
      <c r="D660">
        <v>50000</v>
      </c>
      <c r="E660">
        <v>1217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1"/>
        <v>2.4340000000000002</v>
      </c>
      <c r="P660">
        <f t="shared" si="62"/>
        <v>181.15942028985506</v>
      </c>
      <c r="Q660" t="str">
        <f t="shared" si="66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ht="48" hidden="1" x14ac:dyDescent="0.2">
      <c r="A661">
        <v>659</v>
      </c>
      <c r="B661" s="3" t="s">
        <v>660</v>
      </c>
      <c r="C661" s="3" t="s">
        <v>6698</v>
      </c>
      <c r="D661">
        <v>6000</v>
      </c>
      <c r="E661">
        <v>233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1"/>
        <v>3.8833333333333329</v>
      </c>
      <c r="P661">
        <f t="shared" si="62"/>
        <v>285.71428571428572</v>
      </c>
      <c r="Q661" t="str">
        <f t="shared" si="66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6699</v>
      </c>
      <c r="D662">
        <v>50000</v>
      </c>
      <c r="E662">
        <v>5</v>
      </c>
      <c r="F662" t="s">
        <v>8219</v>
      </c>
      <c r="G662" t="s">
        <v>8232</v>
      </c>
      <c r="H662" t="s">
        <v>8253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1"/>
        <v>0.01</v>
      </c>
      <c r="P662">
        <f t="shared" si="62"/>
        <v>2777.7777777777778</v>
      </c>
      <c r="Q662" t="str">
        <f t="shared" si="66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6700</v>
      </c>
      <c r="D663">
        <v>3000</v>
      </c>
      <c r="E663">
        <v>0</v>
      </c>
      <c r="F663" t="s">
        <v>8219</v>
      </c>
      <c r="G663" t="s">
        <v>8226</v>
      </c>
      <c r="H663" t="s">
        <v>8248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1"/>
        <v>0</v>
      </c>
      <c r="P663">
        <f t="shared" si="62"/>
        <v>333.33333333333331</v>
      </c>
      <c r="Q663" t="str">
        <f t="shared" si="66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8" hidden="1" x14ac:dyDescent="0.2">
      <c r="A664">
        <v>662</v>
      </c>
      <c r="B664" s="3" t="s">
        <v>663</v>
      </c>
      <c r="C664" s="3" t="s">
        <v>6701</v>
      </c>
      <c r="D664">
        <v>1500</v>
      </c>
      <c r="E664">
        <v>26</v>
      </c>
      <c r="F664" t="s">
        <v>8219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1"/>
        <v>1.7333333333333332</v>
      </c>
      <c r="P664">
        <f t="shared" si="62"/>
        <v>375</v>
      </c>
      <c r="Q664" t="str">
        <f t="shared" si="66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6702</v>
      </c>
      <c r="D665">
        <v>30000</v>
      </c>
      <c r="E665">
        <v>50</v>
      </c>
      <c r="F665" t="s">
        <v>8219</v>
      </c>
      <c r="G665" t="s">
        <v>8224</v>
      </c>
      <c r="H665" t="s">
        <v>8246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1"/>
        <v>0.16666666666666669</v>
      </c>
      <c r="P665">
        <f t="shared" si="62"/>
        <v>4285.7142857142853</v>
      </c>
      <c r="Q665" t="str">
        <f t="shared" si="66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6703</v>
      </c>
      <c r="D666">
        <v>10000</v>
      </c>
      <c r="E666">
        <v>0</v>
      </c>
      <c r="F666" t="s">
        <v>8219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1"/>
        <v>0</v>
      </c>
      <c r="P666">
        <f t="shared" si="62"/>
        <v>344.82758620689657</v>
      </c>
      <c r="Q666" t="str">
        <f t="shared" si="66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6704</v>
      </c>
      <c r="D667">
        <v>80000</v>
      </c>
      <c r="E667">
        <v>1</v>
      </c>
      <c r="F667" t="s">
        <v>8219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1"/>
        <v>1.25E-3</v>
      </c>
      <c r="P667">
        <f t="shared" si="62"/>
        <v>6666.666666666667</v>
      </c>
      <c r="Q667" t="str">
        <f t="shared" si="66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32" hidden="1" x14ac:dyDescent="0.2">
      <c r="A668">
        <v>666</v>
      </c>
      <c r="B668" s="3" t="s">
        <v>667</v>
      </c>
      <c r="C668" s="3" t="s">
        <v>6705</v>
      </c>
      <c r="D668">
        <v>15000</v>
      </c>
      <c r="E668">
        <v>1825</v>
      </c>
      <c r="F668" t="s">
        <v>8219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1"/>
        <v>12.166666666666668</v>
      </c>
      <c r="P668">
        <f t="shared" si="62"/>
        <v>3750</v>
      </c>
      <c r="Q668" t="str">
        <f t="shared" si="66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6706</v>
      </c>
      <c r="D669">
        <v>35000</v>
      </c>
      <c r="E669">
        <v>8256</v>
      </c>
      <c r="F669" t="s">
        <v>8219</v>
      </c>
      <c r="G669" t="s">
        <v>8229</v>
      </c>
      <c r="H669" t="s">
        <v>8251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1"/>
        <v>23.588571428571427</v>
      </c>
      <c r="P669">
        <f t="shared" si="62"/>
        <v>1250</v>
      </c>
      <c r="Q669" t="str">
        <f t="shared" si="66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6707</v>
      </c>
      <c r="D670">
        <v>1500</v>
      </c>
      <c r="E670">
        <v>85</v>
      </c>
      <c r="F670" t="s">
        <v>8219</v>
      </c>
      <c r="G670" t="s">
        <v>8225</v>
      </c>
      <c r="H670" t="s">
        <v>8247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1"/>
        <v>5.6666666666666661</v>
      </c>
      <c r="P670">
        <f t="shared" si="62"/>
        <v>60</v>
      </c>
      <c r="Q670" t="str">
        <f t="shared" si="66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32" hidden="1" x14ac:dyDescent="0.2">
      <c r="A671">
        <v>669</v>
      </c>
      <c r="B671" s="3" t="s">
        <v>670</v>
      </c>
      <c r="C671" s="3" t="s">
        <v>6708</v>
      </c>
      <c r="D671">
        <v>3000</v>
      </c>
      <c r="E671">
        <v>1170</v>
      </c>
      <c r="F671" t="s">
        <v>8219</v>
      </c>
      <c r="G671" t="s">
        <v>8224</v>
      </c>
      <c r="H671" t="s">
        <v>8246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1"/>
        <v>39</v>
      </c>
      <c r="P671">
        <f t="shared" si="62"/>
        <v>107.14285714285714</v>
      </c>
      <c r="Q671" t="str">
        <f t="shared" si="66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32" hidden="1" x14ac:dyDescent="0.2">
      <c r="A672">
        <v>670</v>
      </c>
      <c r="B672" s="3" t="s">
        <v>671</v>
      </c>
      <c r="C672" s="3" t="s">
        <v>6709</v>
      </c>
      <c r="D672">
        <v>9041</v>
      </c>
      <c r="E672">
        <v>90</v>
      </c>
      <c r="F672" t="s">
        <v>8219</v>
      </c>
      <c r="G672" t="s">
        <v>8224</v>
      </c>
      <c r="H672" t="s">
        <v>8246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1"/>
        <v>0.99546510341776351</v>
      </c>
      <c r="P672">
        <f t="shared" si="62"/>
        <v>29.164516129032258</v>
      </c>
      <c r="Q672" t="str">
        <f t="shared" si="66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32" hidden="1" x14ac:dyDescent="0.2">
      <c r="A673">
        <v>671</v>
      </c>
      <c r="B673" s="3" t="s">
        <v>672</v>
      </c>
      <c r="C673" s="3" t="s">
        <v>6710</v>
      </c>
      <c r="D673">
        <v>50000</v>
      </c>
      <c r="E673">
        <v>3466</v>
      </c>
      <c r="F673" t="s">
        <v>8219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1"/>
        <v>6.9320000000000004</v>
      </c>
      <c r="P673">
        <f t="shared" si="62"/>
        <v>3333.3333333333335</v>
      </c>
      <c r="Q673" t="str">
        <f t="shared" si="66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6711</v>
      </c>
      <c r="D674">
        <v>500</v>
      </c>
      <c r="E674">
        <v>3307</v>
      </c>
      <c r="F674" t="s">
        <v>8219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1"/>
        <v>661.4</v>
      </c>
      <c r="P674">
        <f t="shared" si="62"/>
        <v>2.3255813953488373</v>
      </c>
      <c r="Q674" t="str">
        <f t="shared" si="66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6712</v>
      </c>
      <c r="D675">
        <v>12000</v>
      </c>
      <c r="E675">
        <v>39131</v>
      </c>
      <c r="F675" t="s">
        <v>8219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1"/>
        <v>326.0916666666667</v>
      </c>
      <c r="P675">
        <f t="shared" si="62"/>
        <v>4000</v>
      </c>
      <c r="Q675" t="str">
        <f t="shared" si="66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6713</v>
      </c>
      <c r="D676">
        <v>1750</v>
      </c>
      <c r="E676">
        <v>1776</v>
      </c>
      <c r="F676" t="s">
        <v>8219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1"/>
        <v>101.48571428571429</v>
      </c>
      <c r="P676">
        <f t="shared" si="62"/>
        <v>875</v>
      </c>
      <c r="Q676" t="str">
        <f t="shared" si="66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6714</v>
      </c>
      <c r="D677">
        <v>20000</v>
      </c>
      <c r="E677">
        <v>20843.599999999999</v>
      </c>
      <c r="F677" t="s">
        <v>8219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1"/>
        <v>104.21799999999999</v>
      </c>
      <c r="P677">
        <f t="shared" si="62"/>
        <v>769.23076923076928</v>
      </c>
      <c r="Q677" t="str">
        <f t="shared" si="66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48" hidden="1" x14ac:dyDescent="0.2">
      <c r="A678">
        <v>676</v>
      </c>
      <c r="B678" s="3" t="s">
        <v>677</v>
      </c>
      <c r="C678" s="3" t="s">
        <v>6715</v>
      </c>
      <c r="D678">
        <v>100000</v>
      </c>
      <c r="E678">
        <v>107421.57</v>
      </c>
      <c r="F678" t="s">
        <v>8219</v>
      </c>
      <c r="G678" t="s">
        <v>8224</v>
      </c>
      <c r="H678" t="s">
        <v>8246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1"/>
        <v>107.42157000000002</v>
      </c>
      <c r="P678">
        <f t="shared" si="62"/>
        <v>4166.666666666667</v>
      </c>
      <c r="Q678" t="str">
        <f t="shared" si="66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64" hidden="1" x14ac:dyDescent="0.2">
      <c r="A679">
        <v>677</v>
      </c>
      <c r="B679" s="3" t="s">
        <v>678</v>
      </c>
      <c r="C679" s="3" t="s">
        <v>6716</v>
      </c>
      <c r="D679">
        <v>11000</v>
      </c>
      <c r="E679">
        <v>12106</v>
      </c>
      <c r="F679" t="s">
        <v>8219</v>
      </c>
      <c r="G679" t="s">
        <v>8224</v>
      </c>
      <c r="H679" t="s">
        <v>8246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1"/>
        <v>110.05454545454545</v>
      </c>
      <c r="P679">
        <f t="shared" si="62"/>
        <v>114.58333333333333</v>
      </c>
      <c r="Q679" t="str">
        <f t="shared" si="66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6717</v>
      </c>
      <c r="D680">
        <v>8000</v>
      </c>
      <c r="E680">
        <v>32616</v>
      </c>
      <c r="F680" t="s">
        <v>8219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1"/>
        <v>407.7</v>
      </c>
      <c r="P680">
        <f t="shared" si="62"/>
        <v>470.58823529411762</v>
      </c>
      <c r="Q680" t="str">
        <f t="shared" si="66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6718</v>
      </c>
      <c r="D681">
        <v>8000</v>
      </c>
      <c r="E681">
        <v>17914</v>
      </c>
      <c r="F681" t="s">
        <v>8219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1"/>
        <v>223.92500000000001</v>
      </c>
      <c r="P681">
        <f t="shared" si="62"/>
        <v>85.106382978723403</v>
      </c>
      <c r="Q681" t="str">
        <f t="shared" si="66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6719</v>
      </c>
      <c r="D682">
        <v>35000</v>
      </c>
      <c r="E682">
        <v>106330.39</v>
      </c>
      <c r="F682" t="s">
        <v>8219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1"/>
        <v>303.80111428571428</v>
      </c>
      <c r="P682">
        <f t="shared" si="62"/>
        <v>271.31782945736433</v>
      </c>
      <c r="Q682" t="str">
        <f t="shared" si="66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32" hidden="1" x14ac:dyDescent="0.2">
      <c r="A683">
        <v>681</v>
      </c>
      <c r="B683" s="3" t="s">
        <v>682</v>
      </c>
      <c r="C683" s="3" t="s">
        <v>6720</v>
      </c>
      <c r="D683">
        <v>22765</v>
      </c>
      <c r="E683">
        <v>32172.66</v>
      </c>
      <c r="F683" t="s">
        <v>8219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1"/>
        <v>141.3251043268175</v>
      </c>
      <c r="P683">
        <f t="shared" si="62"/>
        <v>22765</v>
      </c>
      <c r="Q683" t="str">
        <f t="shared" si="66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6721</v>
      </c>
      <c r="D684">
        <v>11000</v>
      </c>
      <c r="E684">
        <v>306970</v>
      </c>
      <c r="F684" t="s">
        <v>8219</v>
      </c>
      <c r="G684" t="s">
        <v>8236</v>
      </c>
      <c r="H684" t="s">
        <v>8249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1"/>
        <v>2790.6363636363635</v>
      </c>
      <c r="P684">
        <f t="shared" si="62"/>
        <v>2750</v>
      </c>
      <c r="Q684" t="str">
        <f t="shared" si="66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6722</v>
      </c>
      <c r="D685">
        <v>10000</v>
      </c>
      <c r="E685">
        <v>17176.13</v>
      </c>
      <c r="F685" t="s">
        <v>8219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1"/>
        <v>171.76130000000001</v>
      </c>
      <c r="P685">
        <f t="shared" si="62"/>
        <v>3333.3333333333335</v>
      </c>
      <c r="Q685" t="str">
        <f t="shared" si="66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48" hidden="1" x14ac:dyDescent="0.2">
      <c r="A686">
        <v>684</v>
      </c>
      <c r="B686" s="3" t="s">
        <v>685</v>
      </c>
      <c r="C686" s="3" t="s">
        <v>6723</v>
      </c>
      <c r="D686">
        <v>7500</v>
      </c>
      <c r="E686">
        <v>7576</v>
      </c>
      <c r="F686" t="s">
        <v>8219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1"/>
        <v>101.01333333333334</v>
      </c>
      <c r="P686">
        <f t="shared" si="62"/>
        <v>55.555555555555557</v>
      </c>
      <c r="Q686" t="str">
        <f t="shared" si="66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8" hidden="1" x14ac:dyDescent="0.2">
      <c r="A687">
        <v>685</v>
      </c>
      <c r="B687" s="3" t="s">
        <v>686</v>
      </c>
      <c r="C687" s="3" t="s">
        <v>6724</v>
      </c>
      <c r="D687">
        <v>10500</v>
      </c>
      <c r="E687">
        <v>10710</v>
      </c>
      <c r="F687" t="s">
        <v>8219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1"/>
        <v>102</v>
      </c>
      <c r="P687">
        <f t="shared" si="62"/>
        <v>1050</v>
      </c>
      <c r="Q687" t="str">
        <f t="shared" si="66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48" hidden="1" x14ac:dyDescent="0.2">
      <c r="A688">
        <v>686</v>
      </c>
      <c r="B688" s="3" t="s">
        <v>687</v>
      </c>
      <c r="C688" s="3" t="s">
        <v>6725</v>
      </c>
      <c r="D688">
        <v>2001</v>
      </c>
      <c r="E688">
        <v>3397</v>
      </c>
      <c r="F688" t="s">
        <v>8219</v>
      </c>
      <c r="G688" t="s">
        <v>8225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1"/>
        <v>169.76511744127936</v>
      </c>
      <c r="P688" t="e">
        <f t="shared" si="62"/>
        <v>#DIV/0!</v>
      </c>
      <c r="Q688" t="str">
        <f t="shared" si="66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6726</v>
      </c>
      <c r="D689">
        <v>25000</v>
      </c>
      <c r="E689">
        <v>28633.5</v>
      </c>
      <c r="F689" t="s">
        <v>8219</v>
      </c>
      <c r="G689" t="s">
        <v>8224</v>
      </c>
      <c r="H689" t="s">
        <v>8246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1"/>
        <v>114.53400000000001</v>
      </c>
      <c r="P689">
        <f t="shared" si="62"/>
        <v>4166.666666666667</v>
      </c>
      <c r="Q689" t="str">
        <f t="shared" si="66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6727</v>
      </c>
      <c r="D690">
        <v>500</v>
      </c>
      <c r="E690">
        <v>4388</v>
      </c>
      <c r="F690" t="s">
        <v>8219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1"/>
        <v>877.6</v>
      </c>
      <c r="P690">
        <f t="shared" si="62"/>
        <v>13.888888888888889</v>
      </c>
      <c r="Q690" t="str">
        <f t="shared" si="66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32" hidden="1" x14ac:dyDescent="0.2">
      <c r="A691">
        <v>689</v>
      </c>
      <c r="B691" s="3" t="s">
        <v>690</v>
      </c>
      <c r="C691" s="3" t="s">
        <v>6728</v>
      </c>
      <c r="D691">
        <v>15000</v>
      </c>
      <c r="E691">
        <v>15808</v>
      </c>
      <c r="F691" t="s">
        <v>8219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1"/>
        <v>105.38666666666667</v>
      </c>
      <c r="P691">
        <f t="shared" si="62"/>
        <v>44.642857142857146</v>
      </c>
      <c r="Q691" t="str">
        <f t="shared" si="66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48" hidden="1" x14ac:dyDescent="0.2">
      <c r="A692">
        <v>690</v>
      </c>
      <c r="B692" s="3" t="s">
        <v>691</v>
      </c>
      <c r="C692" s="3" t="s">
        <v>6729</v>
      </c>
      <c r="D692">
        <v>1000</v>
      </c>
      <c r="E692">
        <v>1884</v>
      </c>
      <c r="F692" t="s">
        <v>8219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1"/>
        <v>188.39999999999998</v>
      </c>
      <c r="P692">
        <f t="shared" si="62"/>
        <v>29.411764705882351</v>
      </c>
      <c r="Q692" t="str">
        <f t="shared" si="66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8" hidden="1" x14ac:dyDescent="0.2">
      <c r="A693">
        <v>691</v>
      </c>
      <c r="B693" s="3" t="s">
        <v>692</v>
      </c>
      <c r="C693" s="3" t="s">
        <v>6730</v>
      </c>
      <c r="D693">
        <v>65000</v>
      </c>
      <c r="E693">
        <v>93374</v>
      </c>
      <c r="F693" t="s">
        <v>8219</v>
      </c>
      <c r="G693" t="s">
        <v>8226</v>
      </c>
      <c r="H693" t="s">
        <v>8248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1"/>
        <v>143.65230769230772</v>
      </c>
      <c r="P693">
        <f t="shared" si="62"/>
        <v>6500</v>
      </c>
      <c r="Q693" t="str">
        <f t="shared" si="66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6731</v>
      </c>
      <c r="D694">
        <v>15000</v>
      </c>
      <c r="E694">
        <v>21882</v>
      </c>
      <c r="F694" t="s">
        <v>8219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1"/>
        <v>145.88</v>
      </c>
      <c r="P694">
        <f t="shared" si="62"/>
        <v>74.626865671641795</v>
      </c>
      <c r="Q694" t="str">
        <f t="shared" si="66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8" hidden="1" x14ac:dyDescent="0.2">
      <c r="A695">
        <v>693</v>
      </c>
      <c r="B695" s="3" t="s">
        <v>694</v>
      </c>
      <c r="C695" s="3" t="s">
        <v>6732</v>
      </c>
      <c r="D695">
        <v>1500</v>
      </c>
      <c r="E695">
        <v>1967.76</v>
      </c>
      <c r="F695" t="s">
        <v>8219</v>
      </c>
      <c r="G695" t="s">
        <v>8237</v>
      </c>
      <c r="H695" t="s">
        <v>8249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1"/>
        <v>131.184</v>
      </c>
      <c r="P695">
        <f t="shared" si="62"/>
        <v>5.0675675675675675</v>
      </c>
      <c r="Q695" t="str">
        <f t="shared" si="66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6733</v>
      </c>
      <c r="D696">
        <v>2000</v>
      </c>
      <c r="E696">
        <v>2280</v>
      </c>
      <c r="F696" t="s">
        <v>8219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1"/>
        <v>113.99999999999999</v>
      </c>
      <c r="P696">
        <f t="shared" si="62"/>
        <v>285.71428571428572</v>
      </c>
      <c r="Q696" t="str">
        <f t="shared" si="66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6734</v>
      </c>
      <c r="D697">
        <v>8000</v>
      </c>
      <c r="E697">
        <v>110353.65</v>
      </c>
      <c r="F697" t="s">
        <v>8219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1"/>
        <v>1379.4206249999997</v>
      </c>
      <c r="P697">
        <f t="shared" si="62"/>
        <v>1142.8571428571429</v>
      </c>
      <c r="Q697" t="str">
        <f t="shared" si="66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48" hidden="1" x14ac:dyDescent="0.2">
      <c r="A698">
        <v>696</v>
      </c>
      <c r="B698" s="3" t="s">
        <v>697</v>
      </c>
      <c r="C698" s="3" t="s">
        <v>6735</v>
      </c>
      <c r="D698">
        <v>150</v>
      </c>
      <c r="E698">
        <v>1434</v>
      </c>
      <c r="F698" t="s">
        <v>8219</v>
      </c>
      <c r="G698" t="s">
        <v>8236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1"/>
        <v>956</v>
      </c>
      <c r="P698">
        <f t="shared" si="62"/>
        <v>150</v>
      </c>
      <c r="Q698" t="str">
        <f t="shared" si="66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6736</v>
      </c>
      <c r="D699">
        <v>2500</v>
      </c>
      <c r="E699">
        <v>2800</v>
      </c>
      <c r="F699" t="s">
        <v>8219</v>
      </c>
      <c r="G699" t="s">
        <v>8224</v>
      </c>
      <c r="H699" t="s">
        <v>8246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1"/>
        <v>112.00000000000001</v>
      </c>
      <c r="P699">
        <f t="shared" si="62"/>
        <v>21.92982456140351</v>
      </c>
      <c r="Q699" t="str">
        <f t="shared" si="66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6737</v>
      </c>
      <c r="D700">
        <v>150</v>
      </c>
      <c r="E700">
        <v>970</v>
      </c>
      <c r="F700" t="s">
        <v>8219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1"/>
        <v>646.66666666666663</v>
      </c>
      <c r="P700">
        <f t="shared" si="62"/>
        <v>5.1724137931034484</v>
      </c>
      <c r="Q700" t="str">
        <f t="shared" si="66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32" hidden="1" x14ac:dyDescent="0.2">
      <c r="A701">
        <v>699</v>
      </c>
      <c r="B701" s="3" t="s">
        <v>700</v>
      </c>
      <c r="C701" s="3" t="s">
        <v>6738</v>
      </c>
      <c r="D701">
        <v>839</v>
      </c>
      <c r="E701">
        <v>926</v>
      </c>
      <c r="F701" t="s">
        <v>8219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1"/>
        <v>110.36948748510132</v>
      </c>
      <c r="P701">
        <f t="shared" si="62"/>
        <v>0.94269662921348318</v>
      </c>
      <c r="Q701" t="str">
        <f t="shared" si="66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32" hidden="1" x14ac:dyDescent="0.2">
      <c r="A702">
        <v>700</v>
      </c>
      <c r="B702" s="3" t="s">
        <v>701</v>
      </c>
      <c r="C702" s="3" t="s">
        <v>6739</v>
      </c>
      <c r="D702">
        <v>5000</v>
      </c>
      <c r="E702">
        <v>6387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1"/>
        <v>127.74000000000001</v>
      </c>
      <c r="P702">
        <f t="shared" si="62"/>
        <v>161.29032258064515</v>
      </c>
      <c r="Q702" t="str">
        <f t="shared" si="66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6740</v>
      </c>
      <c r="D703">
        <v>2000</v>
      </c>
      <c r="E703">
        <v>3158</v>
      </c>
      <c r="F703" t="s">
        <v>8219</v>
      </c>
      <c r="G703" t="s">
        <v>8226</v>
      </c>
      <c r="H703" t="s">
        <v>8248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1"/>
        <v>157.9</v>
      </c>
      <c r="P703">
        <f t="shared" si="62"/>
        <v>95.238095238095241</v>
      </c>
      <c r="Q703" t="str">
        <f t="shared" si="66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6741</v>
      </c>
      <c r="D704">
        <v>20000</v>
      </c>
      <c r="E704">
        <v>22933.05</v>
      </c>
      <c r="F704" t="s">
        <v>8219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1"/>
        <v>114.66525000000001</v>
      </c>
      <c r="P704">
        <f t="shared" si="62"/>
        <v>540.54054054054052</v>
      </c>
      <c r="Q704" t="str">
        <f t="shared" si="66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6742</v>
      </c>
      <c r="D705">
        <v>1070</v>
      </c>
      <c r="E705">
        <v>1466</v>
      </c>
      <c r="F705" t="s">
        <v>8219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1"/>
        <v>137.00934579439252</v>
      </c>
      <c r="P705">
        <f t="shared" si="62"/>
        <v>152.85714285714286</v>
      </c>
      <c r="Q705" t="str">
        <f t="shared" si="66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6743</v>
      </c>
      <c r="D706">
        <v>5000</v>
      </c>
      <c r="E706">
        <v>17731</v>
      </c>
      <c r="F706" t="s">
        <v>8219</v>
      </c>
      <c r="G706" t="s">
        <v>8224</v>
      </c>
      <c r="H706" t="s">
        <v>8246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1"/>
        <v>354.62</v>
      </c>
      <c r="P706">
        <f t="shared" si="62"/>
        <v>1250</v>
      </c>
      <c r="Q706" t="str">
        <f t="shared" si="66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48" hidden="1" x14ac:dyDescent="0.2">
      <c r="A707">
        <v>705</v>
      </c>
      <c r="B707" s="3" t="s">
        <v>706</v>
      </c>
      <c r="C707" s="3" t="s">
        <v>6744</v>
      </c>
      <c r="D707">
        <v>930</v>
      </c>
      <c r="E707">
        <v>986</v>
      </c>
      <c r="F707" t="s">
        <v>8219</v>
      </c>
      <c r="G707" t="s">
        <v>8224</v>
      </c>
      <c r="H707" t="s">
        <v>8246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7">(E707/D707)*100</f>
        <v>106.02150537634409</v>
      </c>
      <c r="P707">
        <f t="shared" ref="P707:P770" si="68">D707/L707</f>
        <v>186</v>
      </c>
      <c r="Q707" t="str">
        <f t="shared" si="66"/>
        <v>technology</v>
      </c>
      <c r="R707" t="str">
        <f t="shared" ref="R707:R770" si="69">RIGHT(N707,LEN(N707)-SEARCH("/",N707))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6745</v>
      </c>
      <c r="D708">
        <v>11500</v>
      </c>
      <c r="E708">
        <v>11500</v>
      </c>
      <c r="F708" t="s">
        <v>8219</v>
      </c>
      <c r="G708" t="s">
        <v>8229</v>
      </c>
      <c r="H708" t="s">
        <v>8251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7"/>
        <v>100</v>
      </c>
      <c r="P708" t="e">
        <f t="shared" si="68"/>
        <v>#DIV/0!</v>
      </c>
      <c r="Q708" t="str">
        <f t="shared" ref="Q708:Q771" si="72">LEFT(N708,SEARCH("/",N708)-1)</f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6746</v>
      </c>
      <c r="D709">
        <v>1000</v>
      </c>
      <c r="E709">
        <v>1873</v>
      </c>
      <c r="F709" t="s">
        <v>8219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7"/>
        <v>187.3</v>
      </c>
      <c r="P709">
        <f t="shared" si="68"/>
        <v>2.192982456140351</v>
      </c>
      <c r="Q709" t="str">
        <f t="shared" si="72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32" hidden="1" x14ac:dyDescent="0.2">
      <c r="A710">
        <v>708</v>
      </c>
      <c r="B710" s="3" t="s">
        <v>709</v>
      </c>
      <c r="C710" s="3" t="s">
        <v>6747</v>
      </c>
      <c r="D710">
        <v>500</v>
      </c>
      <c r="E710">
        <v>831</v>
      </c>
      <c r="F710" t="s">
        <v>8219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7"/>
        <v>166.2</v>
      </c>
      <c r="P710">
        <f t="shared" si="68"/>
        <v>1.3550135501355014</v>
      </c>
      <c r="Q710" t="str">
        <f t="shared" si="72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48" hidden="1" x14ac:dyDescent="0.2">
      <c r="A711">
        <v>709</v>
      </c>
      <c r="B711" s="3" t="s">
        <v>710</v>
      </c>
      <c r="C711" s="3" t="s">
        <v>6748</v>
      </c>
      <c r="D711">
        <v>347</v>
      </c>
      <c r="E711">
        <v>353</v>
      </c>
      <c r="F711" t="s">
        <v>8219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7"/>
        <v>101.72910662824208</v>
      </c>
      <c r="P711">
        <f t="shared" si="68"/>
        <v>173.5</v>
      </c>
      <c r="Q711" t="str">
        <f t="shared" si="72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8" hidden="1" x14ac:dyDescent="0.2">
      <c r="A712">
        <v>710</v>
      </c>
      <c r="B712" s="3" t="s">
        <v>711</v>
      </c>
      <c r="C712" s="3" t="s">
        <v>6749</v>
      </c>
      <c r="D712">
        <v>300</v>
      </c>
      <c r="E712">
        <v>492</v>
      </c>
      <c r="F712" t="s">
        <v>8219</v>
      </c>
      <c r="G712" t="s">
        <v>8225</v>
      </c>
      <c r="H712" t="s">
        <v>8247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7"/>
        <v>164</v>
      </c>
      <c r="P712" t="e">
        <f t="shared" si="68"/>
        <v>#DIV/0!</v>
      </c>
      <c r="Q712" t="str">
        <f t="shared" si="72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4" hidden="1" x14ac:dyDescent="0.2">
      <c r="A713">
        <v>711</v>
      </c>
      <c r="B713" s="3" t="s">
        <v>712</v>
      </c>
      <c r="C713" s="3" t="s">
        <v>6750</v>
      </c>
      <c r="D713">
        <v>3000</v>
      </c>
      <c r="E713">
        <v>3170</v>
      </c>
      <c r="F713" t="s">
        <v>8219</v>
      </c>
      <c r="G713" t="s">
        <v>8224</v>
      </c>
      <c r="H713" t="s">
        <v>8246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7"/>
        <v>105.66666666666666</v>
      </c>
      <c r="P713">
        <f t="shared" si="68"/>
        <v>8.8757396449704142</v>
      </c>
      <c r="Q713" t="str">
        <f t="shared" si="72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32" hidden="1" x14ac:dyDescent="0.2">
      <c r="A714">
        <v>712</v>
      </c>
      <c r="B714" s="3" t="s">
        <v>713</v>
      </c>
      <c r="C714" s="3" t="s">
        <v>6751</v>
      </c>
      <c r="D714">
        <v>1500</v>
      </c>
      <c r="E714">
        <v>15</v>
      </c>
      <c r="F714" t="s">
        <v>8219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7"/>
        <v>1</v>
      </c>
      <c r="P714">
        <f t="shared" si="68"/>
        <v>375</v>
      </c>
      <c r="Q714" t="str">
        <f t="shared" si="72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4" hidden="1" x14ac:dyDescent="0.2">
      <c r="A715">
        <v>713</v>
      </c>
      <c r="B715" s="3" t="s">
        <v>714</v>
      </c>
      <c r="C715" s="3" t="s">
        <v>6752</v>
      </c>
      <c r="D715">
        <v>500000</v>
      </c>
      <c r="E715">
        <v>0</v>
      </c>
      <c r="F715" t="s">
        <v>8219</v>
      </c>
      <c r="G715" t="s">
        <v>8236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7"/>
        <v>0</v>
      </c>
      <c r="P715">
        <f t="shared" si="68"/>
        <v>500000</v>
      </c>
      <c r="Q715" t="str">
        <f t="shared" si="72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6753</v>
      </c>
      <c r="D716">
        <v>1000000</v>
      </c>
      <c r="E716">
        <v>335597.31</v>
      </c>
      <c r="F716" t="s">
        <v>8219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7"/>
        <v>33.559730999999999</v>
      </c>
      <c r="P716">
        <f t="shared" si="68"/>
        <v>35714.285714285717</v>
      </c>
      <c r="Q716" t="str">
        <f t="shared" si="72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6754</v>
      </c>
      <c r="D717">
        <v>100000</v>
      </c>
      <c r="E717">
        <v>2053</v>
      </c>
      <c r="F717" t="s">
        <v>8219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7"/>
        <v>2.0529999999999999</v>
      </c>
      <c r="P717">
        <f t="shared" si="68"/>
        <v>8333.3333333333339</v>
      </c>
      <c r="Q717" t="str">
        <f t="shared" si="72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6755</v>
      </c>
      <c r="D718">
        <v>20000</v>
      </c>
      <c r="E718">
        <v>2100</v>
      </c>
      <c r="F718" t="s">
        <v>8219</v>
      </c>
      <c r="G718" t="s">
        <v>8226</v>
      </c>
      <c r="H718" t="s">
        <v>8248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7"/>
        <v>10.5</v>
      </c>
      <c r="P718">
        <f t="shared" si="68"/>
        <v>1250</v>
      </c>
      <c r="Q718" t="str">
        <f t="shared" si="72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48" hidden="1" x14ac:dyDescent="0.2">
      <c r="A719">
        <v>717</v>
      </c>
      <c r="B719" s="3" t="s">
        <v>718</v>
      </c>
      <c r="C719" s="3" t="s">
        <v>6756</v>
      </c>
      <c r="D719">
        <v>500000</v>
      </c>
      <c r="E719">
        <v>42086.42</v>
      </c>
      <c r="F719" t="s">
        <v>8219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7"/>
        <v>8.4172840000000004</v>
      </c>
      <c r="P719">
        <f t="shared" si="68"/>
        <v>125000</v>
      </c>
      <c r="Q719" t="str">
        <f t="shared" si="72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6757</v>
      </c>
      <c r="D720">
        <v>2500</v>
      </c>
      <c r="E720">
        <v>36</v>
      </c>
      <c r="F720" t="s">
        <v>8219</v>
      </c>
      <c r="G720" t="s">
        <v>8229</v>
      </c>
      <c r="H720" t="s">
        <v>8251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7"/>
        <v>1.44</v>
      </c>
      <c r="P720">
        <f t="shared" si="68"/>
        <v>625</v>
      </c>
      <c r="Q720" t="str">
        <f t="shared" si="72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6758</v>
      </c>
      <c r="D721">
        <v>12000</v>
      </c>
      <c r="E721">
        <v>106</v>
      </c>
      <c r="F721" t="s">
        <v>8219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7"/>
        <v>0.88333333333333341</v>
      </c>
      <c r="P721">
        <f t="shared" si="68"/>
        <v>1200</v>
      </c>
      <c r="Q721" t="str">
        <f t="shared" si="72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32" hidden="1" x14ac:dyDescent="0.2">
      <c r="A722">
        <v>720</v>
      </c>
      <c r="B722" s="3" t="s">
        <v>721</v>
      </c>
      <c r="C722" s="3" t="s">
        <v>6759</v>
      </c>
      <c r="D722">
        <v>125000</v>
      </c>
      <c r="E722">
        <v>124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7"/>
        <v>9.920000000000001E-2</v>
      </c>
      <c r="P722">
        <f t="shared" si="68"/>
        <v>3048.7804878048782</v>
      </c>
      <c r="Q722" t="str">
        <f t="shared" si="72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6760</v>
      </c>
      <c r="D723">
        <v>60000</v>
      </c>
      <c r="E723">
        <v>358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7"/>
        <v>0.59666666666666668</v>
      </c>
      <c r="P723">
        <f t="shared" si="68"/>
        <v>504.20168067226894</v>
      </c>
      <c r="Q723" t="str">
        <f t="shared" si="72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6761</v>
      </c>
      <c r="D724">
        <v>280000</v>
      </c>
      <c r="E724">
        <v>5233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7"/>
        <v>1.8689285714285715</v>
      </c>
      <c r="P724">
        <f t="shared" si="68"/>
        <v>1830.0653594771243</v>
      </c>
      <c r="Q724" t="str">
        <f t="shared" si="72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8" hidden="1" x14ac:dyDescent="0.2">
      <c r="A725">
        <v>723</v>
      </c>
      <c r="B725" s="3" t="s">
        <v>724</v>
      </c>
      <c r="C725" s="3" t="s">
        <v>6762</v>
      </c>
      <c r="D725">
        <v>100000</v>
      </c>
      <c r="E725">
        <v>885</v>
      </c>
      <c r="F725" t="s">
        <v>8219</v>
      </c>
      <c r="G725" t="s">
        <v>8226</v>
      </c>
      <c r="H725" t="s">
        <v>8248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7"/>
        <v>0.88500000000000001</v>
      </c>
      <c r="P725">
        <f t="shared" si="68"/>
        <v>1000</v>
      </c>
      <c r="Q725" t="str">
        <f t="shared" si="72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6763</v>
      </c>
      <c r="D726">
        <v>51000</v>
      </c>
      <c r="E726">
        <v>5876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7"/>
        <v>11.52156862745098</v>
      </c>
      <c r="P726">
        <f t="shared" si="68"/>
        <v>356.64335664335664</v>
      </c>
      <c r="Q726" t="str">
        <f t="shared" si="72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6764</v>
      </c>
      <c r="D727">
        <v>100000</v>
      </c>
      <c r="E727">
        <v>51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7"/>
        <v>5.1000000000000004E-2</v>
      </c>
      <c r="P727">
        <f t="shared" si="68"/>
        <v>714.28571428571433</v>
      </c>
      <c r="Q727" t="str">
        <f t="shared" si="72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16" hidden="1" x14ac:dyDescent="0.2">
      <c r="A728">
        <v>726</v>
      </c>
      <c r="B728" s="3" t="s">
        <v>727</v>
      </c>
      <c r="C728" s="3" t="s">
        <v>6765</v>
      </c>
      <c r="D728">
        <v>15000</v>
      </c>
      <c r="E728">
        <v>3155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7"/>
        <v>21.033333333333335</v>
      </c>
      <c r="P728">
        <f t="shared" si="68"/>
        <v>428.57142857142856</v>
      </c>
      <c r="Q728" t="str">
        <f t="shared" si="72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32" hidden="1" x14ac:dyDescent="0.2">
      <c r="A729">
        <v>727</v>
      </c>
      <c r="B729" s="3" t="s">
        <v>728</v>
      </c>
      <c r="C729" s="3" t="s">
        <v>6766</v>
      </c>
      <c r="D729">
        <v>150000</v>
      </c>
      <c r="E729">
        <v>17155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7"/>
        <v>11.436666666666667</v>
      </c>
      <c r="P729">
        <f t="shared" si="68"/>
        <v>1006.7114093959732</v>
      </c>
      <c r="Q729" t="str">
        <f t="shared" si="72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6767</v>
      </c>
      <c r="D730">
        <v>30000</v>
      </c>
      <c r="E730">
        <v>5621.38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7"/>
        <v>18.737933333333334</v>
      </c>
      <c r="P730">
        <f t="shared" si="68"/>
        <v>230.76923076923077</v>
      </c>
      <c r="Q730" t="str">
        <f t="shared" si="72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6768</v>
      </c>
      <c r="D731">
        <v>98000</v>
      </c>
      <c r="E731">
        <v>91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7"/>
        <v>9.285714285714286E-2</v>
      </c>
      <c r="P731">
        <f t="shared" si="68"/>
        <v>816.66666666666663</v>
      </c>
      <c r="Q731" t="str">
        <f t="shared" si="72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16" hidden="1" x14ac:dyDescent="0.2">
      <c r="A732">
        <v>730</v>
      </c>
      <c r="B732" s="3" t="s">
        <v>731</v>
      </c>
      <c r="C732" s="3" t="s">
        <v>6769</v>
      </c>
      <c r="D732">
        <v>49000</v>
      </c>
      <c r="E732">
        <v>1333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7"/>
        <v>2.7204081632653061</v>
      </c>
      <c r="P732">
        <f t="shared" si="68"/>
        <v>184.90566037735849</v>
      </c>
      <c r="Q732" t="str">
        <f t="shared" si="72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6770</v>
      </c>
      <c r="D733">
        <v>20000</v>
      </c>
      <c r="E733">
        <v>19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7"/>
        <v>9.5000000000000001E-2</v>
      </c>
      <c r="P733">
        <f t="shared" si="68"/>
        <v>281.6901408450704</v>
      </c>
      <c r="Q733" t="str">
        <f t="shared" si="72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8" hidden="1" x14ac:dyDescent="0.2">
      <c r="A734">
        <v>732</v>
      </c>
      <c r="B734" s="3" t="s">
        <v>733</v>
      </c>
      <c r="C734" s="3" t="s">
        <v>6771</v>
      </c>
      <c r="D734">
        <v>5000</v>
      </c>
      <c r="E734">
        <v>5145</v>
      </c>
      <c r="F734" t="s">
        <v>8219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7"/>
        <v>102.89999999999999</v>
      </c>
      <c r="P734">
        <f t="shared" si="68"/>
        <v>384.61538461538464</v>
      </c>
      <c r="Q734" t="str">
        <f t="shared" si="72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6772</v>
      </c>
      <c r="D735">
        <v>20000</v>
      </c>
      <c r="E735">
        <v>21360</v>
      </c>
      <c r="F735" t="s">
        <v>8219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7"/>
        <v>106.80000000000001</v>
      </c>
      <c r="P735">
        <f t="shared" si="68"/>
        <v>118.34319526627219</v>
      </c>
      <c r="Q735" t="str">
        <f t="shared" si="72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8" hidden="1" x14ac:dyDescent="0.2">
      <c r="A736">
        <v>734</v>
      </c>
      <c r="B736" s="3" t="s">
        <v>735</v>
      </c>
      <c r="C736" s="3" t="s">
        <v>6773</v>
      </c>
      <c r="D736">
        <v>20000</v>
      </c>
      <c r="E736">
        <v>20919.25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7"/>
        <v>104.59625</v>
      </c>
      <c r="P736">
        <f t="shared" si="68"/>
        <v>350.87719298245617</v>
      </c>
      <c r="Q736" t="str">
        <f t="shared" si="72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6774</v>
      </c>
      <c r="D737">
        <v>17500</v>
      </c>
      <c r="E737">
        <v>18100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7"/>
        <v>103.42857142857143</v>
      </c>
      <c r="P737">
        <f t="shared" si="68"/>
        <v>76.419213973799131</v>
      </c>
      <c r="Q737" t="str">
        <f t="shared" si="72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6775</v>
      </c>
      <c r="D738">
        <v>3500</v>
      </c>
      <c r="E738">
        <v>4310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7"/>
        <v>123.14285714285715</v>
      </c>
      <c r="P738">
        <f t="shared" si="68"/>
        <v>32.407407407407405</v>
      </c>
      <c r="Q738" t="str">
        <f t="shared" si="72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6776</v>
      </c>
      <c r="D739">
        <v>10000</v>
      </c>
      <c r="E739">
        <v>15929.51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7"/>
        <v>159.29509999999999</v>
      </c>
      <c r="P739">
        <f t="shared" si="68"/>
        <v>92.592592592592595</v>
      </c>
      <c r="Q739" t="str">
        <f t="shared" si="72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48" hidden="1" x14ac:dyDescent="0.2">
      <c r="A740">
        <v>738</v>
      </c>
      <c r="B740" s="3" t="s">
        <v>739</v>
      </c>
      <c r="C740" s="3" t="s">
        <v>6777</v>
      </c>
      <c r="D740">
        <v>1500</v>
      </c>
      <c r="E740">
        <v>1660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7"/>
        <v>110.66666666666667</v>
      </c>
      <c r="P740">
        <f t="shared" si="68"/>
        <v>36.585365853658537</v>
      </c>
      <c r="Q740" t="str">
        <f t="shared" si="72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32" hidden="1" x14ac:dyDescent="0.2">
      <c r="A741">
        <v>739</v>
      </c>
      <c r="B741" s="3" t="s">
        <v>740</v>
      </c>
      <c r="C741" s="3" t="s">
        <v>6778</v>
      </c>
      <c r="D741">
        <v>1000</v>
      </c>
      <c r="E741">
        <v>1707</v>
      </c>
      <c r="F741" t="s">
        <v>8219</v>
      </c>
      <c r="G741" t="s">
        <v>8229</v>
      </c>
      <c r="H741" t="s">
        <v>8251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7"/>
        <v>170.70000000000002</v>
      </c>
      <c r="P741">
        <f t="shared" si="68"/>
        <v>7.1942446043165464</v>
      </c>
      <c r="Q741" t="str">
        <f t="shared" si="72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6779</v>
      </c>
      <c r="D742">
        <v>800</v>
      </c>
      <c r="E742">
        <v>1001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7"/>
        <v>125.125</v>
      </c>
      <c r="P742">
        <f t="shared" si="68"/>
        <v>42.10526315789474</v>
      </c>
      <c r="Q742" t="str">
        <f t="shared" si="72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48" hidden="1" x14ac:dyDescent="0.2">
      <c r="A743">
        <v>741</v>
      </c>
      <c r="B743" s="3" t="s">
        <v>742</v>
      </c>
      <c r="C743" s="3" t="s">
        <v>6780</v>
      </c>
      <c r="D743">
        <v>38888</v>
      </c>
      <c r="E743">
        <v>2495</v>
      </c>
      <c r="F743" t="s">
        <v>8219</v>
      </c>
      <c r="G743" t="s">
        <v>8226</v>
      </c>
      <c r="H743" t="s">
        <v>8248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7"/>
        <v>6.4158609339642041</v>
      </c>
      <c r="P743">
        <f t="shared" si="68"/>
        <v>413.70212765957444</v>
      </c>
      <c r="Q743" t="str">
        <f t="shared" si="72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6781</v>
      </c>
      <c r="D744">
        <v>25000</v>
      </c>
      <c r="E744">
        <v>2836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7"/>
        <v>11.343999999999999</v>
      </c>
      <c r="P744">
        <f t="shared" si="68"/>
        <v>1086.9565217391305</v>
      </c>
      <c r="Q744" t="str">
        <f t="shared" si="72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6782</v>
      </c>
      <c r="D745">
        <v>10000</v>
      </c>
      <c r="E745">
        <v>3319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7"/>
        <v>33.19</v>
      </c>
      <c r="P745">
        <f t="shared" si="68"/>
        <v>666.66666666666663</v>
      </c>
      <c r="Q745" t="str">
        <f t="shared" si="72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8" hidden="1" x14ac:dyDescent="0.2">
      <c r="A746">
        <v>744</v>
      </c>
      <c r="B746" s="3" t="s">
        <v>745</v>
      </c>
      <c r="C746" s="3" t="s">
        <v>6783</v>
      </c>
      <c r="D746">
        <v>40000</v>
      </c>
      <c r="E746">
        <v>11032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7"/>
        <v>27.58</v>
      </c>
      <c r="P746">
        <f t="shared" si="68"/>
        <v>645.16129032258061</v>
      </c>
      <c r="Q746" t="str">
        <f t="shared" si="72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4" hidden="1" x14ac:dyDescent="0.2">
      <c r="A747">
        <v>745</v>
      </c>
      <c r="B747" s="3" t="s">
        <v>746</v>
      </c>
      <c r="C747" s="3" t="s">
        <v>6784</v>
      </c>
      <c r="D747">
        <v>35000</v>
      </c>
      <c r="E747">
        <v>21994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7"/>
        <v>62.839999999999996</v>
      </c>
      <c r="P747">
        <f t="shared" si="68"/>
        <v>472.97297297297297</v>
      </c>
      <c r="Q747" t="str">
        <f t="shared" si="72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48" hidden="1" x14ac:dyDescent="0.2">
      <c r="A748">
        <v>746</v>
      </c>
      <c r="B748" s="3" t="s">
        <v>747</v>
      </c>
      <c r="C748" s="3" t="s">
        <v>6785</v>
      </c>
      <c r="D748">
        <v>25000</v>
      </c>
      <c r="E748">
        <v>1897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7"/>
        <v>7.5880000000000001</v>
      </c>
      <c r="P748">
        <f t="shared" si="68"/>
        <v>257.73195876288662</v>
      </c>
      <c r="Q748" t="str">
        <f t="shared" si="72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6786</v>
      </c>
      <c r="D749">
        <v>2100</v>
      </c>
      <c r="E749">
        <v>1058</v>
      </c>
      <c r="F749" t="s">
        <v>8219</v>
      </c>
      <c r="G749" t="s">
        <v>8229</v>
      </c>
      <c r="H749" t="s">
        <v>8251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7"/>
        <v>50.38095238095238</v>
      </c>
      <c r="P749">
        <f t="shared" si="68"/>
        <v>38.18181818181818</v>
      </c>
      <c r="Q749" t="str">
        <f t="shared" si="72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6787</v>
      </c>
      <c r="D750">
        <v>19500</v>
      </c>
      <c r="E750">
        <v>3415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7"/>
        <v>17.512820512820511</v>
      </c>
      <c r="P750">
        <f t="shared" si="68"/>
        <v>443.18181818181819</v>
      </c>
      <c r="Q750" t="str">
        <f t="shared" si="72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6788</v>
      </c>
      <c r="D751">
        <v>8000000</v>
      </c>
      <c r="E751">
        <v>1100</v>
      </c>
      <c r="F751" t="s">
        <v>8219</v>
      </c>
      <c r="G751" t="s">
        <v>8227</v>
      </c>
      <c r="H751" t="s">
        <v>8249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7"/>
        <v>1.375E-2</v>
      </c>
      <c r="P751">
        <f t="shared" si="68"/>
        <v>72727.272727272721</v>
      </c>
      <c r="Q751" t="str">
        <f t="shared" si="72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6789</v>
      </c>
      <c r="D752">
        <v>40000</v>
      </c>
      <c r="E752">
        <v>132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7"/>
        <v>0.33</v>
      </c>
      <c r="P752">
        <f t="shared" si="68"/>
        <v>677.96610169491521</v>
      </c>
      <c r="Q752" t="str">
        <f t="shared" si="72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16" hidden="1" x14ac:dyDescent="0.2">
      <c r="A753">
        <v>751</v>
      </c>
      <c r="B753" s="3" t="s">
        <v>752</v>
      </c>
      <c r="C753" s="3" t="s">
        <v>6790</v>
      </c>
      <c r="D753">
        <v>32000</v>
      </c>
      <c r="E753">
        <v>276</v>
      </c>
      <c r="F753" t="s">
        <v>8219</v>
      </c>
      <c r="G753" t="s">
        <v>8227</v>
      </c>
      <c r="H753" t="s">
        <v>8249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7"/>
        <v>0.86250000000000004</v>
      </c>
      <c r="P753">
        <f t="shared" si="68"/>
        <v>516.12903225806451</v>
      </c>
      <c r="Q753" t="str">
        <f t="shared" si="72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6791</v>
      </c>
      <c r="D754">
        <v>8000</v>
      </c>
      <c r="E754">
        <v>55</v>
      </c>
      <c r="F754" t="s">
        <v>8219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7"/>
        <v>0.6875</v>
      </c>
      <c r="P754">
        <f t="shared" si="68"/>
        <v>76.19047619047619</v>
      </c>
      <c r="Q754" t="str">
        <f t="shared" si="72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6792</v>
      </c>
      <c r="D755">
        <v>6000</v>
      </c>
      <c r="E755">
        <v>1698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7"/>
        <v>28.299999999999997</v>
      </c>
      <c r="P755">
        <f t="shared" si="68"/>
        <v>230.76923076923077</v>
      </c>
      <c r="Q755" t="str">
        <f t="shared" si="72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6793</v>
      </c>
      <c r="D756">
        <v>15000</v>
      </c>
      <c r="E756">
        <v>36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7"/>
        <v>0.24</v>
      </c>
      <c r="P756">
        <f t="shared" si="68"/>
        <v>306.12244897959181</v>
      </c>
      <c r="Q756" t="str">
        <f t="shared" si="72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6794</v>
      </c>
      <c r="D757">
        <v>70000</v>
      </c>
      <c r="E757">
        <v>800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7"/>
        <v>1.1428571428571428</v>
      </c>
      <c r="P757">
        <f t="shared" si="68"/>
        <v>1029.4117647058824</v>
      </c>
      <c r="Q757" t="str">
        <f t="shared" si="72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6795</v>
      </c>
      <c r="D758">
        <v>50000</v>
      </c>
      <c r="E758">
        <v>10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7"/>
        <v>0.02</v>
      </c>
      <c r="P758">
        <f t="shared" si="68"/>
        <v>2272.7272727272725</v>
      </c>
      <c r="Q758" t="str">
        <f t="shared" si="72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6796</v>
      </c>
      <c r="D759">
        <v>30000</v>
      </c>
      <c r="E759">
        <v>0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7"/>
        <v>0</v>
      </c>
      <c r="P759">
        <f t="shared" si="68"/>
        <v>1666.6666666666667</v>
      </c>
      <c r="Q759" t="str">
        <f t="shared" si="72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8" hidden="1" x14ac:dyDescent="0.2">
      <c r="A760">
        <v>758</v>
      </c>
      <c r="B760" s="3" t="s">
        <v>759</v>
      </c>
      <c r="C760" s="3" t="s">
        <v>6797</v>
      </c>
      <c r="D760">
        <v>15000</v>
      </c>
      <c r="E760">
        <v>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7"/>
        <v>0</v>
      </c>
      <c r="P760">
        <f t="shared" si="68"/>
        <v>789.47368421052636</v>
      </c>
      <c r="Q760" t="str">
        <f t="shared" si="72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32" hidden="1" x14ac:dyDescent="0.2">
      <c r="A761">
        <v>759</v>
      </c>
      <c r="B761" s="3" t="s">
        <v>760</v>
      </c>
      <c r="C761" s="3" t="s">
        <v>6798</v>
      </c>
      <c r="D761">
        <v>50000</v>
      </c>
      <c r="E761">
        <v>74</v>
      </c>
      <c r="F761" t="s">
        <v>8219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7"/>
        <v>0.14799999999999999</v>
      </c>
      <c r="P761">
        <f t="shared" si="68"/>
        <v>505.05050505050502</v>
      </c>
      <c r="Q761" t="str">
        <f t="shared" si="72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6799</v>
      </c>
      <c r="D762">
        <v>35000</v>
      </c>
      <c r="E762">
        <v>1</v>
      </c>
      <c r="F762" t="s">
        <v>8219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7"/>
        <v>2.8571428571428571E-3</v>
      </c>
      <c r="P762" t="e">
        <f t="shared" si="68"/>
        <v>#DIV/0!</v>
      </c>
      <c r="Q762" t="str">
        <f t="shared" si="72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6800</v>
      </c>
      <c r="D763">
        <v>80000</v>
      </c>
      <c r="E763">
        <v>8586</v>
      </c>
      <c r="F763" t="s">
        <v>8219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7"/>
        <v>10.7325</v>
      </c>
      <c r="P763">
        <f t="shared" si="68"/>
        <v>13333.333333333334</v>
      </c>
      <c r="Q763" t="str">
        <f t="shared" si="72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32" hidden="1" x14ac:dyDescent="0.2">
      <c r="A764">
        <v>762</v>
      </c>
      <c r="B764" s="3" t="s">
        <v>763</v>
      </c>
      <c r="C764" s="3" t="s">
        <v>6801</v>
      </c>
      <c r="D764">
        <v>65000</v>
      </c>
      <c r="E764">
        <v>35</v>
      </c>
      <c r="F764" t="s">
        <v>8219</v>
      </c>
      <c r="G764" t="s">
        <v>8229</v>
      </c>
      <c r="H764" t="s">
        <v>8251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7"/>
        <v>5.3846153846153842E-2</v>
      </c>
      <c r="P764" t="e">
        <f t="shared" si="68"/>
        <v>#DIV/0!</v>
      </c>
      <c r="Q764" t="str">
        <f t="shared" si="72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8" hidden="1" x14ac:dyDescent="0.2">
      <c r="A765">
        <v>763</v>
      </c>
      <c r="B765" s="3" t="s">
        <v>764</v>
      </c>
      <c r="C765" s="3" t="s">
        <v>6802</v>
      </c>
      <c r="D765">
        <v>3500</v>
      </c>
      <c r="E765">
        <v>25</v>
      </c>
      <c r="F765" t="s">
        <v>8219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7"/>
        <v>0.7142857142857143</v>
      </c>
      <c r="P765">
        <f t="shared" si="68"/>
        <v>3500</v>
      </c>
      <c r="Q765" t="str">
        <f t="shared" si="72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6803</v>
      </c>
      <c r="D766">
        <v>5000</v>
      </c>
      <c r="E766">
        <v>40</v>
      </c>
      <c r="F766" t="s">
        <v>8219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7"/>
        <v>0.8</v>
      </c>
      <c r="P766" t="e">
        <f t="shared" si="68"/>
        <v>#DIV/0!</v>
      </c>
      <c r="Q766" t="str">
        <f t="shared" si="72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6804</v>
      </c>
      <c r="D767">
        <v>30000</v>
      </c>
      <c r="E767">
        <v>1</v>
      </c>
      <c r="F767" t="s">
        <v>8219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7"/>
        <v>3.3333333333333335E-3</v>
      </c>
      <c r="P767">
        <f t="shared" si="68"/>
        <v>681.81818181818187</v>
      </c>
      <c r="Q767" t="str">
        <f t="shared" si="72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32" hidden="1" x14ac:dyDescent="0.2">
      <c r="A768">
        <v>766</v>
      </c>
      <c r="B768" s="3" t="s">
        <v>767</v>
      </c>
      <c r="C768" s="3" t="s">
        <v>6805</v>
      </c>
      <c r="D768">
        <v>15000</v>
      </c>
      <c r="E768">
        <v>71</v>
      </c>
      <c r="F768" t="s">
        <v>8219</v>
      </c>
      <c r="G768" t="s">
        <v>8224</v>
      </c>
      <c r="H768" t="s">
        <v>8246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7"/>
        <v>0.47333333333333333</v>
      </c>
      <c r="P768" t="e">
        <f t="shared" si="68"/>
        <v>#DIV/0!</v>
      </c>
      <c r="Q768" t="str">
        <f t="shared" si="72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48" hidden="1" x14ac:dyDescent="0.2">
      <c r="A769">
        <v>767</v>
      </c>
      <c r="B769" s="3" t="s">
        <v>768</v>
      </c>
      <c r="C769" s="3" t="s">
        <v>6806</v>
      </c>
      <c r="D769">
        <v>60000</v>
      </c>
      <c r="E769">
        <v>3390</v>
      </c>
      <c r="F769" t="s">
        <v>8219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7"/>
        <v>5.65</v>
      </c>
      <c r="P769">
        <f t="shared" si="68"/>
        <v>20000</v>
      </c>
      <c r="Q769" t="str">
        <f t="shared" si="72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6807</v>
      </c>
      <c r="D770">
        <v>23000</v>
      </c>
      <c r="E770">
        <v>6061</v>
      </c>
      <c r="F770" t="s">
        <v>8219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7"/>
        <v>26.35217391304348</v>
      </c>
      <c r="P770" t="e">
        <f t="shared" si="68"/>
        <v>#DIV/0!</v>
      </c>
      <c r="Q770" t="str">
        <f t="shared" si="72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6808</v>
      </c>
      <c r="D771">
        <v>8000</v>
      </c>
      <c r="E771">
        <v>26.01</v>
      </c>
      <c r="F771" t="s">
        <v>8219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3">(E771/D771)*100</f>
        <v>0.325125</v>
      </c>
      <c r="P771">
        <f t="shared" ref="P771:P834" si="74">D771/L771</f>
        <v>153.84615384615384</v>
      </c>
      <c r="Q771" t="str">
        <f t="shared" si="72"/>
        <v>publishing</v>
      </c>
      <c r="R771" t="str">
        <f t="shared" ref="R771:R834" si="75">RIGHT(N771,LEN(N771)-SEARCH("/",N771))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6809</v>
      </c>
      <c r="D772">
        <v>2</v>
      </c>
      <c r="E772">
        <v>0</v>
      </c>
      <c r="F772" t="s">
        <v>8219</v>
      </c>
      <c r="G772" t="s">
        <v>8229</v>
      </c>
      <c r="H772" t="s">
        <v>8251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3"/>
        <v>0</v>
      </c>
      <c r="P772" t="e">
        <f t="shared" si="74"/>
        <v>#DIV/0!</v>
      </c>
      <c r="Q772" t="str">
        <f t="shared" ref="Q772:Q835" si="78">LEFT(N772,SEARCH("/",N772)-1)</f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6810</v>
      </c>
      <c r="D773">
        <v>9999</v>
      </c>
      <c r="E773">
        <v>70</v>
      </c>
      <c r="F773" t="s">
        <v>8219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3"/>
        <v>0.7000700070007001</v>
      </c>
      <c r="P773">
        <f t="shared" si="74"/>
        <v>9999</v>
      </c>
      <c r="Q773" t="str">
        <f t="shared" si="78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48" hidden="1" x14ac:dyDescent="0.2">
      <c r="A774">
        <v>772</v>
      </c>
      <c r="B774" s="3" t="s">
        <v>773</v>
      </c>
      <c r="C774" s="3" t="s">
        <v>6811</v>
      </c>
      <c r="D774">
        <v>3400</v>
      </c>
      <c r="E774">
        <v>1570</v>
      </c>
      <c r="F774" t="s">
        <v>8219</v>
      </c>
      <c r="G774" t="s">
        <v>8241</v>
      </c>
      <c r="H774" t="s">
        <v>8249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3"/>
        <v>46.176470588235297</v>
      </c>
      <c r="P774">
        <f t="shared" si="74"/>
        <v>3400</v>
      </c>
      <c r="Q774" t="str">
        <f t="shared" si="78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6812</v>
      </c>
      <c r="D775">
        <v>10000</v>
      </c>
      <c r="E775">
        <v>3441</v>
      </c>
      <c r="F775" t="s">
        <v>8219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3"/>
        <v>34.410000000000004</v>
      </c>
      <c r="P775">
        <f t="shared" si="74"/>
        <v>5000</v>
      </c>
      <c r="Q775" t="str">
        <f t="shared" si="78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32" hidden="1" x14ac:dyDescent="0.2">
      <c r="A776">
        <v>774</v>
      </c>
      <c r="B776" s="3" t="s">
        <v>775</v>
      </c>
      <c r="C776" s="3" t="s">
        <v>6813</v>
      </c>
      <c r="D776">
        <v>40000</v>
      </c>
      <c r="E776">
        <v>41500</v>
      </c>
      <c r="F776" t="s">
        <v>8219</v>
      </c>
      <c r="G776" t="s">
        <v>8238</v>
      </c>
      <c r="H776" t="s">
        <v>8256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3"/>
        <v>103.75000000000001</v>
      </c>
      <c r="P776">
        <f t="shared" si="74"/>
        <v>4444.4444444444443</v>
      </c>
      <c r="Q776" t="str">
        <f t="shared" si="78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6814</v>
      </c>
      <c r="D777">
        <v>19000</v>
      </c>
      <c r="E777">
        <v>1145</v>
      </c>
      <c r="F777" t="s">
        <v>8219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3"/>
        <v>6.0263157894736841</v>
      </c>
      <c r="P777">
        <f t="shared" si="74"/>
        <v>3800</v>
      </c>
      <c r="Q777" t="str">
        <f t="shared" si="78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32" hidden="1" x14ac:dyDescent="0.2">
      <c r="A778">
        <v>776</v>
      </c>
      <c r="B778" s="3" t="s">
        <v>777</v>
      </c>
      <c r="C778" s="3" t="s">
        <v>6815</v>
      </c>
      <c r="D778">
        <v>16500</v>
      </c>
      <c r="E778">
        <v>1739</v>
      </c>
      <c r="F778" t="s">
        <v>8219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3"/>
        <v>10.539393939393939</v>
      </c>
      <c r="P778">
        <f t="shared" si="74"/>
        <v>289.4736842105263</v>
      </c>
      <c r="Q778" t="str">
        <f t="shared" si="78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6816</v>
      </c>
      <c r="D779">
        <v>35000</v>
      </c>
      <c r="E779">
        <v>39304</v>
      </c>
      <c r="F779" t="s">
        <v>8219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3"/>
        <v>112.29714285714284</v>
      </c>
      <c r="P779">
        <f t="shared" si="74"/>
        <v>11666.666666666666</v>
      </c>
      <c r="Q779" t="str">
        <f t="shared" si="78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6817</v>
      </c>
      <c r="D780">
        <v>8000</v>
      </c>
      <c r="E780">
        <v>28067.57</v>
      </c>
      <c r="F780" t="s">
        <v>8219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3"/>
        <v>350.84462500000001</v>
      </c>
      <c r="P780">
        <f t="shared" si="74"/>
        <v>8000</v>
      </c>
      <c r="Q780" t="str">
        <f t="shared" si="78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6818</v>
      </c>
      <c r="D781">
        <v>20000</v>
      </c>
      <c r="E781">
        <v>46643.07</v>
      </c>
      <c r="F781" t="s">
        <v>8219</v>
      </c>
      <c r="G781" t="s">
        <v>8225</v>
      </c>
      <c r="H781" t="s">
        <v>8247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3"/>
        <v>233.21535</v>
      </c>
      <c r="P781">
        <f t="shared" si="74"/>
        <v>3333.3333333333335</v>
      </c>
      <c r="Q781" t="str">
        <f t="shared" si="78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8" hidden="1" x14ac:dyDescent="0.2">
      <c r="A782">
        <v>780</v>
      </c>
      <c r="B782" s="3" t="s">
        <v>781</v>
      </c>
      <c r="C782" s="3" t="s">
        <v>6819</v>
      </c>
      <c r="D782">
        <v>50000</v>
      </c>
      <c r="E782">
        <v>50803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3"/>
        <v>101.60599999999999</v>
      </c>
      <c r="P782">
        <f t="shared" si="74"/>
        <v>1851.851851851852</v>
      </c>
      <c r="Q782" t="str">
        <f t="shared" si="78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32" hidden="1" x14ac:dyDescent="0.2">
      <c r="A783">
        <v>781</v>
      </c>
      <c r="B783" s="3" t="s">
        <v>782</v>
      </c>
      <c r="C783" s="3" t="s">
        <v>6820</v>
      </c>
      <c r="D783">
        <v>60000</v>
      </c>
      <c r="E783">
        <v>92340.21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3"/>
        <v>153.90035000000003</v>
      </c>
      <c r="P783">
        <f t="shared" si="74"/>
        <v>2400</v>
      </c>
      <c r="Q783" t="str">
        <f t="shared" si="78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6821</v>
      </c>
      <c r="D784">
        <v>3910</v>
      </c>
      <c r="E784">
        <v>3938</v>
      </c>
      <c r="F784" t="s">
        <v>8219</v>
      </c>
      <c r="G784" t="s">
        <v>8225</v>
      </c>
      <c r="H784" t="s">
        <v>8247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3"/>
        <v>100.7161125319693</v>
      </c>
      <c r="P784">
        <f t="shared" si="74"/>
        <v>279.28571428571428</v>
      </c>
      <c r="Q784" t="str">
        <f t="shared" si="78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8" hidden="1" x14ac:dyDescent="0.2">
      <c r="A785">
        <v>783</v>
      </c>
      <c r="B785" s="3" t="s">
        <v>784</v>
      </c>
      <c r="C785" s="3" t="s">
        <v>6822</v>
      </c>
      <c r="D785">
        <v>5500</v>
      </c>
      <c r="E785">
        <v>7226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3"/>
        <v>131.38181818181818</v>
      </c>
      <c r="P785">
        <f t="shared" si="74"/>
        <v>157.14285714285714</v>
      </c>
      <c r="Q785" t="str">
        <f t="shared" si="78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6823</v>
      </c>
      <c r="D786">
        <v>150000</v>
      </c>
      <c r="E786">
        <v>153362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3"/>
        <v>102.24133333333334</v>
      </c>
      <c r="P786">
        <f t="shared" si="74"/>
        <v>15000</v>
      </c>
      <c r="Q786" t="str">
        <f t="shared" si="78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32" hidden="1" x14ac:dyDescent="0.2">
      <c r="A787">
        <v>785</v>
      </c>
      <c r="B787" s="3" t="s">
        <v>786</v>
      </c>
      <c r="C787" s="3" t="s">
        <v>6824</v>
      </c>
      <c r="D787">
        <v>25000</v>
      </c>
      <c r="E787">
        <v>29089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3"/>
        <v>116.35599999999999</v>
      </c>
      <c r="P787">
        <f t="shared" si="74"/>
        <v>862.06896551724139</v>
      </c>
      <c r="Q787" t="str">
        <f t="shared" si="78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6825</v>
      </c>
      <c r="D788">
        <v>12000</v>
      </c>
      <c r="E788">
        <v>31754.69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3"/>
        <v>264.62241666666665</v>
      </c>
      <c r="P788">
        <f t="shared" si="74"/>
        <v>272.72727272727275</v>
      </c>
      <c r="Q788" t="str">
        <f t="shared" si="78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4" hidden="1" x14ac:dyDescent="0.2">
      <c r="A789">
        <v>787</v>
      </c>
      <c r="B789" s="3" t="s">
        <v>788</v>
      </c>
      <c r="C789" s="3" t="s">
        <v>6826</v>
      </c>
      <c r="D789">
        <v>10000</v>
      </c>
      <c r="E789">
        <v>11998.01</v>
      </c>
      <c r="F789" t="s">
        <v>8219</v>
      </c>
      <c r="G789" t="s">
        <v>8236</v>
      </c>
      <c r="H789" t="s">
        <v>8249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3"/>
        <v>119.98010000000001</v>
      </c>
      <c r="P789">
        <f t="shared" si="74"/>
        <v>588.23529411764707</v>
      </c>
      <c r="Q789" t="str">
        <f t="shared" si="78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6827</v>
      </c>
      <c r="D790">
        <v>25000</v>
      </c>
      <c r="E790">
        <v>30026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3"/>
        <v>120.10400000000001</v>
      </c>
      <c r="P790">
        <f t="shared" si="74"/>
        <v>735.29411764705878</v>
      </c>
      <c r="Q790" t="str">
        <f t="shared" si="78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6828</v>
      </c>
      <c r="D791">
        <v>18000</v>
      </c>
      <c r="E791">
        <v>18645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3"/>
        <v>103.58333333333334</v>
      </c>
      <c r="P791">
        <f t="shared" si="74"/>
        <v>1285.7142857142858</v>
      </c>
      <c r="Q791" t="str">
        <f t="shared" si="78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6829</v>
      </c>
      <c r="D792">
        <v>6000</v>
      </c>
      <c r="E792">
        <v>6530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3"/>
        <v>108.83333333333334</v>
      </c>
      <c r="P792">
        <f t="shared" si="74"/>
        <v>38.46153846153846</v>
      </c>
      <c r="Q792" t="str">
        <f t="shared" si="78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6830</v>
      </c>
      <c r="D793">
        <v>25000</v>
      </c>
      <c r="E793">
        <v>29531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3"/>
        <v>118.12400000000001</v>
      </c>
      <c r="P793">
        <f t="shared" si="74"/>
        <v>195.3125</v>
      </c>
      <c r="Q793" t="str">
        <f t="shared" si="78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48" hidden="1" x14ac:dyDescent="0.2">
      <c r="A794">
        <v>792</v>
      </c>
      <c r="B794" s="3" t="s">
        <v>793</v>
      </c>
      <c r="C794" s="3" t="s">
        <v>6831</v>
      </c>
      <c r="D794">
        <v>750</v>
      </c>
      <c r="E794">
        <v>10965</v>
      </c>
      <c r="F794" t="s">
        <v>8219</v>
      </c>
      <c r="G794" t="s">
        <v>8225</v>
      </c>
      <c r="H794" t="s">
        <v>8247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3"/>
        <v>1462</v>
      </c>
      <c r="P794">
        <f t="shared" si="74"/>
        <v>12.5</v>
      </c>
      <c r="Q794" t="str">
        <f t="shared" si="78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6832</v>
      </c>
      <c r="D795">
        <v>5000</v>
      </c>
      <c r="E795">
        <v>12627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3"/>
        <v>252.54</v>
      </c>
      <c r="P795">
        <f t="shared" si="74"/>
        <v>156.25</v>
      </c>
      <c r="Q795" t="str">
        <f t="shared" si="78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6833</v>
      </c>
      <c r="D796">
        <v>12000</v>
      </c>
      <c r="E796">
        <v>16806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3"/>
        <v>140.05000000000001</v>
      </c>
      <c r="P796">
        <f t="shared" si="74"/>
        <v>226.41509433962264</v>
      </c>
      <c r="Q796" t="str">
        <f t="shared" si="78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6834</v>
      </c>
      <c r="D797">
        <v>2468</v>
      </c>
      <c r="E797">
        <v>7326.88</v>
      </c>
      <c r="F797" t="s">
        <v>8219</v>
      </c>
      <c r="G797" t="s">
        <v>8225</v>
      </c>
      <c r="H797" t="s">
        <v>8247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3"/>
        <v>296.87520259319291</v>
      </c>
      <c r="P797">
        <f t="shared" si="74"/>
        <v>13.413043478260869</v>
      </c>
      <c r="Q797" t="str">
        <f t="shared" si="78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32" hidden="1" x14ac:dyDescent="0.2">
      <c r="A798">
        <v>796</v>
      </c>
      <c r="B798" s="3" t="s">
        <v>797</v>
      </c>
      <c r="C798" s="3" t="s">
        <v>6835</v>
      </c>
      <c r="D798">
        <v>40000</v>
      </c>
      <c r="E798">
        <v>57817</v>
      </c>
      <c r="F798" t="s">
        <v>8219</v>
      </c>
      <c r="G798" t="s">
        <v>8229</v>
      </c>
      <c r="H798" t="s">
        <v>8251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3"/>
        <v>144.54249999999999</v>
      </c>
      <c r="P798">
        <f t="shared" si="74"/>
        <v>444.44444444444446</v>
      </c>
      <c r="Q798" t="str">
        <f t="shared" si="78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16" hidden="1" x14ac:dyDescent="0.2">
      <c r="A799">
        <v>797</v>
      </c>
      <c r="B799" s="3" t="s">
        <v>798</v>
      </c>
      <c r="C799" s="3" t="s">
        <v>6836</v>
      </c>
      <c r="D799">
        <v>100000</v>
      </c>
      <c r="E799">
        <v>105745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3"/>
        <v>105.745</v>
      </c>
      <c r="P799">
        <f t="shared" si="74"/>
        <v>1408.4507042253522</v>
      </c>
      <c r="Q799" t="str">
        <f t="shared" si="78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6837</v>
      </c>
      <c r="D800">
        <v>10000</v>
      </c>
      <c r="E800">
        <v>49321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3"/>
        <v>493.21000000000004</v>
      </c>
      <c r="P800">
        <f t="shared" si="74"/>
        <v>114.94252873563218</v>
      </c>
      <c r="Q800" t="str">
        <f t="shared" si="78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32" hidden="1" x14ac:dyDescent="0.2">
      <c r="A801">
        <v>799</v>
      </c>
      <c r="B801" s="3" t="s">
        <v>800</v>
      </c>
      <c r="C801" s="3" t="s">
        <v>6838</v>
      </c>
      <c r="D801">
        <v>15000</v>
      </c>
      <c r="E801">
        <v>30274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3"/>
        <v>201.82666666666668</v>
      </c>
      <c r="P801">
        <f t="shared" si="74"/>
        <v>535.71428571428567</v>
      </c>
      <c r="Q801" t="str">
        <f t="shared" si="78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32" hidden="1" x14ac:dyDescent="0.2">
      <c r="A802">
        <v>800</v>
      </c>
      <c r="B802" s="3" t="s">
        <v>801</v>
      </c>
      <c r="C802" s="3" t="s">
        <v>6839</v>
      </c>
      <c r="D802">
        <v>7500</v>
      </c>
      <c r="E802">
        <v>7833</v>
      </c>
      <c r="F802" t="s">
        <v>8219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3"/>
        <v>104.44</v>
      </c>
      <c r="P802">
        <f t="shared" si="74"/>
        <v>133.92857142857142</v>
      </c>
      <c r="Q802" t="str">
        <f t="shared" si="78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32" hidden="1" x14ac:dyDescent="0.2">
      <c r="A803">
        <v>801</v>
      </c>
      <c r="B803" s="3" t="s">
        <v>802</v>
      </c>
      <c r="C803" s="3" t="s">
        <v>6840</v>
      </c>
      <c r="D803">
        <v>27000</v>
      </c>
      <c r="E803">
        <v>45979.01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3"/>
        <v>170.29262962962963</v>
      </c>
      <c r="P803">
        <f t="shared" si="74"/>
        <v>529.41176470588232</v>
      </c>
      <c r="Q803" t="str">
        <f t="shared" si="78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6841</v>
      </c>
      <c r="D804">
        <v>30000</v>
      </c>
      <c r="E804">
        <v>31291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3"/>
        <v>104.30333333333333</v>
      </c>
      <c r="P804">
        <f t="shared" si="74"/>
        <v>400</v>
      </c>
      <c r="Q804" t="str">
        <f t="shared" si="78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6842</v>
      </c>
      <c r="D805">
        <v>12000</v>
      </c>
      <c r="E805">
        <v>14190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3"/>
        <v>118.25000000000001</v>
      </c>
      <c r="P805">
        <f t="shared" si="74"/>
        <v>315.78947368421052</v>
      </c>
      <c r="Q805" t="str">
        <f t="shared" si="78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6843</v>
      </c>
      <c r="D806">
        <v>50000</v>
      </c>
      <c r="E806">
        <v>53769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3"/>
        <v>107.538</v>
      </c>
      <c r="P806">
        <f t="shared" si="74"/>
        <v>2777.7777777777778</v>
      </c>
      <c r="Q806" t="str">
        <f t="shared" si="78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6844</v>
      </c>
      <c r="D807">
        <v>1</v>
      </c>
      <c r="E807">
        <v>22603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3"/>
        <v>2260300</v>
      </c>
      <c r="P807">
        <f t="shared" si="74"/>
        <v>1.8518518518518517E-2</v>
      </c>
      <c r="Q807" t="str">
        <f t="shared" si="78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48" hidden="1" x14ac:dyDescent="0.2">
      <c r="A808">
        <v>806</v>
      </c>
      <c r="B808" s="3" t="s">
        <v>807</v>
      </c>
      <c r="C808" s="3" t="s">
        <v>6845</v>
      </c>
      <c r="D808">
        <v>750</v>
      </c>
      <c r="E808">
        <v>7336.01</v>
      </c>
      <c r="F808" t="s">
        <v>8219</v>
      </c>
      <c r="G808" t="s">
        <v>8225</v>
      </c>
      <c r="H808" t="s">
        <v>8247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3"/>
        <v>978.13466666666682</v>
      </c>
      <c r="P808">
        <f t="shared" si="74"/>
        <v>10.56338028169014</v>
      </c>
      <c r="Q808" t="str">
        <f t="shared" si="78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64" hidden="1" x14ac:dyDescent="0.2">
      <c r="A809">
        <v>807</v>
      </c>
      <c r="B809" s="3" t="s">
        <v>808</v>
      </c>
      <c r="C809" s="3" t="s">
        <v>6846</v>
      </c>
      <c r="D809">
        <v>8000</v>
      </c>
      <c r="E809">
        <v>9832</v>
      </c>
      <c r="F809" t="s">
        <v>8219</v>
      </c>
      <c r="G809" t="s">
        <v>8229</v>
      </c>
      <c r="H809" t="s">
        <v>8251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3"/>
        <v>122.9</v>
      </c>
      <c r="P809">
        <f t="shared" si="74"/>
        <v>140.35087719298247</v>
      </c>
      <c r="Q809" t="str">
        <f t="shared" si="78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6847</v>
      </c>
      <c r="D810">
        <v>30000</v>
      </c>
      <c r="E810">
        <v>73818.240000000005</v>
      </c>
      <c r="F810" t="s">
        <v>8219</v>
      </c>
      <c r="G810" t="s">
        <v>8224</v>
      </c>
      <c r="H810" t="s">
        <v>8246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3"/>
        <v>246.0608</v>
      </c>
      <c r="P810">
        <f t="shared" si="74"/>
        <v>697.67441860465112</v>
      </c>
      <c r="Q810" t="str">
        <f t="shared" si="78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8" hidden="1" x14ac:dyDescent="0.2">
      <c r="A811">
        <v>809</v>
      </c>
      <c r="B811" s="3" t="s">
        <v>810</v>
      </c>
      <c r="C811" s="3" t="s">
        <v>6848</v>
      </c>
      <c r="D811">
        <v>5000</v>
      </c>
      <c r="E811">
        <v>7397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3"/>
        <v>147.94</v>
      </c>
      <c r="P811">
        <f t="shared" si="74"/>
        <v>96.15384615384616</v>
      </c>
      <c r="Q811" t="str">
        <f t="shared" si="78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6849</v>
      </c>
      <c r="D812">
        <v>1100</v>
      </c>
      <c r="E812">
        <v>4225</v>
      </c>
      <c r="F812" t="s">
        <v>8219</v>
      </c>
      <c r="G812" t="s">
        <v>8225</v>
      </c>
      <c r="H812" t="s">
        <v>8247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3"/>
        <v>384.09090909090907</v>
      </c>
      <c r="P812">
        <f t="shared" si="74"/>
        <v>40.74074074074074</v>
      </c>
      <c r="Q812" t="str">
        <f t="shared" si="78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6850</v>
      </c>
      <c r="D813">
        <v>300</v>
      </c>
      <c r="E813">
        <v>310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3"/>
        <v>103.33333333333334</v>
      </c>
      <c r="P813">
        <f t="shared" si="74"/>
        <v>25</v>
      </c>
      <c r="Q813" t="str">
        <f t="shared" si="78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32" hidden="1" x14ac:dyDescent="0.2">
      <c r="A814">
        <v>812</v>
      </c>
      <c r="B814" s="3" t="s">
        <v>813</v>
      </c>
      <c r="C814" s="3" t="s">
        <v>6851</v>
      </c>
      <c r="D814">
        <v>8000</v>
      </c>
      <c r="E814">
        <v>35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3"/>
        <v>0.43750000000000006</v>
      </c>
      <c r="P814">
        <f t="shared" si="74"/>
        <v>242.42424242424244</v>
      </c>
      <c r="Q814" t="str">
        <f t="shared" si="78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48" hidden="1" x14ac:dyDescent="0.2">
      <c r="A815">
        <v>813</v>
      </c>
      <c r="B815" s="3" t="s">
        <v>814</v>
      </c>
      <c r="C815" s="3" t="s">
        <v>6852</v>
      </c>
      <c r="D815">
        <v>2500</v>
      </c>
      <c r="E815">
        <v>731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3"/>
        <v>29.24</v>
      </c>
      <c r="P815">
        <f t="shared" si="74"/>
        <v>26.041666666666668</v>
      </c>
      <c r="Q815" t="str">
        <f t="shared" si="78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4" hidden="1" x14ac:dyDescent="0.2">
      <c r="A816">
        <v>814</v>
      </c>
      <c r="B816" s="3" t="s">
        <v>815</v>
      </c>
      <c r="C816" s="3" t="s">
        <v>6853</v>
      </c>
      <c r="D816">
        <v>5999</v>
      </c>
      <c r="E816">
        <v>0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3"/>
        <v>0</v>
      </c>
      <c r="P816">
        <f t="shared" si="74"/>
        <v>214.25</v>
      </c>
      <c r="Q816" t="str">
        <f t="shared" si="78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48" hidden="1" x14ac:dyDescent="0.2">
      <c r="A817">
        <v>815</v>
      </c>
      <c r="B817" s="3" t="s">
        <v>816</v>
      </c>
      <c r="C817" s="3" t="s">
        <v>6854</v>
      </c>
      <c r="D817">
        <v>16000</v>
      </c>
      <c r="E817">
        <v>835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3"/>
        <v>5.21875</v>
      </c>
      <c r="P817">
        <f t="shared" si="74"/>
        <v>372.09302325581393</v>
      </c>
      <c r="Q817" t="str">
        <f t="shared" si="78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8" hidden="1" x14ac:dyDescent="0.2">
      <c r="A818">
        <v>816</v>
      </c>
      <c r="B818" s="3" t="s">
        <v>817</v>
      </c>
      <c r="C818" s="3" t="s">
        <v>6855</v>
      </c>
      <c r="D818">
        <v>8000</v>
      </c>
      <c r="E818">
        <v>1751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3"/>
        <v>21.887499999999999</v>
      </c>
      <c r="P818">
        <f t="shared" si="74"/>
        <v>39.024390243902438</v>
      </c>
      <c r="Q818" t="str">
        <f t="shared" si="78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6856</v>
      </c>
      <c r="D819">
        <v>3000</v>
      </c>
      <c r="E819">
        <v>801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3"/>
        <v>26.700000000000003</v>
      </c>
      <c r="P819">
        <f t="shared" si="74"/>
        <v>130.43478260869566</v>
      </c>
      <c r="Q819" t="str">
        <f t="shared" si="78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6857</v>
      </c>
      <c r="D820">
        <v>500</v>
      </c>
      <c r="E820">
        <v>140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3"/>
        <v>28.000000000000004</v>
      </c>
      <c r="P820">
        <f t="shared" si="74"/>
        <v>26.315789473684209</v>
      </c>
      <c r="Q820" t="str">
        <f t="shared" si="78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6858</v>
      </c>
      <c r="D821">
        <v>5000</v>
      </c>
      <c r="E821">
        <v>53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3"/>
        <v>1.06</v>
      </c>
      <c r="P821">
        <f t="shared" si="74"/>
        <v>357.14285714285717</v>
      </c>
      <c r="Q821" t="str">
        <f t="shared" si="78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32" hidden="1" x14ac:dyDescent="0.2">
      <c r="A822">
        <v>820</v>
      </c>
      <c r="B822" s="3" t="s">
        <v>821</v>
      </c>
      <c r="C822" s="3" t="s">
        <v>6859</v>
      </c>
      <c r="D822">
        <v>10000</v>
      </c>
      <c r="E822">
        <v>110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3"/>
        <v>1.0999999999999999</v>
      </c>
      <c r="P822">
        <f t="shared" si="74"/>
        <v>263.15789473684208</v>
      </c>
      <c r="Q822" t="str">
        <f t="shared" si="78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6860</v>
      </c>
      <c r="D823">
        <v>1999</v>
      </c>
      <c r="E823">
        <v>0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3"/>
        <v>0</v>
      </c>
      <c r="P823">
        <f t="shared" si="74"/>
        <v>25.628205128205128</v>
      </c>
      <c r="Q823" t="str">
        <f t="shared" si="78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8" hidden="1" x14ac:dyDescent="0.2">
      <c r="A824">
        <v>822</v>
      </c>
      <c r="B824" s="3" t="s">
        <v>823</v>
      </c>
      <c r="C824" s="3" t="s">
        <v>6861</v>
      </c>
      <c r="D824">
        <v>3274</v>
      </c>
      <c r="E824">
        <v>0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3"/>
        <v>0</v>
      </c>
      <c r="P824">
        <f t="shared" si="74"/>
        <v>47.449275362318843</v>
      </c>
      <c r="Q824" t="str">
        <f t="shared" si="78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6862</v>
      </c>
      <c r="D825">
        <v>4800</v>
      </c>
      <c r="E825">
        <v>550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3"/>
        <v>11.458333333333332</v>
      </c>
      <c r="P825">
        <f t="shared" si="74"/>
        <v>145.45454545454547</v>
      </c>
      <c r="Q825" t="str">
        <f t="shared" si="78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6863</v>
      </c>
      <c r="D826">
        <v>2000</v>
      </c>
      <c r="E826">
        <v>380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3"/>
        <v>19</v>
      </c>
      <c r="P826">
        <f t="shared" si="74"/>
        <v>37.037037037037038</v>
      </c>
      <c r="Q826" t="str">
        <f t="shared" si="78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8" hidden="1" x14ac:dyDescent="0.2">
      <c r="A827">
        <v>825</v>
      </c>
      <c r="B827" s="3" t="s">
        <v>826</v>
      </c>
      <c r="C827" s="3" t="s">
        <v>6864</v>
      </c>
      <c r="D827">
        <v>10000</v>
      </c>
      <c r="E827">
        <v>0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3"/>
        <v>0</v>
      </c>
      <c r="P827">
        <f t="shared" si="74"/>
        <v>101.01010101010101</v>
      </c>
      <c r="Q827" t="str">
        <f t="shared" si="78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32" hidden="1" x14ac:dyDescent="0.2">
      <c r="A828">
        <v>826</v>
      </c>
      <c r="B828" s="3" t="s">
        <v>827</v>
      </c>
      <c r="C828" s="3" t="s">
        <v>6865</v>
      </c>
      <c r="D828">
        <v>500</v>
      </c>
      <c r="E828">
        <v>260</v>
      </c>
      <c r="F828" t="s">
        <v>8219</v>
      </c>
      <c r="G828" t="s">
        <v>8241</v>
      </c>
      <c r="H828" t="s">
        <v>8249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3"/>
        <v>52</v>
      </c>
      <c r="P828">
        <f t="shared" si="74"/>
        <v>10.204081632653061</v>
      </c>
      <c r="Q828" t="str">
        <f t="shared" si="78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6866</v>
      </c>
      <c r="D829">
        <v>10000</v>
      </c>
      <c r="E829">
        <v>1048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3"/>
        <v>10.48</v>
      </c>
      <c r="P829">
        <f t="shared" si="74"/>
        <v>909.09090909090912</v>
      </c>
      <c r="Q829" t="str">
        <f t="shared" si="78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32" hidden="1" x14ac:dyDescent="0.2">
      <c r="A830">
        <v>828</v>
      </c>
      <c r="B830" s="3" t="s">
        <v>829</v>
      </c>
      <c r="C830" s="3" t="s">
        <v>6867</v>
      </c>
      <c r="D830">
        <v>1500</v>
      </c>
      <c r="E830">
        <v>10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3"/>
        <v>0.66666666666666674</v>
      </c>
      <c r="P830">
        <f t="shared" si="74"/>
        <v>39.473684210526315</v>
      </c>
      <c r="Q830" t="str">
        <f t="shared" si="78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6868</v>
      </c>
      <c r="D831">
        <v>2000</v>
      </c>
      <c r="E831">
        <v>234</v>
      </c>
      <c r="F831" t="s">
        <v>8219</v>
      </c>
      <c r="G831" t="s">
        <v>8226</v>
      </c>
      <c r="H831" t="s">
        <v>8248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3"/>
        <v>11.700000000000001</v>
      </c>
      <c r="P831">
        <f t="shared" si="74"/>
        <v>125</v>
      </c>
      <c r="Q831" t="str">
        <f t="shared" si="78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6869</v>
      </c>
      <c r="D832">
        <v>1000</v>
      </c>
      <c r="E832">
        <v>105</v>
      </c>
      <c r="F832" t="s">
        <v>8219</v>
      </c>
      <c r="G832" t="s">
        <v>8226</v>
      </c>
      <c r="H832" t="s">
        <v>8248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3"/>
        <v>10.5</v>
      </c>
      <c r="P832">
        <f t="shared" si="74"/>
        <v>31.25</v>
      </c>
      <c r="Q832" t="str">
        <f t="shared" si="78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8" hidden="1" x14ac:dyDescent="0.2">
      <c r="A833">
        <v>831</v>
      </c>
      <c r="B833" s="3" t="s">
        <v>832</v>
      </c>
      <c r="C833" s="3" t="s">
        <v>6870</v>
      </c>
      <c r="D833">
        <v>5000</v>
      </c>
      <c r="E833">
        <v>0</v>
      </c>
      <c r="F833" t="s">
        <v>8219</v>
      </c>
      <c r="G833" t="s">
        <v>8225</v>
      </c>
      <c r="H833" t="s">
        <v>8247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3"/>
        <v>0</v>
      </c>
      <c r="P833">
        <f t="shared" si="74"/>
        <v>250</v>
      </c>
      <c r="Q833" t="str">
        <f t="shared" si="78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32" hidden="1" x14ac:dyDescent="0.2">
      <c r="A834">
        <v>832</v>
      </c>
      <c r="B834" s="3" t="s">
        <v>833</v>
      </c>
      <c r="C834" s="3" t="s">
        <v>6871</v>
      </c>
      <c r="D834">
        <v>5000</v>
      </c>
      <c r="E834">
        <v>36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3"/>
        <v>0.72</v>
      </c>
      <c r="P834">
        <f t="shared" si="74"/>
        <v>32.467532467532465</v>
      </c>
      <c r="Q834" t="str">
        <f t="shared" si="78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ht="48" hidden="1" x14ac:dyDescent="0.2">
      <c r="A835">
        <v>833</v>
      </c>
      <c r="B835" s="3" t="s">
        <v>834</v>
      </c>
      <c r="C835" s="3" t="s">
        <v>6872</v>
      </c>
      <c r="D835">
        <v>3250</v>
      </c>
      <c r="E835">
        <v>25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9">(E835/D835)*100</f>
        <v>0.76923076923076927</v>
      </c>
      <c r="P835">
        <f t="shared" ref="P835:P898" si="80">D835/L835</f>
        <v>79.268292682926827</v>
      </c>
      <c r="Q835" t="str">
        <f t="shared" si="78"/>
        <v>music</v>
      </c>
      <c r="R835" t="str">
        <f t="shared" ref="R835:R898" si="81">RIGHT(N835,LEN(N835)-SEARCH("/",N835))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32" hidden="1" x14ac:dyDescent="0.2">
      <c r="A836">
        <v>834</v>
      </c>
      <c r="B836" s="3" t="s">
        <v>835</v>
      </c>
      <c r="C836" s="3" t="s">
        <v>6873</v>
      </c>
      <c r="D836">
        <v>39400</v>
      </c>
      <c r="E836">
        <v>90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9"/>
        <v>0.22842639593908631</v>
      </c>
      <c r="P836">
        <f t="shared" si="80"/>
        <v>525.33333333333337</v>
      </c>
      <c r="Q836" t="str">
        <f t="shared" ref="Q836:Q899" si="84">LEFT(N836,SEARCH("/",N836)-1)</f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6874</v>
      </c>
      <c r="D837">
        <v>4000</v>
      </c>
      <c r="E837">
        <v>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9"/>
        <v>1.125</v>
      </c>
      <c r="P837">
        <f t="shared" si="80"/>
        <v>100</v>
      </c>
      <c r="Q837" t="str">
        <f t="shared" si="84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ht="48" hidden="1" x14ac:dyDescent="0.2">
      <c r="A838">
        <v>836</v>
      </c>
      <c r="B838" s="3" t="s">
        <v>837</v>
      </c>
      <c r="C838" s="3" t="s">
        <v>6875</v>
      </c>
      <c r="D838">
        <v>4000</v>
      </c>
      <c r="E838">
        <v>0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9"/>
        <v>0</v>
      </c>
      <c r="P838">
        <f t="shared" si="80"/>
        <v>86.956521739130437</v>
      </c>
      <c r="Q838" t="str">
        <f t="shared" si="84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8" hidden="1" x14ac:dyDescent="0.2">
      <c r="A839">
        <v>837</v>
      </c>
      <c r="B839" s="3" t="s">
        <v>838</v>
      </c>
      <c r="C839" s="3" t="s">
        <v>6876</v>
      </c>
      <c r="D839">
        <v>5000</v>
      </c>
      <c r="E839">
        <v>100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9"/>
        <v>2</v>
      </c>
      <c r="P839">
        <f t="shared" si="80"/>
        <v>80.645161290322577</v>
      </c>
      <c r="Q839" t="str">
        <f t="shared" si="84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6877</v>
      </c>
      <c r="D840">
        <v>4000</v>
      </c>
      <c r="E840">
        <v>34</v>
      </c>
      <c r="F840" t="s">
        <v>8219</v>
      </c>
      <c r="G840" t="s">
        <v>8229</v>
      </c>
      <c r="H840" t="s">
        <v>8251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9"/>
        <v>0.85000000000000009</v>
      </c>
      <c r="P840">
        <f t="shared" si="80"/>
        <v>65.573770491803273</v>
      </c>
      <c r="Q840" t="str">
        <f t="shared" si="84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6878</v>
      </c>
      <c r="D841">
        <v>7000</v>
      </c>
      <c r="E841">
        <v>1002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9"/>
        <v>14.314285714285715</v>
      </c>
      <c r="P841">
        <f t="shared" si="80"/>
        <v>72.916666666666671</v>
      </c>
      <c r="Q841" t="str">
        <f t="shared" si="84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8" hidden="1" x14ac:dyDescent="0.2">
      <c r="A842">
        <v>840</v>
      </c>
      <c r="B842" s="3" t="s">
        <v>841</v>
      </c>
      <c r="C842" s="3" t="s">
        <v>6879</v>
      </c>
      <c r="D842">
        <v>800</v>
      </c>
      <c r="E842">
        <v>2</v>
      </c>
      <c r="F842" t="s">
        <v>8219</v>
      </c>
      <c r="G842" t="s">
        <v>8225</v>
      </c>
      <c r="H842" t="s">
        <v>8247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9"/>
        <v>0.25</v>
      </c>
      <c r="P842">
        <f t="shared" si="80"/>
        <v>4.2105263157894735</v>
      </c>
      <c r="Q842" t="str">
        <f t="shared" si="84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6880</v>
      </c>
      <c r="D843">
        <v>20000</v>
      </c>
      <c r="E843">
        <v>2082.25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9"/>
        <v>10.411249999999999</v>
      </c>
      <c r="P843">
        <f t="shared" si="80"/>
        <v>212.7659574468085</v>
      </c>
      <c r="Q843" t="str">
        <f t="shared" si="84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6881</v>
      </c>
      <c r="D844">
        <v>19980</v>
      </c>
      <c r="E844">
        <v>0</v>
      </c>
      <c r="F844" t="s">
        <v>8219</v>
      </c>
      <c r="G844" t="s">
        <v>8224</v>
      </c>
      <c r="H844" t="s">
        <v>8246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9"/>
        <v>0</v>
      </c>
      <c r="P844">
        <f t="shared" si="80"/>
        <v>512.30769230769226</v>
      </c>
      <c r="Q844" t="str">
        <f t="shared" si="84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6882</v>
      </c>
      <c r="D845">
        <v>8000</v>
      </c>
      <c r="E845">
        <v>0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9"/>
        <v>0</v>
      </c>
      <c r="P845">
        <f t="shared" si="80"/>
        <v>62.99212598425197</v>
      </c>
      <c r="Q845" t="str">
        <f t="shared" si="84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6883</v>
      </c>
      <c r="D846">
        <v>530</v>
      </c>
      <c r="E846">
        <v>1</v>
      </c>
      <c r="F846" t="s">
        <v>8219</v>
      </c>
      <c r="G846" t="s">
        <v>8229</v>
      </c>
      <c r="H846" t="s">
        <v>8251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9"/>
        <v>0.18867924528301888</v>
      </c>
      <c r="P846">
        <f t="shared" si="80"/>
        <v>3.3333333333333335</v>
      </c>
      <c r="Q846" t="str">
        <f t="shared" si="84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6884</v>
      </c>
      <c r="D847">
        <v>4000</v>
      </c>
      <c r="E847">
        <v>570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9"/>
        <v>14.249999999999998</v>
      </c>
      <c r="P847">
        <f t="shared" si="80"/>
        <v>22.598870056497177</v>
      </c>
      <c r="Q847" t="str">
        <f t="shared" si="84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8" hidden="1" x14ac:dyDescent="0.2">
      <c r="A848">
        <v>846</v>
      </c>
      <c r="B848" s="3" t="s">
        <v>847</v>
      </c>
      <c r="C848" s="3" t="s">
        <v>6885</v>
      </c>
      <c r="D848">
        <v>5000</v>
      </c>
      <c r="E848">
        <v>150</v>
      </c>
      <c r="F848" t="s">
        <v>8219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9"/>
        <v>3</v>
      </c>
      <c r="P848">
        <f t="shared" si="80"/>
        <v>106.38297872340425</v>
      </c>
      <c r="Q848" t="str">
        <f t="shared" si="84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48" hidden="1" x14ac:dyDescent="0.2">
      <c r="A849">
        <v>847</v>
      </c>
      <c r="B849" s="3" t="s">
        <v>848</v>
      </c>
      <c r="C849" s="3" t="s">
        <v>6886</v>
      </c>
      <c r="D849">
        <v>21000</v>
      </c>
      <c r="E849">
        <v>1655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9"/>
        <v>7.8809523809523814</v>
      </c>
      <c r="P849">
        <f t="shared" si="80"/>
        <v>21000</v>
      </c>
      <c r="Q849" t="str">
        <f t="shared" si="84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6887</v>
      </c>
      <c r="D850">
        <v>3000</v>
      </c>
      <c r="E850">
        <v>10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9"/>
        <v>0.33333333333333337</v>
      </c>
      <c r="P850">
        <f t="shared" si="80"/>
        <v>187.5</v>
      </c>
      <c r="Q850" t="str">
        <f t="shared" si="84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6888</v>
      </c>
      <c r="D851">
        <v>5500</v>
      </c>
      <c r="E851">
        <v>1405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9"/>
        <v>25.545454545454543</v>
      </c>
      <c r="P851">
        <f t="shared" si="80"/>
        <v>47.826086956521742</v>
      </c>
      <c r="Q851" t="str">
        <f t="shared" si="84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6889</v>
      </c>
      <c r="D852">
        <v>2500</v>
      </c>
      <c r="E852">
        <v>53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9"/>
        <v>2.12</v>
      </c>
      <c r="P852">
        <f t="shared" si="80"/>
        <v>18.796992481203006</v>
      </c>
      <c r="Q852" t="str">
        <f t="shared" si="84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6890</v>
      </c>
      <c r="D853">
        <v>100000</v>
      </c>
      <c r="E853">
        <v>0</v>
      </c>
      <c r="F853" t="s">
        <v>8219</v>
      </c>
      <c r="G853" t="s">
        <v>8237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9"/>
        <v>0</v>
      </c>
      <c r="P853">
        <f t="shared" si="80"/>
        <v>1428.5714285714287</v>
      </c>
      <c r="Q853" t="str">
        <f t="shared" si="84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6891</v>
      </c>
      <c r="D854">
        <v>1250</v>
      </c>
      <c r="E854">
        <v>1316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9"/>
        <v>105.28</v>
      </c>
      <c r="P854">
        <f t="shared" si="80"/>
        <v>20.161290322580644</v>
      </c>
      <c r="Q854" t="str">
        <f t="shared" si="84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32" hidden="1" x14ac:dyDescent="0.2">
      <c r="A855">
        <v>853</v>
      </c>
      <c r="B855" s="3" t="s">
        <v>854</v>
      </c>
      <c r="C855" s="3" t="s">
        <v>6892</v>
      </c>
      <c r="D855">
        <v>1000</v>
      </c>
      <c r="E855">
        <v>1200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9"/>
        <v>120</v>
      </c>
      <c r="P855">
        <f t="shared" si="80"/>
        <v>100</v>
      </c>
      <c r="Q855" t="str">
        <f t="shared" si="84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6893</v>
      </c>
      <c r="D856">
        <v>1000</v>
      </c>
      <c r="E856">
        <v>1145</v>
      </c>
      <c r="F856" t="s">
        <v>8219</v>
      </c>
      <c r="G856" t="s">
        <v>8225</v>
      </c>
      <c r="H856" t="s">
        <v>8247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9"/>
        <v>114.5</v>
      </c>
      <c r="P856">
        <f t="shared" si="80"/>
        <v>2.0040080160320639</v>
      </c>
      <c r="Q856" t="str">
        <f t="shared" si="84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8" hidden="1" x14ac:dyDescent="0.2">
      <c r="A857">
        <v>855</v>
      </c>
      <c r="B857" s="3" t="s">
        <v>856</v>
      </c>
      <c r="C857" s="3" t="s">
        <v>6894</v>
      </c>
      <c r="D857">
        <v>6000</v>
      </c>
      <c r="E857">
        <v>7140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9"/>
        <v>119</v>
      </c>
      <c r="P857">
        <f t="shared" si="80"/>
        <v>127.65957446808511</v>
      </c>
      <c r="Q857" t="str">
        <f t="shared" si="84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6895</v>
      </c>
      <c r="D858">
        <v>5000</v>
      </c>
      <c r="E858">
        <v>5234</v>
      </c>
      <c r="F858" t="s">
        <v>8219</v>
      </c>
      <c r="G858" t="s">
        <v>8224</v>
      </c>
      <c r="H858" t="s">
        <v>8246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9"/>
        <v>104.67999999999999</v>
      </c>
      <c r="P858">
        <f t="shared" si="80"/>
        <v>178.57142857142858</v>
      </c>
      <c r="Q858" t="str">
        <f t="shared" si="84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6896</v>
      </c>
      <c r="D859">
        <v>2500</v>
      </c>
      <c r="E859">
        <v>2946</v>
      </c>
      <c r="F859" t="s">
        <v>8219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9"/>
        <v>117.83999999999999</v>
      </c>
      <c r="P859">
        <f t="shared" si="80"/>
        <v>104.16666666666667</v>
      </c>
      <c r="Q859" t="str">
        <f t="shared" si="84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6897</v>
      </c>
      <c r="D860">
        <v>1000</v>
      </c>
      <c r="E860">
        <v>1197</v>
      </c>
      <c r="F860" t="s">
        <v>8219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9"/>
        <v>119.7</v>
      </c>
      <c r="P860">
        <f t="shared" si="80"/>
        <v>13.157894736842104</v>
      </c>
      <c r="Q860" t="str">
        <f t="shared" si="84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6898</v>
      </c>
      <c r="D861">
        <v>2000</v>
      </c>
      <c r="E861">
        <v>2050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9"/>
        <v>102.49999999999999</v>
      </c>
      <c r="P861">
        <f t="shared" si="80"/>
        <v>20.408163265306122</v>
      </c>
      <c r="Q861" t="str">
        <f t="shared" si="84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32" hidden="1" x14ac:dyDescent="0.2">
      <c r="A862">
        <v>860</v>
      </c>
      <c r="B862" s="3" t="s">
        <v>861</v>
      </c>
      <c r="C862" s="3" t="s">
        <v>6899</v>
      </c>
      <c r="D862">
        <v>3000</v>
      </c>
      <c r="E862">
        <v>3035</v>
      </c>
      <c r="F862" t="s">
        <v>8219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9"/>
        <v>101.16666666666667</v>
      </c>
      <c r="P862">
        <f t="shared" si="80"/>
        <v>62.5</v>
      </c>
      <c r="Q862" t="str">
        <f t="shared" si="84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6900</v>
      </c>
      <c r="D863">
        <v>3000</v>
      </c>
      <c r="E863">
        <v>3160</v>
      </c>
      <c r="F863" t="s">
        <v>8219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9"/>
        <v>105.33333333333333</v>
      </c>
      <c r="P863">
        <f t="shared" si="80"/>
        <v>1500</v>
      </c>
      <c r="Q863" t="str">
        <f t="shared" si="84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6901</v>
      </c>
      <c r="D864">
        <v>2000</v>
      </c>
      <c r="E864">
        <v>2050</v>
      </c>
      <c r="F864" t="s">
        <v>8219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9"/>
        <v>102.49999999999999</v>
      </c>
      <c r="P864">
        <f t="shared" si="80"/>
        <v>500</v>
      </c>
      <c r="Q864" t="str">
        <f t="shared" si="84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6902</v>
      </c>
      <c r="D865">
        <v>2000</v>
      </c>
      <c r="E865">
        <v>2152</v>
      </c>
      <c r="F865" t="s">
        <v>8219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9"/>
        <v>107.60000000000001</v>
      </c>
      <c r="P865">
        <f t="shared" si="80"/>
        <v>400</v>
      </c>
      <c r="Q865" t="str">
        <f t="shared" si="84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64" hidden="1" x14ac:dyDescent="0.2">
      <c r="A866">
        <v>864</v>
      </c>
      <c r="B866" s="3" t="s">
        <v>865</v>
      </c>
      <c r="C866" s="3" t="s">
        <v>6903</v>
      </c>
      <c r="D866">
        <v>10000</v>
      </c>
      <c r="E866">
        <v>11056.75</v>
      </c>
      <c r="F866" t="s">
        <v>8219</v>
      </c>
      <c r="G866" t="s">
        <v>8226</v>
      </c>
      <c r="H866" t="s">
        <v>8248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9"/>
        <v>110.5675</v>
      </c>
      <c r="P866">
        <f t="shared" si="80"/>
        <v>126.58227848101266</v>
      </c>
      <c r="Q866" t="str">
        <f t="shared" si="84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6904</v>
      </c>
      <c r="D867">
        <v>50</v>
      </c>
      <c r="E867">
        <v>75</v>
      </c>
      <c r="F867" t="s">
        <v>8219</v>
      </c>
      <c r="G867" t="s">
        <v>8225</v>
      </c>
      <c r="H867" t="s">
        <v>8247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9"/>
        <v>150</v>
      </c>
      <c r="P867">
        <f t="shared" si="80"/>
        <v>25</v>
      </c>
      <c r="Q867" t="str">
        <f t="shared" si="84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6905</v>
      </c>
      <c r="D868">
        <v>700</v>
      </c>
      <c r="E868">
        <v>730</v>
      </c>
      <c r="F868" t="s">
        <v>8219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9"/>
        <v>104.28571428571429</v>
      </c>
      <c r="P868">
        <f t="shared" si="80"/>
        <v>63.636363636363633</v>
      </c>
      <c r="Q868" t="str">
        <f t="shared" si="84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6906</v>
      </c>
      <c r="D869">
        <v>800</v>
      </c>
      <c r="E869">
        <v>924</v>
      </c>
      <c r="F869" t="s">
        <v>8219</v>
      </c>
      <c r="G869" t="s">
        <v>8225</v>
      </c>
      <c r="H869" t="s">
        <v>8247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9"/>
        <v>115.5</v>
      </c>
      <c r="P869">
        <f t="shared" si="80"/>
        <v>72.727272727272734</v>
      </c>
      <c r="Q869" t="str">
        <f t="shared" si="84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48" hidden="1" x14ac:dyDescent="0.2">
      <c r="A870">
        <v>868</v>
      </c>
      <c r="B870" s="3" t="s">
        <v>869</v>
      </c>
      <c r="C870" s="3" t="s">
        <v>6907</v>
      </c>
      <c r="D870">
        <v>8000</v>
      </c>
      <c r="E870">
        <v>8211.61</v>
      </c>
      <c r="F870" t="s">
        <v>8219</v>
      </c>
      <c r="G870" t="s">
        <v>8225</v>
      </c>
      <c r="H870" t="s">
        <v>8247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9"/>
        <v>102.64512500000001</v>
      </c>
      <c r="P870">
        <f t="shared" si="80"/>
        <v>8000</v>
      </c>
      <c r="Q870" t="str">
        <f t="shared" si="84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6908</v>
      </c>
      <c r="D871">
        <v>5000</v>
      </c>
      <c r="E871">
        <v>5070</v>
      </c>
      <c r="F871" t="s">
        <v>8219</v>
      </c>
      <c r="G871" t="s">
        <v>8225</v>
      </c>
      <c r="H871" t="s">
        <v>8247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9"/>
        <v>101.4</v>
      </c>
      <c r="P871">
        <f t="shared" si="80"/>
        <v>1666.6666666666667</v>
      </c>
      <c r="Q871" t="str">
        <f t="shared" si="84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6909</v>
      </c>
      <c r="D872">
        <v>5000</v>
      </c>
      <c r="E872">
        <v>5831.74</v>
      </c>
      <c r="F872" t="s">
        <v>8219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9"/>
        <v>116.6348</v>
      </c>
      <c r="P872">
        <f t="shared" si="80"/>
        <v>1000</v>
      </c>
      <c r="Q872" t="str">
        <f t="shared" si="84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6910</v>
      </c>
      <c r="D873">
        <v>1000</v>
      </c>
      <c r="E873">
        <v>1330</v>
      </c>
      <c r="F873" t="s">
        <v>8219</v>
      </c>
      <c r="G873" t="s">
        <v>8225</v>
      </c>
      <c r="H873" t="s">
        <v>8247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9"/>
        <v>133</v>
      </c>
      <c r="P873">
        <f t="shared" si="80"/>
        <v>83.333333333333329</v>
      </c>
      <c r="Q873" t="str">
        <f t="shared" si="84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6911</v>
      </c>
      <c r="D874">
        <v>500</v>
      </c>
      <c r="E874">
        <v>666</v>
      </c>
      <c r="F874" t="s">
        <v>8219</v>
      </c>
      <c r="G874" t="s">
        <v>8226</v>
      </c>
      <c r="H874" t="s">
        <v>8248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9"/>
        <v>133.20000000000002</v>
      </c>
      <c r="P874">
        <f t="shared" si="80"/>
        <v>250</v>
      </c>
      <c r="Q874" t="str">
        <f t="shared" si="84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8" hidden="1" x14ac:dyDescent="0.2">
      <c r="A875">
        <v>873</v>
      </c>
      <c r="B875" s="3" t="s">
        <v>874</v>
      </c>
      <c r="C875" s="3" t="s">
        <v>6912</v>
      </c>
      <c r="D875">
        <v>3000</v>
      </c>
      <c r="E875">
        <v>3055</v>
      </c>
      <c r="F875" t="s">
        <v>8219</v>
      </c>
      <c r="G875" t="s">
        <v>8225</v>
      </c>
      <c r="H875" t="s">
        <v>8247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9"/>
        <v>101.83333333333333</v>
      </c>
      <c r="P875">
        <f t="shared" si="80"/>
        <v>600</v>
      </c>
      <c r="Q875" t="str">
        <f t="shared" si="84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6913</v>
      </c>
      <c r="D876">
        <v>10000</v>
      </c>
      <c r="E876">
        <v>12795</v>
      </c>
      <c r="F876" t="s">
        <v>8219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9"/>
        <v>127.95</v>
      </c>
      <c r="P876">
        <f t="shared" si="80"/>
        <v>476.1904761904762</v>
      </c>
      <c r="Q876" t="str">
        <f t="shared" si="84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48" hidden="1" x14ac:dyDescent="0.2">
      <c r="A877">
        <v>875</v>
      </c>
      <c r="B877" s="3" t="s">
        <v>876</v>
      </c>
      <c r="C877" s="3" t="s">
        <v>6914</v>
      </c>
      <c r="D877">
        <v>1000</v>
      </c>
      <c r="E877">
        <v>1150</v>
      </c>
      <c r="F877" t="s">
        <v>8219</v>
      </c>
      <c r="G877" t="s">
        <v>8225</v>
      </c>
      <c r="H877" t="s">
        <v>8247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9"/>
        <v>114.99999999999999</v>
      </c>
      <c r="P877" t="e">
        <f t="shared" si="80"/>
        <v>#DIV/0!</v>
      </c>
      <c r="Q877" t="str">
        <f t="shared" si="84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64" hidden="1" x14ac:dyDescent="0.2">
      <c r="A878">
        <v>876</v>
      </c>
      <c r="B878" s="3" t="s">
        <v>877</v>
      </c>
      <c r="C878" s="3" t="s">
        <v>6915</v>
      </c>
      <c r="D878">
        <v>400</v>
      </c>
      <c r="E878">
        <v>440</v>
      </c>
      <c r="F878" t="s">
        <v>8219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9"/>
        <v>110.00000000000001</v>
      </c>
      <c r="P878">
        <f t="shared" si="80"/>
        <v>8.8888888888888893</v>
      </c>
      <c r="Q878" t="str">
        <f t="shared" si="84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6916</v>
      </c>
      <c r="D879">
        <v>3000</v>
      </c>
      <c r="E879">
        <v>3363</v>
      </c>
      <c r="F879" t="s">
        <v>8219</v>
      </c>
      <c r="G879" t="s">
        <v>8225</v>
      </c>
      <c r="H879" t="s">
        <v>8247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9"/>
        <v>112.1</v>
      </c>
      <c r="P879">
        <f t="shared" si="80"/>
        <v>103.44827586206897</v>
      </c>
      <c r="Q879" t="str">
        <f t="shared" si="84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16" hidden="1" x14ac:dyDescent="0.2">
      <c r="A880">
        <v>878</v>
      </c>
      <c r="B880" s="3" t="s">
        <v>879</v>
      </c>
      <c r="C880" s="3" t="s">
        <v>6917</v>
      </c>
      <c r="D880">
        <v>5000</v>
      </c>
      <c r="E880">
        <v>6300</v>
      </c>
      <c r="F880" t="s">
        <v>8219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9"/>
        <v>126</v>
      </c>
      <c r="P880">
        <f t="shared" si="80"/>
        <v>2500</v>
      </c>
      <c r="Q880" t="str">
        <f t="shared" si="84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6918</v>
      </c>
      <c r="D881">
        <v>4500</v>
      </c>
      <c r="E881">
        <v>4511</v>
      </c>
      <c r="F881" t="s">
        <v>8219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9"/>
        <v>100.24444444444444</v>
      </c>
      <c r="P881">
        <f t="shared" si="80"/>
        <v>150</v>
      </c>
      <c r="Q881" t="str">
        <f t="shared" si="84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6919</v>
      </c>
      <c r="D882">
        <v>2500</v>
      </c>
      <c r="E882">
        <v>2560</v>
      </c>
      <c r="F882" t="s">
        <v>8219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9"/>
        <v>102.4</v>
      </c>
      <c r="P882">
        <f t="shared" si="80"/>
        <v>312.5</v>
      </c>
      <c r="Q882" t="str">
        <f t="shared" si="84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6920</v>
      </c>
      <c r="D883">
        <v>2500</v>
      </c>
      <c r="E883">
        <v>2705</v>
      </c>
      <c r="F883" t="s">
        <v>8219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9"/>
        <v>108.2</v>
      </c>
      <c r="P883">
        <f t="shared" si="80"/>
        <v>2500</v>
      </c>
      <c r="Q883" t="str">
        <f t="shared" si="84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6921</v>
      </c>
      <c r="D884">
        <v>10000</v>
      </c>
      <c r="E884">
        <v>10027</v>
      </c>
      <c r="F884" t="s">
        <v>8219</v>
      </c>
      <c r="G884" t="s">
        <v>8225</v>
      </c>
      <c r="H884" t="s">
        <v>8247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9"/>
        <v>100.27</v>
      </c>
      <c r="P884">
        <f t="shared" si="80"/>
        <v>714.28571428571433</v>
      </c>
      <c r="Q884" t="str">
        <f t="shared" si="84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6922</v>
      </c>
      <c r="D885">
        <v>5000</v>
      </c>
      <c r="E885">
        <v>5665</v>
      </c>
      <c r="F885" t="s">
        <v>8219</v>
      </c>
      <c r="G885" t="s">
        <v>8229</v>
      </c>
      <c r="H885" t="s">
        <v>8251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9"/>
        <v>113.3</v>
      </c>
      <c r="P885">
        <f t="shared" si="80"/>
        <v>208.33333333333334</v>
      </c>
      <c r="Q885" t="str">
        <f t="shared" si="84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6923</v>
      </c>
      <c r="D886">
        <v>2800</v>
      </c>
      <c r="E886">
        <v>3572.12</v>
      </c>
      <c r="F886" t="s">
        <v>8219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9"/>
        <v>127.57571428571428</v>
      </c>
      <c r="P886">
        <f t="shared" si="80"/>
        <v>1400</v>
      </c>
      <c r="Q886" t="str">
        <f t="shared" si="84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6924</v>
      </c>
      <c r="D887">
        <v>1500</v>
      </c>
      <c r="E887">
        <v>1616</v>
      </c>
      <c r="F887" t="s">
        <v>8219</v>
      </c>
      <c r="G887" t="s">
        <v>8225</v>
      </c>
      <c r="H887" t="s">
        <v>8247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9"/>
        <v>107.73333333333332</v>
      </c>
      <c r="P887">
        <f t="shared" si="80"/>
        <v>71.428571428571431</v>
      </c>
      <c r="Q887" t="str">
        <f t="shared" si="84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6925</v>
      </c>
      <c r="D888">
        <v>250</v>
      </c>
      <c r="E888">
        <v>605</v>
      </c>
      <c r="F888" t="s">
        <v>8219</v>
      </c>
      <c r="G888" t="s">
        <v>8229</v>
      </c>
      <c r="H888" t="s">
        <v>8251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9"/>
        <v>242</v>
      </c>
      <c r="P888">
        <f t="shared" si="80"/>
        <v>35.714285714285715</v>
      </c>
      <c r="Q888" t="str">
        <f t="shared" si="84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6926</v>
      </c>
      <c r="D889">
        <v>3000</v>
      </c>
      <c r="E889">
        <v>4247</v>
      </c>
      <c r="F889" t="s">
        <v>8219</v>
      </c>
      <c r="G889" t="s">
        <v>8225</v>
      </c>
      <c r="H889" t="s">
        <v>8247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9"/>
        <v>141.56666666666666</v>
      </c>
      <c r="P889" t="e">
        <f t="shared" si="80"/>
        <v>#DIV/0!</v>
      </c>
      <c r="Q889" t="str">
        <f t="shared" si="84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6927</v>
      </c>
      <c r="D890">
        <v>600</v>
      </c>
      <c r="E890">
        <v>780</v>
      </c>
      <c r="F890" t="s">
        <v>8219</v>
      </c>
      <c r="G890" t="s">
        <v>8225</v>
      </c>
      <c r="H890" t="s">
        <v>8247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9"/>
        <v>130</v>
      </c>
      <c r="P890">
        <f t="shared" si="80"/>
        <v>150</v>
      </c>
      <c r="Q890" t="str">
        <f t="shared" si="84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8" hidden="1" x14ac:dyDescent="0.2">
      <c r="A891">
        <v>889</v>
      </c>
      <c r="B891" s="3" t="s">
        <v>890</v>
      </c>
      <c r="C891" s="3" t="s">
        <v>6928</v>
      </c>
      <c r="D891">
        <v>10000</v>
      </c>
      <c r="E891">
        <v>10603</v>
      </c>
      <c r="F891" t="s">
        <v>8219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9"/>
        <v>106.03</v>
      </c>
      <c r="P891">
        <f t="shared" si="80"/>
        <v>312.5</v>
      </c>
      <c r="Q891" t="str">
        <f t="shared" si="84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6929</v>
      </c>
      <c r="D892">
        <v>5000</v>
      </c>
      <c r="E892">
        <v>5240</v>
      </c>
      <c r="F892" t="s">
        <v>8219</v>
      </c>
      <c r="G892" t="s">
        <v>8225</v>
      </c>
      <c r="H892" t="s">
        <v>8247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9"/>
        <v>104.80000000000001</v>
      </c>
      <c r="P892">
        <f t="shared" si="80"/>
        <v>1250</v>
      </c>
      <c r="Q892" t="str">
        <f t="shared" si="84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6930</v>
      </c>
      <c r="D893">
        <v>200</v>
      </c>
      <c r="E893">
        <v>272</v>
      </c>
      <c r="F893" t="s">
        <v>8219</v>
      </c>
      <c r="G893" t="s">
        <v>8225</v>
      </c>
      <c r="H893" t="s">
        <v>8247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9"/>
        <v>136</v>
      </c>
      <c r="P893">
        <f t="shared" si="80"/>
        <v>22.222222222222221</v>
      </c>
      <c r="Q893" t="str">
        <f t="shared" si="84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6931</v>
      </c>
      <c r="D894">
        <v>1000</v>
      </c>
      <c r="E894">
        <v>1000</v>
      </c>
      <c r="F894" t="s">
        <v>8219</v>
      </c>
      <c r="G894" t="s">
        <v>8225</v>
      </c>
      <c r="H894" t="s">
        <v>8247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9"/>
        <v>100</v>
      </c>
      <c r="P894">
        <f t="shared" si="80"/>
        <v>58.823529411764703</v>
      </c>
      <c r="Q894" t="str">
        <f t="shared" si="84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6932</v>
      </c>
      <c r="D895">
        <v>6000</v>
      </c>
      <c r="E895">
        <v>6000</v>
      </c>
      <c r="F895" t="s">
        <v>8219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9"/>
        <v>100</v>
      </c>
      <c r="P895">
        <f t="shared" si="80"/>
        <v>1200</v>
      </c>
      <c r="Q895" t="str">
        <f t="shared" si="84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6933</v>
      </c>
      <c r="D896">
        <v>100</v>
      </c>
      <c r="E896">
        <v>124</v>
      </c>
      <c r="F896" t="s">
        <v>8219</v>
      </c>
      <c r="G896" t="s">
        <v>8225</v>
      </c>
      <c r="H896" t="s">
        <v>8247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9"/>
        <v>124</v>
      </c>
      <c r="P896">
        <f t="shared" si="80"/>
        <v>1.8867924528301887</v>
      </c>
      <c r="Q896" t="str">
        <f t="shared" si="84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32" hidden="1" x14ac:dyDescent="0.2">
      <c r="A897">
        <v>895</v>
      </c>
      <c r="B897" s="3" t="s">
        <v>896</v>
      </c>
      <c r="C897" s="3" t="s">
        <v>6934</v>
      </c>
      <c r="D897">
        <v>650</v>
      </c>
      <c r="E897">
        <v>760</v>
      </c>
      <c r="F897" t="s">
        <v>8219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9"/>
        <v>116.92307692307693</v>
      </c>
      <c r="P897">
        <f t="shared" si="80"/>
        <v>92.857142857142861</v>
      </c>
      <c r="Q897" t="str">
        <f t="shared" si="84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6935</v>
      </c>
      <c r="D898">
        <v>3000</v>
      </c>
      <c r="E898">
        <v>3100</v>
      </c>
      <c r="F898" t="s">
        <v>8219</v>
      </c>
      <c r="G898" t="s">
        <v>8225</v>
      </c>
      <c r="H898" t="s">
        <v>8247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9"/>
        <v>103.33333333333334</v>
      </c>
      <c r="P898">
        <f t="shared" si="80"/>
        <v>41.666666666666664</v>
      </c>
      <c r="Q898" t="str">
        <f t="shared" si="84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6936</v>
      </c>
      <c r="D899">
        <v>2000</v>
      </c>
      <c r="E899">
        <v>2155</v>
      </c>
      <c r="F899" t="s">
        <v>8219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5">(E899/D899)*100</f>
        <v>107.74999999999999</v>
      </c>
      <c r="P899" t="e">
        <f t="shared" ref="P899:P962" si="86">D899/L899</f>
        <v>#DIV/0!</v>
      </c>
      <c r="Q899" t="str">
        <f t="shared" si="84"/>
        <v>music</v>
      </c>
      <c r="R899" t="str">
        <f t="shared" ref="R899:R962" si="87">RIGHT(N899,LEN(N899)-SEARCH("/",N899))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6937</v>
      </c>
      <c r="D900">
        <v>2000</v>
      </c>
      <c r="E900">
        <v>2405</v>
      </c>
      <c r="F900" t="s">
        <v>8219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5"/>
        <v>120.24999999999999</v>
      </c>
      <c r="P900">
        <f t="shared" si="86"/>
        <v>1000</v>
      </c>
      <c r="Q900" t="str">
        <f t="shared" ref="Q900:Q963" si="90">LEFT(N900,SEARCH("/",N900)-1)</f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6938</v>
      </c>
      <c r="D901">
        <v>9500</v>
      </c>
      <c r="E901">
        <v>9536</v>
      </c>
      <c r="F901" t="s">
        <v>8219</v>
      </c>
      <c r="G901" t="s">
        <v>8225</v>
      </c>
      <c r="H901" t="s">
        <v>8247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5"/>
        <v>100.37894736842105</v>
      </c>
      <c r="P901">
        <f t="shared" si="86"/>
        <v>1187.5</v>
      </c>
      <c r="Q901" t="str">
        <f t="shared" si="90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8" hidden="1" x14ac:dyDescent="0.2">
      <c r="A902">
        <v>900</v>
      </c>
      <c r="B902" s="3" t="s">
        <v>901</v>
      </c>
      <c r="C902" s="3" t="s">
        <v>6939</v>
      </c>
      <c r="D902">
        <v>2500</v>
      </c>
      <c r="E902">
        <v>2663</v>
      </c>
      <c r="F902" t="s">
        <v>8219</v>
      </c>
      <c r="G902" t="s">
        <v>8225</v>
      </c>
      <c r="H902" t="s">
        <v>8247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5"/>
        <v>106.52</v>
      </c>
      <c r="P902">
        <f t="shared" si="86"/>
        <v>1250</v>
      </c>
      <c r="Q902" t="str">
        <f t="shared" si="90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32" hidden="1" x14ac:dyDescent="0.2">
      <c r="A903">
        <v>901</v>
      </c>
      <c r="B903" s="3" t="s">
        <v>902</v>
      </c>
      <c r="C903" s="3" t="s">
        <v>6940</v>
      </c>
      <c r="D903">
        <v>3000</v>
      </c>
      <c r="E903">
        <v>3000</v>
      </c>
      <c r="F903" t="s">
        <v>8219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5"/>
        <v>100</v>
      </c>
      <c r="P903" t="e">
        <f t="shared" si="86"/>
        <v>#DIV/0!</v>
      </c>
      <c r="Q903" t="str">
        <f t="shared" si="90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32" hidden="1" x14ac:dyDescent="0.2">
      <c r="A904">
        <v>902</v>
      </c>
      <c r="B904" s="3" t="s">
        <v>903</v>
      </c>
      <c r="C904" s="3" t="s">
        <v>6941</v>
      </c>
      <c r="D904">
        <v>3000</v>
      </c>
      <c r="E904">
        <v>3320</v>
      </c>
      <c r="F904" t="s">
        <v>8219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5"/>
        <v>110.66666666666667</v>
      </c>
      <c r="P904">
        <f t="shared" si="86"/>
        <v>1000</v>
      </c>
      <c r="Q904" t="str">
        <f t="shared" si="90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6942</v>
      </c>
      <c r="D905">
        <v>2500</v>
      </c>
      <c r="E905">
        <v>2867.99</v>
      </c>
      <c r="F905" t="s">
        <v>8219</v>
      </c>
      <c r="G905" t="s">
        <v>8225</v>
      </c>
      <c r="H905" t="s">
        <v>8247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5"/>
        <v>114.71959999999999</v>
      </c>
      <c r="P905">
        <f t="shared" si="86"/>
        <v>625</v>
      </c>
      <c r="Q905" t="str">
        <f t="shared" si="90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16" hidden="1" x14ac:dyDescent="0.2">
      <c r="A906">
        <v>904</v>
      </c>
      <c r="B906" s="3" t="s">
        <v>905</v>
      </c>
      <c r="C906" s="3" t="s">
        <v>6943</v>
      </c>
      <c r="D906">
        <v>2700</v>
      </c>
      <c r="E906">
        <v>2923</v>
      </c>
      <c r="F906" t="s">
        <v>8219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5"/>
        <v>108.25925925925925</v>
      </c>
      <c r="P906">
        <f t="shared" si="86"/>
        <v>900</v>
      </c>
      <c r="Q906" t="str">
        <f t="shared" si="90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6944</v>
      </c>
      <c r="D907">
        <v>800</v>
      </c>
      <c r="E907">
        <v>1360</v>
      </c>
      <c r="F907" t="s">
        <v>8219</v>
      </c>
      <c r="G907" t="s">
        <v>8225</v>
      </c>
      <c r="H907" t="s">
        <v>8247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5"/>
        <v>170</v>
      </c>
      <c r="P907">
        <f t="shared" si="86"/>
        <v>133.33333333333334</v>
      </c>
      <c r="Q907" t="str">
        <f t="shared" si="90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48" hidden="1" x14ac:dyDescent="0.2">
      <c r="A908">
        <v>906</v>
      </c>
      <c r="B908" s="3" t="s">
        <v>907</v>
      </c>
      <c r="C908" s="3" t="s">
        <v>6945</v>
      </c>
      <c r="D908">
        <v>1000</v>
      </c>
      <c r="E908">
        <v>1870.99</v>
      </c>
      <c r="F908" t="s">
        <v>8219</v>
      </c>
      <c r="G908" t="s">
        <v>8225</v>
      </c>
      <c r="H908" t="s">
        <v>8247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5"/>
        <v>187.09899999999999</v>
      </c>
      <c r="P908" t="e">
        <f t="shared" si="86"/>
        <v>#DIV/0!</v>
      </c>
      <c r="Q908" t="str">
        <f t="shared" si="90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8" hidden="1" x14ac:dyDescent="0.2">
      <c r="A909">
        <v>907</v>
      </c>
      <c r="B909" s="3" t="s">
        <v>908</v>
      </c>
      <c r="C909" s="3" t="s">
        <v>6946</v>
      </c>
      <c r="D909">
        <v>450</v>
      </c>
      <c r="E909">
        <v>485</v>
      </c>
      <c r="F909" t="s">
        <v>8219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5"/>
        <v>107.77777777777777</v>
      </c>
      <c r="P909" t="e">
        <f t="shared" si="86"/>
        <v>#DIV/0!</v>
      </c>
      <c r="Q909" t="str">
        <f t="shared" si="90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64" hidden="1" x14ac:dyDescent="0.2">
      <c r="A910">
        <v>908</v>
      </c>
      <c r="B910" s="3" t="s">
        <v>909</v>
      </c>
      <c r="C910" s="3" t="s">
        <v>6947</v>
      </c>
      <c r="D910">
        <v>850</v>
      </c>
      <c r="E910">
        <v>850</v>
      </c>
      <c r="F910" t="s">
        <v>8219</v>
      </c>
      <c r="G910" t="s">
        <v>8229</v>
      </c>
      <c r="H910" t="s">
        <v>8251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5"/>
        <v>100</v>
      </c>
      <c r="P910" t="e">
        <f t="shared" si="86"/>
        <v>#DIV/0!</v>
      </c>
      <c r="Q910" t="str">
        <f t="shared" si="90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6948</v>
      </c>
      <c r="D911">
        <v>2000</v>
      </c>
      <c r="E911">
        <v>2405</v>
      </c>
      <c r="F911" t="s">
        <v>8219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5"/>
        <v>120.24999999999999</v>
      </c>
      <c r="P911">
        <f t="shared" si="86"/>
        <v>250</v>
      </c>
      <c r="Q911" t="str">
        <f t="shared" si="90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6949</v>
      </c>
      <c r="D912">
        <v>3500</v>
      </c>
      <c r="E912">
        <v>3900</v>
      </c>
      <c r="F912" t="s">
        <v>8219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5"/>
        <v>111.42857142857143</v>
      </c>
      <c r="P912">
        <f t="shared" si="86"/>
        <v>700</v>
      </c>
      <c r="Q912" t="str">
        <f t="shared" si="90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6950</v>
      </c>
      <c r="D913">
        <v>2500</v>
      </c>
      <c r="E913">
        <v>2600</v>
      </c>
      <c r="F913" t="s">
        <v>8219</v>
      </c>
      <c r="G913" t="s">
        <v>8225</v>
      </c>
      <c r="H913" t="s">
        <v>8247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5"/>
        <v>104</v>
      </c>
      <c r="P913" t="e">
        <f t="shared" si="86"/>
        <v>#DIV/0!</v>
      </c>
      <c r="Q913" t="str">
        <f t="shared" si="90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6951</v>
      </c>
      <c r="D914">
        <v>1000</v>
      </c>
      <c r="E914">
        <v>10</v>
      </c>
      <c r="F914" t="s">
        <v>8219</v>
      </c>
      <c r="G914" t="s">
        <v>8225</v>
      </c>
      <c r="H914" t="s">
        <v>8247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5"/>
        <v>1</v>
      </c>
      <c r="P914">
        <f t="shared" si="86"/>
        <v>500</v>
      </c>
      <c r="Q914" t="str">
        <f t="shared" si="90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6952</v>
      </c>
      <c r="D915">
        <v>1500</v>
      </c>
      <c r="E915">
        <v>0</v>
      </c>
      <c r="F915" t="s">
        <v>8219</v>
      </c>
      <c r="G915" t="s">
        <v>8225</v>
      </c>
      <c r="H915" t="s">
        <v>8247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5"/>
        <v>0</v>
      </c>
      <c r="P915">
        <f t="shared" si="86"/>
        <v>62.5</v>
      </c>
      <c r="Q915" t="str">
        <f t="shared" si="90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6953</v>
      </c>
      <c r="D916">
        <v>1200</v>
      </c>
      <c r="E916">
        <v>0</v>
      </c>
      <c r="F916" t="s">
        <v>8219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5"/>
        <v>0</v>
      </c>
      <c r="P916" t="e">
        <f t="shared" si="86"/>
        <v>#DIV/0!</v>
      </c>
      <c r="Q916" t="str">
        <f t="shared" si="90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6954</v>
      </c>
      <c r="D917">
        <v>550</v>
      </c>
      <c r="E917">
        <v>30</v>
      </c>
      <c r="F917" t="s">
        <v>8219</v>
      </c>
      <c r="G917" t="s">
        <v>8239</v>
      </c>
      <c r="H917" t="s">
        <v>8249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5"/>
        <v>5.4545454545454541</v>
      </c>
      <c r="P917">
        <f t="shared" si="86"/>
        <v>61.111111111111114</v>
      </c>
      <c r="Q917" t="str">
        <f t="shared" si="90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6955</v>
      </c>
      <c r="D918">
        <v>7500</v>
      </c>
      <c r="E918">
        <v>2366</v>
      </c>
      <c r="F918" t="s">
        <v>8219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5"/>
        <v>31.546666666666667</v>
      </c>
      <c r="P918" t="e">
        <f t="shared" si="86"/>
        <v>#DIV/0!</v>
      </c>
      <c r="Q918" t="str">
        <f t="shared" si="90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6956</v>
      </c>
      <c r="D919">
        <v>8000</v>
      </c>
      <c r="E919">
        <v>0</v>
      </c>
      <c r="F919" t="s">
        <v>8219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5"/>
        <v>0</v>
      </c>
      <c r="P919">
        <f t="shared" si="86"/>
        <v>8000</v>
      </c>
      <c r="Q919" t="str">
        <f t="shared" si="90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6957</v>
      </c>
      <c r="D920">
        <v>2000</v>
      </c>
      <c r="E920">
        <v>0</v>
      </c>
      <c r="F920" t="s">
        <v>8219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5"/>
        <v>0</v>
      </c>
      <c r="P920">
        <f t="shared" si="86"/>
        <v>200</v>
      </c>
      <c r="Q920" t="str">
        <f t="shared" si="90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ht="48" hidden="1" x14ac:dyDescent="0.2">
      <c r="A921">
        <v>919</v>
      </c>
      <c r="B921" s="3" t="s">
        <v>920</v>
      </c>
      <c r="C921" s="3" t="s">
        <v>6958</v>
      </c>
      <c r="D921">
        <v>35000</v>
      </c>
      <c r="E921">
        <v>70</v>
      </c>
      <c r="F921" t="s">
        <v>8219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5"/>
        <v>0.2</v>
      </c>
      <c r="P921">
        <f t="shared" si="86"/>
        <v>35000</v>
      </c>
      <c r="Q921" t="str">
        <f t="shared" si="90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6959</v>
      </c>
      <c r="D922">
        <v>500</v>
      </c>
      <c r="E922">
        <v>5</v>
      </c>
      <c r="F922" t="s">
        <v>8219</v>
      </c>
      <c r="G922" t="s">
        <v>8225</v>
      </c>
      <c r="H922" t="s">
        <v>8247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5"/>
        <v>1</v>
      </c>
      <c r="P922" t="e">
        <f t="shared" si="86"/>
        <v>#DIV/0!</v>
      </c>
      <c r="Q922" t="str">
        <f t="shared" si="90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6960</v>
      </c>
      <c r="D923">
        <v>8000</v>
      </c>
      <c r="E923">
        <v>311</v>
      </c>
      <c r="F923" t="s">
        <v>8219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5"/>
        <v>3.8875000000000002</v>
      </c>
      <c r="P923">
        <f t="shared" si="86"/>
        <v>400</v>
      </c>
      <c r="Q923" t="str">
        <f t="shared" si="90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6961</v>
      </c>
      <c r="D924">
        <v>4500</v>
      </c>
      <c r="E924">
        <v>0</v>
      </c>
      <c r="F924" t="s">
        <v>8219</v>
      </c>
      <c r="G924" t="s">
        <v>8241</v>
      </c>
      <c r="H924" t="s">
        <v>8249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5"/>
        <v>0</v>
      </c>
      <c r="P924">
        <f t="shared" si="86"/>
        <v>150</v>
      </c>
      <c r="Q924" t="str">
        <f t="shared" si="90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6962</v>
      </c>
      <c r="D925">
        <v>5000</v>
      </c>
      <c r="E925">
        <v>95</v>
      </c>
      <c r="F925" t="s">
        <v>8219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5"/>
        <v>1.9</v>
      </c>
      <c r="P925">
        <f t="shared" si="86"/>
        <v>833.33333333333337</v>
      </c>
      <c r="Q925" t="str">
        <f t="shared" si="90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6963</v>
      </c>
      <c r="D926">
        <v>9500</v>
      </c>
      <c r="E926">
        <v>0</v>
      </c>
      <c r="F926" t="s">
        <v>8219</v>
      </c>
      <c r="G926" t="s">
        <v>8229</v>
      </c>
      <c r="H926" t="s">
        <v>8251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5"/>
        <v>0</v>
      </c>
      <c r="P926">
        <f t="shared" si="86"/>
        <v>633.33333333333337</v>
      </c>
      <c r="Q926" t="str">
        <f t="shared" si="90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6964</v>
      </c>
      <c r="D927">
        <v>1000</v>
      </c>
      <c r="E927">
        <v>417</v>
      </c>
      <c r="F927" t="s">
        <v>8219</v>
      </c>
      <c r="G927" t="s">
        <v>8225</v>
      </c>
      <c r="H927" t="s">
        <v>8247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5"/>
        <v>41.699999999999996</v>
      </c>
      <c r="P927">
        <f t="shared" si="86"/>
        <v>200</v>
      </c>
      <c r="Q927" t="str">
        <f t="shared" si="90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48" hidden="1" x14ac:dyDescent="0.2">
      <c r="A928">
        <v>926</v>
      </c>
      <c r="B928" s="3" t="s">
        <v>927</v>
      </c>
      <c r="C928" s="3" t="s">
        <v>6965</v>
      </c>
      <c r="D928">
        <v>600</v>
      </c>
      <c r="E928">
        <v>300</v>
      </c>
      <c r="F928" t="s">
        <v>8219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5"/>
        <v>50</v>
      </c>
      <c r="P928" t="e">
        <f t="shared" si="86"/>
        <v>#DIV/0!</v>
      </c>
      <c r="Q928" t="str">
        <f t="shared" si="90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48" hidden="1" x14ac:dyDescent="0.2">
      <c r="A929">
        <v>927</v>
      </c>
      <c r="B929" s="3" t="s">
        <v>928</v>
      </c>
      <c r="C929" s="3" t="s">
        <v>6966</v>
      </c>
      <c r="D929">
        <v>3000</v>
      </c>
      <c r="E929">
        <v>146</v>
      </c>
      <c r="F929" t="s">
        <v>8219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5"/>
        <v>4.8666666666666663</v>
      </c>
      <c r="P929" t="e">
        <f t="shared" si="86"/>
        <v>#DIV/0!</v>
      </c>
      <c r="Q929" t="str">
        <f t="shared" si="90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64" hidden="1" x14ac:dyDescent="0.2">
      <c r="A930">
        <v>928</v>
      </c>
      <c r="B930" s="3" t="s">
        <v>929</v>
      </c>
      <c r="C930" s="3" t="s">
        <v>6967</v>
      </c>
      <c r="D930">
        <v>38000</v>
      </c>
      <c r="E930">
        <v>7500</v>
      </c>
      <c r="F930" t="s">
        <v>8219</v>
      </c>
      <c r="G930" t="s">
        <v>8238</v>
      </c>
      <c r="H930" t="s">
        <v>8256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5"/>
        <v>19.736842105263158</v>
      </c>
      <c r="P930">
        <f t="shared" si="86"/>
        <v>1357.1428571428571</v>
      </c>
      <c r="Q930" t="str">
        <f t="shared" si="90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8" hidden="1" x14ac:dyDescent="0.2">
      <c r="A931">
        <v>929</v>
      </c>
      <c r="B931" s="3" t="s">
        <v>930</v>
      </c>
      <c r="C931" s="3" t="s">
        <v>6968</v>
      </c>
      <c r="D931">
        <v>1000</v>
      </c>
      <c r="E931">
        <v>0</v>
      </c>
      <c r="F931" t="s">
        <v>8219</v>
      </c>
      <c r="G931" t="s">
        <v>8233</v>
      </c>
      <c r="H931" t="s">
        <v>8249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5"/>
        <v>0</v>
      </c>
      <c r="P931" t="e">
        <f t="shared" si="86"/>
        <v>#DIV/0!</v>
      </c>
      <c r="Q931" t="str">
        <f t="shared" si="90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32" hidden="1" x14ac:dyDescent="0.2">
      <c r="A932">
        <v>930</v>
      </c>
      <c r="B932" s="3" t="s">
        <v>931</v>
      </c>
      <c r="C932" s="3" t="s">
        <v>6969</v>
      </c>
      <c r="D932">
        <v>2000</v>
      </c>
      <c r="E932">
        <v>35</v>
      </c>
      <c r="F932" t="s">
        <v>8219</v>
      </c>
      <c r="G932" t="s">
        <v>8226</v>
      </c>
      <c r="H932" t="s">
        <v>8248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5"/>
        <v>1.7500000000000002</v>
      </c>
      <c r="P932">
        <f t="shared" si="86"/>
        <v>400</v>
      </c>
      <c r="Q932" t="str">
        <f t="shared" si="90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6970</v>
      </c>
      <c r="D933">
        <v>4000</v>
      </c>
      <c r="E933">
        <v>266</v>
      </c>
      <c r="F933" t="s">
        <v>8219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5"/>
        <v>6.65</v>
      </c>
      <c r="P933">
        <f t="shared" si="86"/>
        <v>571.42857142857144</v>
      </c>
      <c r="Q933" t="str">
        <f t="shared" si="90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8" hidden="1" x14ac:dyDescent="0.2">
      <c r="A934">
        <v>932</v>
      </c>
      <c r="B934" s="3" t="s">
        <v>933</v>
      </c>
      <c r="C934" s="3" t="s">
        <v>6971</v>
      </c>
      <c r="D934">
        <v>250</v>
      </c>
      <c r="E934">
        <v>80</v>
      </c>
      <c r="F934" t="s">
        <v>8219</v>
      </c>
      <c r="G934" t="s">
        <v>8226</v>
      </c>
      <c r="H934" t="s">
        <v>8248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5"/>
        <v>32</v>
      </c>
      <c r="P934">
        <f t="shared" si="86"/>
        <v>8.3333333333333339</v>
      </c>
      <c r="Q934" t="str">
        <f t="shared" si="90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6972</v>
      </c>
      <c r="D935">
        <v>12700</v>
      </c>
      <c r="E935">
        <v>55</v>
      </c>
      <c r="F935" t="s">
        <v>8219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5"/>
        <v>0.43307086614173229</v>
      </c>
      <c r="P935">
        <f t="shared" si="86"/>
        <v>6350</v>
      </c>
      <c r="Q935" t="str">
        <f t="shared" si="90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6973</v>
      </c>
      <c r="D936">
        <v>50000</v>
      </c>
      <c r="E936">
        <v>20</v>
      </c>
      <c r="F936" t="s">
        <v>8219</v>
      </c>
      <c r="G936" t="s">
        <v>8224</v>
      </c>
      <c r="H936" t="s">
        <v>8246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5"/>
        <v>0.04</v>
      </c>
      <c r="P936">
        <f t="shared" si="86"/>
        <v>1666.6666666666667</v>
      </c>
      <c r="Q936" t="str">
        <f t="shared" si="90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16" hidden="1" x14ac:dyDescent="0.2">
      <c r="A937">
        <v>935</v>
      </c>
      <c r="B937" s="3" t="s">
        <v>936</v>
      </c>
      <c r="C937" s="3" t="s">
        <v>6974</v>
      </c>
      <c r="D937">
        <v>2500</v>
      </c>
      <c r="E937">
        <v>40</v>
      </c>
      <c r="F937" t="s">
        <v>8219</v>
      </c>
      <c r="G937" t="s">
        <v>8225</v>
      </c>
      <c r="H937" t="s">
        <v>8247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5"/>
        <v>1.6</v>
      </c>
      <c r="P937">
        <f t="shared" si="86"/>
        <v>1250</v>
      </c>
      <c r="Q937" t="str">
        <f t="shared" si="90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6975</v>
      </c>
      <c r="D938">
        <v>2888</v>
      </c>
      <c r="E938">
        <v>0</v>
      </c>
      <c r="F938" t="s">
        <v>8219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5"/>
        <v>0</v>
      </c>
      <c r="P938" t="e">
        <f t="shared" si="86"/>
        <v>#DIV/0!</v>
      </c>
      <c r="Q938" t="str">
        <f t="shared" si="90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6976</v>
      </c>
      <c r="D939">
        <v>5000</v>
      </c>
      <c r="E939">
        <v>45</v>
      </c>
      <c r="F939" t="s">
        <v>8219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5"/>
        <v>0.89999999999999991</v>
      </c>
      <c r="P939">
        <f t="shared" si="86"/>
        <v>2500</v>
      </c>
      <c r="Q939" t="str">
        <f t="shared" si="90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6977</v>
      </c>
      <c r="D940">
        <v>2500</v>
      </c>
      <c r="E940">
        <v>504</v>
      </c>
      <c r="F940" t="s">
        <v>8219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5"/>
        <v>20.16</v>
      </c>
      <c r="P940">
        <f t="shared" si="86"/>
        <v>2500</v>
      </c>
      <c r="Q940" t="str">
        <f t="shared" si="90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6978</v>
      </c>
      <c r="D941">
        <v>15000</v>
      </c>
      <c r="E941">
        <v>6301.76</v>
      </c>
      <c r="F941" t="s">
        <v>8219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5"/>
        <v>42.011733333333332</v>
      </c>
      <c r="P941">
        <f t="shared" si="86"/>
        <v>7500</v>
      </c>
      <c r="Q941" t="str">
        <f t="shared" si="90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6979</v>
      </c>
      <c r="D942">
        <v>20000</v>
      </c>
      <c r="E942">
        <v>177</v>
      </c>
      <c r="F942" t="s">
        <v>8219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5"/>
        <v>0.88500000000000001</v>
      </c>
      <c r="P942">
        <f t="shared" si="86"/>
        <v>1428.5714285714287</v>
      </c>
      <c r="Q942" t="str">
        <f t="shared" si="90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6980</v>
      </c>
      <c r="D943">
        <v>5000</v>
      </c>
      <c r="E943">
        <v>750</v>
      </c>
      <c r="F943" t="s">
        <v>8219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5"/>
        <v>15</v>
      </c>
      <c r="P943">
        <f t="shared" si="86"/>
        <v>161.29032258064515</v>
      </c>
      <c r="Q943" t="str">
        <f t="shared" si="90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6981</v>
      </c>
      <c r="D944">
        <v>10000</v>
      </c>
      <c r="E944">
        <v>467</v>
      </c>
      <c r="F944" t="s">
        <v>8219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5"/>
        <v>4.67</v>
      </c>
      <c r="P944">
        <f t="shared" si="86"/>
        <v>625</v>
      </c>
      <c r="Q944" t="str">
        <f t="shared" si="90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6982</v>
      </c>
      <c r="D945">
        <v>3000</v>
      </c>
      <c r="E945">
        <v>0</v>
      </c>
      <c r="F945" t="s">
        <v>8219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5"/>
        <v>0</v>
      </c>
      <c r="P945">
        <f t="shared" si="86"/>
        <v>250</v>
      </c>
      <c r="Q945" t="str">
        <f t="shared" si="90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6983</v>
      </c>
      <c r="D946">
        <v>2500</v>
      </c>
      <c r="E946">
        <v>953</v>
      </c>
      <c r="F946" t="s">
        <v>8219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5"/>
        <v>38.119999999999997</v>
      </c>
      <c r="P946">
        <f t="shared" si="86"/>
        <v>26.041666666666668</v>
      </c>
      <c r="Q946" t="str">
        <f t="shared" si="90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6984</v>
      </c>
      <c r="D947">
        <v>5000</v>
      </c>
      <c r="E947">
        <v>271</v>
      </c>
      <c r="F947" t="s">
        <v>8219</v>
      </c>
      <c r="G947" t="s">
        <v>8224</v>
      </c>
      <c r="H947" t="s">
        <v>8246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5"/>
        <v>5.42</v>
      </c>
      <c r="P947">
        <f t="shared" si="86"/>
        <v>312.5</v>
      </c>
      <c r="Q947" t="str">
        <f t="shared" si="90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8" hidden="1" x14ac:dyDescent="0.2">
      <c r="A948">
        <v>946</v>
      </c>
      <c r="B948" s="3" t="s">
        <v>947</v>
      </c>
      <c r="C948" s="3" t="s">
        <v>6985</v>
      </c>
      <c r="D948">
        <v>20000</v>
      </c>
      <c r="E948">
        <v>7</v>
      </c>
      <c r="F948" t="s">
        <v>8219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5"/>
        <v>3.4999999999999996E-2</v>
      </c>
      <c r="P948">
        <f t="shared" si="86"/>
        <v>4000</v>
      </c>
      <c r="Q948" t="str">
        <f t="shared" si="90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6986</v>
      </c>
      <c r="D949">
        <v>150000</v>
      </c>
      <c r="E949">
        <v>0</v>
      </c>
      <c r="F949" t="s">
        <v>8219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5"/>
        <v>0</v>
      </c>
      <c r="P949" t="e">
        <f t="shared" si="86"/>
        <v>#DIV/0!</v>
      </c>
      <c r="Q949" t="str">
        <f t="shared" si="90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6987</v>
      </c>
      <c r="D950">
        <v>6000</v>
      </c>
      <c r="E950">
        <v>650</v>
      </c>
      <c r="F950" t="s">
        <v>8219</v>
      </c>
      <c r="G950" t="s">
        <v>8224</v>
      </c>
      <c r="H950" t="s">
        <v>8246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5"/>
        <v>10.833333333333334</v>
      </c>
      <c r="P950">
        <f t="shared" si="86"/>
        <v>750</v>
      </c>
      <c r="Q950" t="str">
        <f t="shared" si="90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6988</v>
      </c>
      <c r="D951">
        <v>3000</v>
      </c>
      <c r="E951">
        <v>63</v>
      </c>
      <c r="F951" t="s">
        <v>8219</v>
      </c>
      <c r="G951" t="s">
        <v>8225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5"/>
        <v>2.1</v>
      </c>
      <c r="P951">
        <f t="shared" si="86"/>
        <v>428.57142857142856</v>
      </c>
      <c r="Q951" t="str">
        <f t="shared" si="90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6989</v>
      </c>
      <c r="D952">
        <v>11200</v>
      </c>
      <c r="E952">
        <v>29</v>
      </c>
      <c r="F952" t="s">
        <v>8219</v>
      </c>
      <c r="G952" t="s">
        <v>8224</v>
      </c>
      <c r="H952" t="s">
        <v>8246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5"/>
        <v>0.2589285714285714</v>
      </c>
      <c r="P952">
        <f t="shared" si="86"/>
        <v>466.66666666666669</v>
      </c>
      <c r="Q952" t="str">
        <f t="shared" si="90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ht="48" hidden="1" x14ac:dyDescent="0.2">
      <c r="A953">
        <v>951</v>
      </c>
      <c r="B953" s="3" t="s">
        <v>952</v>
      </c>
      <c r="C953" s="3" t="s">
        <v>6990</v>
      </c>
      <c r="D953">
        <v>12000</v>
      </c>
      <c r="E953">
        <v>2800</v>
      </c>
      <c r="F953" t="s">
        <v>8219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5"/>
        <v>23.333333333333332</v>
      </c>
      <c r="P953">
        <f t="shared" si="86"/>
        <v>99.173553719008268</v>
      </c>
      <c r="Q953" t="str">
        <f t="shared" si="90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48" hidden="1" x14ac:dyDescent="0.2">
      <c r="A954">
        <v>952</v>
      </c>
      <c r="B954" s="3" t="s">
        <v>953</v>
      </c>
      <c r="C954" s="3" t="s">
        <v>6991</v>
      </c>
      <c r="D954">
        <v>5500</v>
      </c>
      <c r="E954">
        <v>0</v>
      </c>
      <c r="F954" t="s">
        <v>8219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5"/>
        <v>0</v>
      </c>
      <c r="P954">
        <f t="shared" si="86"/>
        <v>28.061224489795919</v>
      </c>
      <c r="Q954" t="str">
        <f t="shared" si="90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6992</v>
      </c>
      <c r="D955">
        <v>750</v>
      </c>
      <c r="E955">
        <v>252</v>
      </c>
      <c r="F955" t="s">
        <v>8219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5"/>
        <v>33.6</v>
      </c>
      <c r="P955">
        <f t="shared" si="86"/>
        <v>150</v>
      </c>
      <c r="Q955" t="str">
        <f t="shared" si="90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6993</v>
      </c>
      <c r="D956">
        <v>10000</v>
      </c>
      <c r="E956">
        <v>1908</v>
      </c>
      <c r="F956" t="s">
        <v>8219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5"/>
        <v>19.079999999999998</v>
      </c>
      <c r="P956">
        <f t="shared" si="86"/>
        <v>136.98630136986301</v>
      </c>
      <c r="Q956" t="str">
        <f t="shared" si="90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32" hidden="1" x14ac:dyDescent="0.2">
      <c r="A957">
        <v>955</v>
      </c>
      <c r="B957" s="3" t="s">
        <v>956</v>
      </c>
      <c r="C957" s="3" t="s">
        <v>6994</v>
      </c>
      <c r="D957">
        <v>45000</v>
      </c>
      <c r="E957">
        <v>185</v>
      </c>
      <c r="F957" t="s">
        <v>8219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5"/>
        <v>0.41111111111111115</v>
      </c>
      <c r="P957">
        <f t="shared" si="86"/>
        <v>483.87096774193549</v>
      </c>
      <c r="Q957" t="str">
        <f t="shared" si="90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32" hidden="1" x14ac:dyDescent="0.2">
      <c r="A958">
        <v>956</v>
      </c>
      <c r="B958" s="3" t="s">
        <v>957</v>
      </c>
      <c r="C958" s="3" t="s">
        <v>6995</v>
      </c>
      <c r="D958">
        <v>400</v>
      </c>
      <c r="E958">
        <v>130</v>
      </c>
      <c r="F958" t="s">
        <v>8219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5"/>
        <v>32.5</v>
      </c>
      <c r="P958">
        <f t="shared" si="86"/>
        <v>23.529411764705884</v>
      </c>
      <c r="Q958" t="str">
        <f t="shared" si="90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48" hidden="1" x14ac:dyDescent="0.2">
      <c r="A959">
        <v>957</v>
      </c>
      <c r="B959" s="3" t="s">
        <v>958</v>
      </c>
      <c r="C959" s="3" t="s">
        <v>6996</v>
      </c>
      <c r="D959">
        <v>200</v>
      </c>
      <c r="E959">
        <v>10</v>
      </c>
      <c r="F959" t="s">
        <v>8219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5"/>
        <v>5</v>
      </c>
      <c r="P959">
        <f t="shared" si="86"/>
        <v>28.571428571428573</v>
      </c>
      <c r="Q959" t="str">
        <f t="shared" si="90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6997</v>
      </c>
      <c r="D960">
        <v>3000</v>
      </c>
      <c r="E960">
        <v>5</v>
      </c>
      <c r="F960" t="s">
        <v>8219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5"/>
        <v>0.16666666666666669</v>
      </c>
      <c r="P960">
        <f t="shared" si="86"/>
        <v>176.47058823529412</v>
      </c>
      <c r="Q960" t="str">
        <f t="shared" si="90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6998</v>
      </c>
      <c r="D961">
        <v>30000</v>
      </c>
      <c r="E961">
        <v>0</v>
      </c>
      <c r="F961" t="s">
        <v>8219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5"/>
        <v>0</v>
      </c>
      <c r="P961">
        <f t="shared" si="86"/>
        <v>175.43859649122808</v>
      </c>
      <c r="Q961" t="str">
        <f t="shared" si="90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6999</v>
      </c>
      <c r="D962">
        <v>3000</v>
      </c>
      <c r="E962">
        <v>1142</v>
      </c>
      <c r="F962" t="s">
        <v>8219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5"/>
        <v>38.066666666666663</v>
      </c>
      <c r="P962">
        <f t="shared" si="86"/>
        <v>15.957446808510639</v>
      </c>
      <c r="Q962" t="str">
        <f t="shared" si="90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7000</v>
      </c>
      <c r="D963">
        <v>2000</v>
      </c>
      <c r="E963">
        <v>21</v>
      </c>
      <c r="F963" t="s">
        <v>8219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1">(E963/D963)*100</f>
        <v>1.05</v>
      </c>
      <c r="P963">
        <f t="shared" ref="P963:P1026" si="92">D963/L963</f>
        <v>18.181818181818183</v>
      </c>
      <c r="Q963" t="str">
        <f t="shared" si="90"/>
        <v>technology</v>
      </c>
      <c r="R963" t="str">
        <f t="shared" ref="R963:R1026" si="93">RIGHT(N963,LEN(N963)-SEARCH("/",N963))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7001</v>
      </c>
      <c r="D964">
        <v>10000</v>
      </c>
      <c r="E964">
        <v>273</v>
      </c>
      <c r="F964" t="s">
        <v>8219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1"/>
        <v>2.73</v>
      </c>
      <c r="P964">
        <f t="shared" si="92"/>
        <v>270.27027027027026</v>
      </c>
      <c r="Q964" t="str">
        <f t="shared" ref="Q964:Q1027" si="96">LEFT(N964,SEARCH("/",N964)-1)</f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48" hidden="1" x14ac:dyDescent="0.2">
      <c r="A965">
        <v>963</v>
      </c>
      <c r="B965" s="3" t="s">
        <v>964</v>
      </c>
      <c r="C965" s="3" t="s">
        <v>7002</v>
      </c>
      <c r="D965">
        <v>5500</v>
      </c>
      <c r="E965">
        <v>500</v>
      </c>
      <c r="F965" t="s">
        <v>8219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1"/>
        <v>9.0909090909090917</v>
      </c>
      <c r="P965">
        <f t="shared" si="92"/>
        <v>611.11111111111109</v>
      </c>
      <c r="Q965" t="str">
        <f t="shared" si="96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16" hidden="1" x14ac:dyDescent="0.2">
      <c r="A966">
        <v>964</v>
      </c>
      <c r="B966" s="3" t="s">
        <v>965</v>
      </c>
      <c r="C966" s="3" t="s">
        <v>7003</v>
      </c>
      <c r="D966">
        <v>5000</v>
      </c>
      <c r="E966">
        <v>25</v>
      </c>
      <c r="F966" t="s">
        <v>8219</v>
      </c>
      <c r="G966" t="s">
        <v>8224</v>
      </c>
      <c r="H966" t="s">
        <v>8246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1"/>
        <v>0.5</v>
      </c>
      <c r="P966">
        <f t="shared" si="92"/>
        <v>172.41379310344828</v>
      </c>
      <c r="Q966" t="str">
        <f t="shared" si="96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32" hidden="1" x14ac:dyDescent="0.2">
      <c r="A967">
        <v>965</v>
      </c>
      <c r="B967" s="3" t="s">
        <v>966</v>
      </c>
      <c r="C967" s="3" t="s">
        <v>7004</v>
      </c>
      <c r="D967">
        <v>50000</v>
      </c>
      <c r="E967">
        <v>0</v>
      </c>
      <c r="F967" t="s">
        <v>8219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1"/>
        <v>0</v>
      </c>
      <c r="P967">
        <f t="shared" si="92"/>
        <v>8333.3333333333339</v>
      </c>
      <c r="Q967" t="str">
        <f t="shared" si="96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7005</v>
      </c>
      <c r="D968">
        <v>500</v>
      </c>
      <c r="E968">
        <v>23</v>
      </c>
      <c r="F968" t="s">
        <v>8219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1"/>
        <v>4.5999999999999996</v>
      </c>
      <c r="P968">
        <f t="shared" si="92"/>
        <v>16.666666666666668</v>
      </c>
      <c r="Q968" t="str">
        <f t="shared" si="96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7006</v>
      </c>
      <c r="D969">
        <v>3000</v>
      </c>
      <c r="E969">
        <v>625</v>
      </c>
      <c r="F969" t="s">
        <v>8219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1"/>
        <v>20.833333333333336</v>
      </c>
      <c r="P969">
        <f t="shared" si="92"/>
        <v>37.037037037037038</v>
      </c>
      <c r="Q969" t="str">
        <f t="shared" si="96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7007</v>
      </c>
      <c r="D970">
        <v>12000</v>
      </c>
      <c r="E970">
        <v>550</v>
      </c>
      <c r="F970" t="s">
        <v>8219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1"/>
        <v>4.583333333333333</v>
      </c>
      <c r="P970">
        <f t="shared" si="92"/>
        <v>3000</v>
      </c>
      <c r="Q970" t="str">
        <f t="shared" si="96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48" hidden="1" x14ac:dyDescent="0.2">
      <c r="A971">
        <v>969</v>
      </c>
      <c r="B971" s="3" t="s">
        <v>970</v>
      </c>
      <c r="C971" s="3" t="s">
        <v>7008</v>
      </c>
      <c r="D971">
        <v>7500</v>
      </c>
      <c r="E971">
        <v>316</v>
      </c>
      <c r="F971" t="s">
        <v>8219</v>
      </c>
      <c r="G971" t="s">
        <v>8224</v>
      </c>
      <c r="H971" t="s">
        <v>8246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1"/>
        <v>4.2133333333333338</v>
      </c>
      <c r="P971">
        <f t="shared" si="92"/>
        <v>681.81818181818187</v>
      </c>
      <c r="Q971" t="str">
        <f t="shared" si="96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7009</v>
      </c>
      <c r="D972">
        <v>10000</v>
      </c>
      <c r="E972">
        <v>0</v>
      </c>
      <c r="F972" t="s">
        <v>8219</v>
      </c>
      <c r="G972" t="s">
        <v>8224</v>
      </c>
      <c r="H972" t="s">
        <v>8246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1"/>
        <v>0</v>
      </c>
      <c r="P972">
        <f t="shared" si="92"/>
        <v>714.28571428571433</v>
      </c>
      <c r="Q972" t="str">
        <f t="shared" si="96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7010</v>
      </c>
      <c r="D973">
        <v>5500</v>
      </c>
      <c r="E973">
        <v>3405</v>
      </c>
      <c r="F973" t="s">
        <v>8219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1"/>
        <v>61.909090909090914</v>
      </c>
      <c r="P973">
        <f t="shared" si="92"/>
        <v>1100</v>
      </c>
      <c r="Q973" t="str">
        <f t="shared" si="96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7011</v>
      </c>
      <c r="D974">
        <v>750</v>
      </c>
      <c r="E974">
        <v>6</v>
      </c>
      <c r="F974" t="s">
        <v>8219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1"/>
        <v>0.8</v>
      </c>
      <c r="P974">
        <f t="shared" si="92"/>
        <v>16.666666666666668</v>
      </c>
      <c r="Q974" t="str">
        <f t="shared" si="96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32" hidden="1" x14ac:dyDescent="0.2">
      <c r="A975">
        <v>973</v>
      </c>
      <c r="B975" s="3" t="s">
        <v>974</v>
      </c>
      <c r="C975" s="3" t="s">
        <v>7012</v>
      </c>
      <c r="D975">
        <v>150000</v>
      </c>
      <c r="E975">
        <v>25</v>
      </c>
      <c r="F975" t="s">
        <v>8219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1"/>
        <v>1.6666666666666666E-2</v>
      </c>
      <c r="P975">
        <f t="shared" si="92"/>
        <v>18750</v>
      </c>
      <c r="Q975" t="str">
        <f t="shared" si="96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7013</v>
      </c>
      <c r="D976">
        <v>5000</v>
      </c>
      <c r="E976">
        <v>39</v>
      </c>
      <c r="F976" t="s">
        <v>8219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1"/>
        <v>0.77999999999999992</v>
      </c>
      <c r="P976">
        <f t="shared" si="92"/>
        <v>1666.6666666666667</v>
      </c>
      <c r="Q976" t="str">
        <f t="shared" si="96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7014</v>
      </c>
      <c r="D977">
        <v>1500</v>
      </c>
      <c r="E977">
        <v>75</v>
      </c>
      <c r="F977" t="s">
        <v>8219</v>
      </c>
      <c r="G977" t="s">
        <v>8225</v>
      </c>
      <c r="H977" t="s">
        <v>8247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1"/>
        <v>5</v>
      </c>
      <c r="P977">
        <f t="shared" si="92"/>
        <v>62.5</v>
      </c>
      <c r="Q977" t="str">
        <f t="shared" si="96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7015</v>
      </c>
      <c r="D978">
        <v>3500</v>
      </c>
      <c r="E978">
        <v>622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1"/>
        <v>17.771428571428572</v>
      </c>
      <c r="P978">
        <f t="shared" si="92"/>
        <v>194.44444444444446</v>
      </c>
      <c r="Q978" t="str">
        <f t="shared" si="96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7016</v>
      </c>
      <c r="D979">
        <v>6000</v>
      </c>
      <c r="E979">
        <v>565</v>
      </c>
      <c r="F979" t="s">
        <v>8219</v>
      </c>
      <c r="G979" t="s">
        <v>8224</v>
      </c>
      <c r="H979" t="s">
        <v>8246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1"/>
        <v>9.4166666666666661</v>
      </c>
      <c r="P979">
        <f t="shared" si="92"/>
        <v>500</v>
      </c>
      <c r="Q979" t="str">
        <f t="shared" si="96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7017</v>
      </c>
      <c r="D980">
        <v>2500</v>
      </c>
      <c r="E980">
        <v>2</v>
      </c>
      <c r="F980" t="s">
        <v>8219</v>
      </c>
      <c r="G980" t="s">
        <v>8224</v>
      </c>
      <c r="H980" t="s">
        <v>8246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1"/>
        <v>0.08</v>
      </c>
      <c r="P980">
        <f t="shared" si="92"/>
        <v>20.325203252032519</v>
      </c>
      <c r="Q980" t="str">
        <f t="shared" si="96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4" hidden="1" x14ac:dyDescent="0.2">
      <c r="A981">
        <v>979</v>
      </c>
      <c r="B981" s="3" t="s">
        <v>980</v>
      </c>
      <c r="C981" s="3" t="s">
        <v>7018</v>
      </c>
      <c r="D981">
        <v>9600</v>
      </c>
      <c r="E981">
        <v>264</v>
      </c>
      <c r="F981" t="s">
        <v>8219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1"/>
        <v>2.75</v>
      </c>
      <c r="P981">
        <f t="shared" si="92"/>
        <v>100</v>
      </c>
      <c r="Q981" t="str">
        <f t="shared" si="96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7019</v>
      </c>
      <c r="D982">
        <v>180000</v>
      </c>
      <c r="E982">
        <v>20</v>
      </c>
      <c r="F982" t="s">
        <v>8219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1"/>
        <v>1.1111111111111112E-2</v>
      </c>
      <c r="P982">
        <f t="shared" si="92"/>
        <v>5806.4516129032254</v>
      </c>
      <c r="Q982" t="str">
        <f t="shared" si="96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7020</v>
      </c>
      <c r="D983">
        <v>30000</v>
      </c>
      <c r="E983">
        <v>1</v>
      </c>
      <c r="F983" t="s">
        <v>8219</v>
      </c>
      <c r="G983" t="s">
        <v>8225</v>
      </c>
      <c r="H983" t="s">
        <v>8247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1"/>
        <v>3.3333333333333335E-3</v>
      </c>
      <c r="P983">
        <f t="shared" si="92"/>
        <v>7500</v>
      </c>
      <c r="Q983" t="str">
        <f t="shared" si="96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8" hidden="1" x14ac:dyDescent="0.2">
      <c r="A984">
        <v>982</v>
      </c>
      <c r="B984" s="3" t="s">
        <v>983</v>
      </c>
      <c r="C984" s="3" t="s">
        <v>7021</v>
      </c>
      <c r="D984">
        <v>1800</v>
      </c>
      <c r="E984">
        <v>657</v>
      </c>
      <c r="F984" t="s">
        <v>8219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1"/>
        <v>36.5</v>
      </c>
      <c r="P984">
        <f t="shared" si="92"/>
        <v>600</v>
      </c>
      <c r="Q984" t="str">
        <f t="shared" si="96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7022</v>
      </c>
      <c r="D985">
        <v>14440</v>
      </c>
      <c r="E985">
        <v>2030</v>
      </c>
      <c r="F985" t="s">
        <v>8219</v>
      </c>
      <c r="G985" t="s">
        <v>8224</v>
      </c>
      <c r="H985" t="s">
        <v>8246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1"/>
        <v>14.058171745152354</v>
      </c>
      <c r="P985">
        <f t="shared" si="92"/>
        <v>80.67039106145252</v>
      </c>
      <c r="Q985" t="str">
        <f t="shared" si="96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48" hidden="1" x14ac:dyDescent="0.2">
      <c r="A986">
        <v>984</v>
      </c>
      <c r="B986" s="3" t="s">
        <v>985</v>
      </c>
      <c r="C986" s="3" t="s">
        <v>7023</v>
      </c>
      <c r="D986">
        <v>10000</v>
      </c>
      <c r="E986">
        <v>2</v>
      </c>
      <c r="F986" t="s">
        <v>8219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1"/>
        <v>0.02</v>
      </c>
      <c r="P986">
        <f t="shared" si="92"/>
        <v>3333.3333333333335</v>
      </c>
      <c r="Q986" t="str">
        <f t="shared" si="96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32" hidden="1" x14ac:dyDescent="0.2">
      <c r="A987">
        <v>985</v>
      </c>
      <c r="B987" s="3" t="s">
        <v>986</v>
      </c>
      <c r="C987" s="3" t="s">
        <v>7024</v>
      </c>
      <c r="D987">
        <v>25000</v>
      </c>
      <c r="E987">
        <v>1</v>
      </c>
      <c r="F987" t="s">
        <v>8219</v>
      </c>
      <c r="G987" t="s">
        <v>8225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1"/>
        <v>4.0000000000000001E-3</v>
      </c>
      <c r="P987">
        <f t="shared" si="92"/>
        <v>1086.9565217391305</v>
      </c>
      <c r="Q987" t="str">
        <f t="shared" si="96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7025</v>
      </c>
      <c r="D988">
        <v>1000</v>
      </c>
      <c r="E988">
        <v>611</v>
      </c>
      <c r="F988" t="s">
        <v>8219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1"/>
        <v>61.1</v>
      </c>
      <c r="P988">
        <f t="shared" si="92"/>
        <v>43.478260869565219</v>
      </c>
      <c r="Q988" t="str">
        <f t="shared" si="96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32" hidden="1" x14ac:dyDescent="0.2">
      <c r="A989">
        <v>987</v>
      </c>
      <c r="B989" s="3" t="s">
        <v>988</v>
      </c>
      <c r="C989" s="3" t="s">
        <v>7026</v>
      </c>
      <c r="D989">
        <v>1850</v>
      </c>
      <c r="E989">
        <v>145</v>
      </c>
      <c r="F989" t="s">
        <v>8219</v>
      </c>
      <c r="G989" t="s">
        <v>8225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1"/>
        <v>7.8378378378378386</v>
      </c>
      <c r="P989">
        <f t="shared" si="92"/>
        <v>45.121951219512198</v>
      </c>
      <c r="Q989" t="str">
        <f t="shared" si="96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7027</v>
      </c>
      <c r="D990">
        <v>2000</v>
      </c>
      <c r="E990">
        <v>437</v>
      </c>
      <c r="F990" t="s">
        <v>8219</v>
      </c>
      <c r="G990" t="s">
        <v>8224</v>
      </c>
      <c r="H990" t="s">
        <v>8246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1"/>
        <v>21.85</v>
      </c>
      <c r="P990" t="e">
        <f t="shared" si="92"/>
        <v>#DIV/0!</v>
      </c>
      <c r="Q990" t="str">
        <f t="shared" si="96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48" hidden="1" x14ac:dyDescent="0.2">
      <c r="A991">
        <v>989</v>
      </c>
      <c r="B991" s="3" t="s">
        <v>990</v>
      </c>
      <c r="C991" s="3" t="s">
        <v>7028</v>
      </c>
      <c r="D991">
        <v>5000</v>
      </c>
      <c r="E991">
        <v>1362</v>
      </c>
      <c r="F991" t="s">
        <v>8219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1"/>
        <v>27.24</v>
      </c>
      <c r="P991">
        <f t="shared" si="92"/>
        <v>156.25</v>
      </c>
      <c r="Q991" t="str">
        <f t="shared" si="96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7029</v>
      </c>
      <c r="D992">
        <v>600</v>
      </c>
      <c r="E992">
        <v>51</v>
      </c>
      <c r="F992" t="s">
        <v>8219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1"/>
        <v>8.5</v>
      </c>
      <c r="P992">
        <f t="shared" si="92"/>
        <v>300</v>
      </c>
      <c r="Q992" t="str">
        <f t="shared" si="96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48" hidden="1" x14ac:dyDescent="0.2">
      <c r="A993">
        <v>991</v>
      </c>
      <c r="B993" s="3" t="s">
        <v>992</v>
      </c>
      <c r="C993" s="3" t="s">
        <v>7030</v>
      </c>
      <c r="D993">
        <v>2500</v>
      </c>
      <c r="E993">
        <v>671</v>
      </c>
      <c r="F993" t="s">
        <v>8219</v>
      </c>
      <c r="G993" t="s">
        <v>8229</v>
      </c>
      <c r="H993" t="s">
        <v>8251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1"/>
        <v>26.840000000000003</v>
      </c>
      <c r="P993">
        <f t="shared" si="92"/>
        <v>357.14285714285717</v>
      </c>
      <c r="Q993" t="str">
        <f t="shared" si="96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32" hidden="1" x14ac:dyDescent="0.2">
      <c r="A994">
        <v>992</v>
      </c>
      <c r="B994" s="3" t="s">
        <v>993</v>
      </c>
      <c r="C994" s="3" t="s">
        <v>7031</v>
      </c>
      <c r="D994">
        <v>100</v>
      </c>
      <c r="E994">
        <v>129</v>
      </c>
      <c r="F994" t="s">
        <v>8219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1"/>
        <v>129</v>
      </c>
      <c r="P994">
        <f t="shared" si="92"/>
        <v>25</v>
      </c>
      <c r="Q994" t="str">
        <f t="shared" si="96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7032</v>
      </c>
      <c r="D995">
        <v>500</v>
      </c>
      <c r="E995">
        <v>500</v>
      </c>
      <c r="F995" t="s">
        <v>8219</v>
      </c>
      <c r="G995" t="s">
        <v>8225</v>
      </c>
      <c r="H995" t="s">
        <v>8247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1"/>
        <v>100</v>
      </c>
      <c r="P995">
        <f t="shared" si="92"/>
        <v>2.5510204081632653</v>
      </c>
      <c r="Q995" t="str">
        <f t="shared" si="96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48" hidden="1" x14ac:dyDescent="0.2">
      <c r="A996">
        <v>994</v>
      </c>
      <c r="B996" s="3" t="s">
        <v>995</v>
      </c>
      <c r="C996" s="3" t="s">
        <v>7033</v>
      </c>
      <c r="D996">
        <v>300</v>
      </c>
      <c r="E996">
        <v>300</v>
      </c>
      <c r="F996" t="s">
        <v>8219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1"/>
        <v>100</v>
      </c>
      <c r="P996">
        <f t="shared" si="92"/>
        <v>27.272727272727273</v>
      </c>
      <c r="Q996" t="str">
        <f t="shared" si="96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7034</v>
      </c>
      <c r="D997">
        <v>25000</v>
      </c>
      <c r="E997">
        <v>25800</v>
      </c>
      <c r="F997" t="s">
        <v>8219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1"/>
        <v>103.2</v>
      </c>
      <c r="P997">
        <f t="shared" si="92"/>
        <v>2777.7777777777778</v>
      </c>
      <c r="Q997" t="str">
        <f t="shared" si="96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8" hidden="1" x14ac:dyDescent="0.2">
      <c r="A998">
        <v>996</v>
      </c>
      <c r="B998" s="3" t="s">
        <v>997</v>
      </c>
      <c r="C998" s="3" t="s">
        <v>7035</v>
      </c>
      <c r="D998">
        <v>45000</v>
      </c>
      <c r="E998">
        <v>46100.69</v>
      </c>
      <c r="F998" t="s">
        <v>8219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1"/>
        <v>102.44597777777777</v>
      </c>
      <c r="P998">
        <f t="shared" si="92"/>
        <v>9000</v>
      </c>
      <c r="Q998" t="str">
        <f t="shared" si="96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48" hidden="1" x14ac:dyDescent="0.2">
      <c r="A999">
        <v>997</v>
      </c>
      <c r="B999" s="3" t="s">
        <v>998</v>
      </c>
      <c r="C999" s="3" t="s">
        <v>7036</v>
      </c>
      <c r="D999">
        <v>3000</v>
      </c>
      <c r="E999">
        <v>3750</v>
      </c>
      <c r="F999" t="s">
        <v>8219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1"/>
        <v>125</v>
      </c>
      <c r="P999">
        <f t="shared" si="92"/>
        <v>375</v>
      </c>
      <c r="Q999" t="str">
        <f t="shared" si="96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8" hidden="1" x14ac:dyDescent="0.2">
      <c r="A1000">
        <v>998</v>
      </c>
      <c r="B1000" s="3" t="s">
        <v>999</v>
      </c>
      <c r="C1000" s="3" t="s">
        <v>7037</v>
      </c>
      <c r="D1000">
        <v>1800</v>
      </c>
      <c r="E1000">
        <v>2355</v>
      </c>
      <c r="F1000" t="s">
        <v>8219</v>
      </c>
      <c r="G1000" t="s">
        <v>8224</v>
      </c>
      <c r="H1000" t="s">
        <v>8246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1"/>
        <v>130.83333333333334</v>
      </c>
      <c r="P1000">
        <f t="shared" si="92"/>
        <v>7.8602620087336241</v>
      </c>
      <c r="Q1000" t="str">
        <f t="shared" si="96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32" hidden="1" x14ac:dyDescent="0.2">
      <c r="A1001">
        <v>999</v>
      </c>
      <c r="B1001" s="3" t="s">
        <v>1000</v>
      </c>
      <c r="C1001" s="3" t="s">
        <v>7038</v>
      </c>
      <c r="D1001">
        <v>1000</v>
      </c>
      <c r="E1001">
        <v>1000</v>
      </c>
      <c r="F1001" t="s">
        <v>8219</v>
      </c>
      <c r="G1001" t="s">
        <v>8224</v>
      </c>
      <c r="H1001" t="s">
        <v>8246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1"/>
        <v>100</v>
      </c>
      <c r="P1001">
        <f t="shared" si="92"/>
        <v>25</v>
      </c>
      <c r="Q1001" t="str">
        <f t="shared" si="96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7039</v>
      </c>
      <c r="D1002">
        <v>8000</v>
      </c>
      <c r="E1002">
        <v>8165.55</v>
      </c>
      <c r="F1002" t="s">
        <v>8219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1"/>
        <v>102.06937499999999</v>
      </c>
      <c r="P1002">
        <f t="shared" si="92"/>
        <v>1333.3333333333333</v>
      </c>
      <c r="Q1002" t="str">
        <f t="shared" si="96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7040</v>
      </c>
      <c r="D1003">
        <v>10000</v>
      </c>
      <c r="E1003">
        <v>10092</v>
      </c>
      <c r="F1003" t="s">
        <v>8219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1"/>
        <v>100.92000000000002</v>
      </c>
      <c r="P1003">
        <f t="shared" si="92"/>
        <v>2500</v>
      </c>
      <c r="Q1003" t="str">
        <f t="shared" si="96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7041</v>
      </c>
      <c r="D1004">
        <v>750</v>
      </c>
      <c r="E1004">
        <v>795</v>
      </c>
      <c r="F1004" t="s">
        <v>8219</v>
      </c>
      <c r="G1004" t="s">
        <v>8229</v>
      </c>
      <c r="H1004" t="s">
        <v>8251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1"/>
        <v>106</v>
      </c>
      <c r="P1004">
        <f t="shared" si="92"/>
        <v>34.090909090909093</v>
      </c>
      <c r="Q1004" t="str">
        <f t="shared" si="96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7042</v>
      </c>
      <c r="D1005">
        <v>3100</v>
      </c>
      <c r="E1005">
        <v>3258</v>
      </c>
      <c r="F1005" t="s">
        <v>8219</v>
      </c>
      <c r="G1005" t="s">
        <v>8226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1"/>
        <v>105.0967741935484</v>
      </c>
      <c r="P1005">
        <f t="shared" si="92"/>
        <v>206.66666666666666</v>
      </c>
      <c r="Q1005" t="str">
        <f t="shared" si="96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8" hidden="1" x14ac:dyDescent="0.2">
      <c r="A1006">
        <v>1004</v>
      </c>
      <c r="B1006" s="3" t="s">
        <v>1005</v>
      </c>
      <c r="C1006" s="3" t="s">
        <v>7043</v>
      </c>
      <c r="D1006">
        <v>2500</v>
      </c>
      <c r="E1006">
        <v>2569</v>
      </c>
      <c r="F1006" t="s">
        <v>8219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1"/>
        <v>102.76</v>
      </c>
      <c r="P1006">
        <f t="shared" si="92"/>
        <v>26.315789473684209</v>
      </c>
      <c r="Q1006" t="str">
        <f t="shared" si="96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8" hidden="1" x14ac:dyDescent="0.2">
      <c r="A1007">
        <v>1005</v>
      </c>
      <c r="B1007" s="3" t="s">
        <v>1006</v>
      </c>
      <c r="C1007" s="3" t="s">
        <v>7044</v>
      </c>
      <c r="D1007">
        <v>2500</v>
      </c>
      <c r="E1007">
        <v>2700</v>
      </c>
      <c r="F1007" t="s">
        <v>8219</v>
      </c>
      <c r="G1007" t="s">
        <v>8229</v>
      </c>
      <c r="H1007" t="s">
        <v>8251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1"/>
        <v>108</v>
      </c>
      <c r="P1007">
        <f t="shared" si="92"/>
        <v>15.527950310559007</v>
      </c>
      <c r="Q1007" t="str">
        <f t="shared" si="96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7045</v>
      </c>
      <c r="D1008">
        <v>3500</v>
      </c>
      <c r="E1008">
        <v>3531</v>
      </c>
      <c r="F1008" t="s">
        <v>8219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1"/>
        <v>100.88571428571429</v>
      </c>
      <c r="P1008">
        <f t="shared" si="92"/>
        <v>437.5</v>
      </c>
      <c r="Q1008" t="str">
        <f t="shared" si="96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7046</v>
      </c>
      <c r="D1009">
        <v>1000</v>
      </c>
      <c r="E1009">
        <v>1280</v>
      </c>
      <c r="F1009" t="s">
        <v>8219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1"/>
        <v>128</v>
      </c>
      <c r="P1009">
        <f t="shared" si="92"/>
        <v>13.157894736842104</v>
      </c>
      <c r="Q1009" t="str">
        <f t="shared" si="96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32" hidden="1" x14ac:dyDescent="0.2">
      <c r="A1010">
        <v>1008</v>
      </c>
      <c r="B1010" s="3" t="s">
        <v>1009</v>
      </c>
      <c r="C1010" s="3" t="s">
        <v>7047</v>
      </c>
      <c r="D1010">
        <v>1500</v>
      </c>
      <c r="E1010">
        <v>2000</v>
      </c>
      <c r="F1010" t="s">
        <v>8219</v>
      </c>
      <c r="G1010" t="s">
        <v>8225</v>
      </c>
      <c r="H1010" t="s">
        <v>8247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1"/>
        <v>133.33333333333331</v>
      </c>
      <c r="P1010">
        <f t="shared" si="92"/>
        <v>1500</v>
      </c>
      <c r="Q1010" t="str">
        <f t="shared" si="96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7048</v>
      </c>
      <c r="D1011">
        <v>4000</v>
      </c>
      <c r="E1011">
        <v>4055</v>
      </c>
      <c r="F1011" t="s">
        <v>8219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1"/>
        <v>101.375</v>
      </c>
      <c r="P1011">
        <f t="shared" si="92"/>
        <v>39.603960396039604</v>
      </c>
      <c r="Q1011" t="str">
        <f t="shared" si="96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7049</v>
      </c>
      <c r="D1012">
        <v>8000</v>
      </c>
      <c r="E1012">
        <v>8230</v>
      </c>
      <c r="F1012" t="s">
        <v>8219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1"/>
        <v>102.875</v>
      </c>
      <c r="P1012">
        <f t="shared" si="92"/>
        <v>2000</v>
      </c>
      <c r="Q1012" t="str">
        <f t="shared" si="96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7050</v>
      </c>
      <c r="D1013">
        <v>2500</v>
      </c>
      <c r="E1013">
        <v>2681</v>
      </c>
      <c r="F1013" t="s">
        <v>8219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1"/>
        <v>107.24000000000001</v>
      </c>
      <c r="P1013">
        <f t="shared" si="92"/>
        <v>2500</v>
      </c>
      <c r="Q1013" t="str">
        <f t="shared" si="96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7051</v>
      </c>
      <c r="D1014">
        <v>25000</v>
      </c>
      <c r="E1014">
        <v>1</v>
      </c>
      <c r="F1014" t="s">
        <v>8219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1"/>
        <v>4.0000000000000001E-3</v>
      </c>
      <c r="P1014">
        <f t="shared" si="92"/>
        <v>32.258064516129032</v>
      </c>
      <c r="Q1014" t="str">
        <f t="shared" si="96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7052</v>
      </c>
      <c r="D1015">
        <v>200000</v>
      </c>
      <c r="E1015">
        <v>40850</v>
      </c>
      <c r="F1015" t="s">
        <v>8219</v>
      </c>
      <c r="G1015" t="s">
        <v>8229</v>
      </c>
      <c r="H1015" t="s">
        <v>8251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1"/>
        <v>20.424999999999997</v>
      </c>
      <c r="P1015">
        <f t="shared" si="92"/>
        <v>2222.2222222222222</v>
      </c>
      <c r="Q1015" t="str">
        <f t="shared" si="96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48" hidden="1" x14ac:dyDescent="0.2">
      <c r="A1016">
        <v>1014</v>
      </c>
      <c r="B1016" s="3" t="s">
        <v>1015</v>
      </c>
      <c r="C1016" s="3" t="s">
        <v>7053</v>
      </c>
      <c r="D1016">
        <v>3000</v>
      </c>
      <c r="E1016">
        <v>0</v>
      </c>
      <c r="F1016" t="s">
        <v>8219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1"/>
        <v>0</v>
      </c>
      <c r="P1016">
        <f t="shared" si="92"/>
        <v>187.5</v>
      </c>
      <c r="Q1016" t="str">
        <f t="shared" si="96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7054</v>
      </c>
      <c r="D1017">
        <v>10000</v>
      </c>
      <c r="E1017">
        <v>100</v>
      </c>
      <c r="F1017" t="s">
        <v>8219</v>
      </c>
      <c r="G1017" t="s">
        <v>8224</v>
      </c>
      <c r="H1017" t="s">
        <v>8246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1"/>
        <v>1</v>
      </c>
      <c r="P1017">
        <f t="shared" si="92"/>
        <v>1666.6666666666667</v>
      </c>
      <c r="Q1017" t="str">
        <f t="shared" si="96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7055</v>
      </c>
      <c r="D1018">
        <v>50000</v>
      </c>
      <c r="E1018">
        <v>0</v>
      </c>
      <c r="F1018" t="s">
        <v>8219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1"/>
        <v>0</v>
      </c>
      <c r="P1018">
        <f t="shared" si="92"/>
        <v>1315.7894736842106</v>
      </c>
      <c r="Q1018" t="str">
        <f t="shared" si="96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7056</v>
      </c>
      <c r="D1019">
        <v>2000</v>
      </c>
      <c r="E1019">
        <v>2</v>
      </c>
      <c r="F1019" t="s">
        <v>8219</v>
      </c>
      <c r="G1019" t="s">
        <v>8225</v>
      </c>
      <c r="H1019" t="s">
        <v>8247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1"/>
        <v>0.1</v>
      </c>
      <c r="P1019">
        <f t="shared" si="92"/>
        <v>5.6338028169014081</v>
      </c>
      <c r="Q1019" t="str">
        <f t="shared" si="96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7057</v>
      </c>
      <c r="D1020">
        <v>25000</v>
      </c>
      <c r="E1020">
        <v>1072</v>
      </c>
      <c r="F1020" t="s">
        <v>8219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1"/>
        <v>4.2880000000000003</v>
      </c>
      <c r="P1020">
        <f t="shared" si="92"/>
        <v>3571.4285714285716</v>
      </c>
      <c r="Q1020" t="str">
        <f t="shared" si="96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8" hidden="1" x14ac:dyDescent="0.2">
      <c r="A1021">
        <v>1019</v>
      </c>
      <c r="B1021" s="3" t="s">
        <v>1020</v>
      </c>
      <c r="C1021" s="3" t="s">
        <v>7058</v>
      </c>
      <c r="D1021">
        <v>500000</v>
      </c>
      <c r="E1021">
        <v>24</v>
      </c>
      <c r="F1021" t="s">
        <v>8219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1"/>
        <v>4.8000000000000004E-3</v>
      </c>
      <c r="P1021">
        <f t="shared" si="92"/>
        <v>1250</v>
      </c>
      <c r="Q1021" t="str">
        <f t="shared" si="96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7059</v>
      </c>
      <c r="D1022">
        <v>1000</v>
      </c>
      <c r="E1022">
        <v>25</v>
      </c>
      <c r="F1022" t="s">
        <v>8219</v>
      </c>
      <c r="G1022" t="s">
        <v>8224</v>
      </c>
      <c r="H1022" t="s">
        <v>8246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1"/>
        <v>2.5</v>
      </c>
      <c r="P1022">
        <f t="shared" si="92"/>
        <v>33.333333333333336</v>
      </c>
      <c r="Q1022" t="str">
        <f t="shared" si="96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7060</v>
      </c>
      <c r="D1023">
        <v>5000000</v>
      </c>
      <c r="E1023">
        <v>0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1"/>
        <v>0</v>
      </c>
      <c r="P1023">
        <f t="shared" si="92"/>
        <v>10460.251046025105</v>
      </c>
      <c r="Q1023" t="str">
        <f t="shared" si="96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64" hidden="1" x14ac:dyDescent="0.2">
      <c r="A1024">
        <v>1022</v>
      </c>
      <c r="B1024" s="3" t="s">
        <v>1023</v>
      </c>
      <c r="C1024" s="3" t="s">
        <v>7061</v>
      </c>
      <c r="D1024">
        <v>50000</v>
      </c>
      <c r="E1024">
        <v>1096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1"/>
        <v>2.1919999999999997</v>
      </c>
      <c r="P1024">
        <f t="shared" si="92"/>
        <v>675.67567567567562</v>
      </c>
      <c r="Q1024" t="str">
        <f t="shared" si="96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7062</v>
      </c>
      <c r="D1025">
        <v>20000</v>
      </c>
      <c r="E1025">
        <v>1605</v>
      </c>
      <c r="F1025" t="s">
        <v>8219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1"/>
        <v>8.0250000000000004</v>
      </c>
      <c r="P1025">
        <f t="shared" si="92"/>
        <v>152.67175572519085</v>
      </c>
      <c r="Q1025" t="str">
        <f t="shared" si="96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7063</v>
      </c>
      <c r="D1026">
        <v>400000</v>
      </c>
      <c r="E1026">
        <v>605</v>
      </c>
      <c r="F1026" t="s">
        <v>8219</v>
      </c>
      <c r="G1026" t="s">
        <v>8224</v>
      </c>
      <c r="H1026" t="s">
        <v>8246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1"/>
        <v>0.15125</v>
      </c>
      <c r="P1026">
        <f t="shared" si="92"/>
        <v>6557.377049180328</v>
      </c>
      <c r="Q1026" t="str">
        <f t="shared" si="96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8" hidden="1" x14ac:dyDescent="0.2">
      <c r="A1027">
        <v>1025</v>
      </c>
      <c r="B1027" s="3" t="s">
        <v>1026</v>
      </c>
      <c r="C1027" s="3" t="s">
        <v>7064</v>
      </c>
      <c r="D1027">
        <v>15000</v>
      </c>
      <c r="E1027">
        <v>0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7">(E1027/D1027)*100</f>
        <v>0</v>
      </c>
      <c r="P1027">
        <f t="shared" ref="P1027:P1090" si="98">D1027/L1027</f>
        <v>14.005602240896359</v>
      </c>
      <c r="Q1027" t="str">
        <f t="shared" si="96"/>
        <v>music</v>
      </c>
      <c r="R1027" t="str">
        <f t="shared" ref="R1027:R1090" si="99">RIGHT(N1027,LEN(N1027)-SEARCH("/",N1027))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32" hidden="1" x14ac:dyDescent="0.2">
      <c r="A1028">
        <v>1026</v>
      </c>
      <c r="B1028" s="3" t="s">
        <v>1027</v>
      </c>
      <c r="C1028" s="3" t="s">
        <v>7065</v>
      </c>
      <c r="D1028">
        <v>1200</v>
      </c>
      <c r="E1028">
        <v>715</v>
      </c>
      <c r="F1028" t="s">
        <v>8219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7"/>
        <v>59.583333333333336</v>
      </c>
      <c r="P1028">
        <f t="shared" si="98"/>
        <v>9.8360655737704921</v>
      </c>
      <c r="Q1028" t="str">
        <f t="shared" ref="Q1028:Q1091" si="102">LEFT(N1028,SEARCH("/",N1028)-1)</f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7066</v>
      </c>
      <c r="D1029">
        <v>7900</v>
      </c>
      <c r="E1029">
        <v>1322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7"/>
        <v>16.734177215189874</v>
      </c>
      <c r="P1029">
        <f t="shared" si="98"/>
        <v>71.171171171171167</v>
      </c>
      <c r="Q1029" t="str">
        <f t="shared" si="102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7067</v>
      </c>
      <c r="D1030">
        <v>15000</v>
      </c>
      <c r="E1030">
        <v>280</v>
      </c>
      <c r="F1030" t="s">
        <v>8219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7"/>
        <v>1.8666666666666669</v>
      </c>
      <c r="P1030">
        <f t="shared" si="98"/>
        <v>58.823529411764703</v>
      </c>
      <c r="Q1030" t="str">
        <f t="shared" si="102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48" hidden="1" x14ac:dyDescent="0.2">
      <c r="A1031">
        <v>1029</v>
      </c>
      <c r="B1031" s="3" t="s">
        <v>1030</v>
      </c>
      <c r="C1031" s="3" t="s">
        <v>7068</v>
      </c>
      <c r="D1031">
        <v>80000</v>
      </c>
      <c r="E1031">
        <v>0</v>
      </c>
      <c r="F1031" t="s">
        <v>8219</v>
      </c>
      <c r="G1031" t="s">
        <v>8224</v>
      </c>
      <c r="H1031" t="s">
        <v>8246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7"/>
        <v>0</v>
      </c>
      <c r="P1031">
        <f t="shared" si="98"/>
        <v>567.3758865248227</v>
      </c>
      <c r="Q1031" t="str">
        <f t="shared" si="102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48" hidden="1" x14ac:dyDescent="0.2">
      <c r="A1032">
        <v>1030</v>
      </c>
      <c r="B1032" s="3" t="s">
        <v>1031</v>
      </c>
      <c r="C1032" s="3" t="s">
        <v>7069</v>
      </c>
      <c r="D1032">
        <v>10000</v>
      </c>
      <c r="E1032">
        <v>0</v>
      </c>
      <c r="F1032" t="s">
        <v>8219</v>
      </c>
      <c r="G1032" t="s">
        <v>8225</v>
      </c>
      <c r="H1032" t="s">
        <v>8247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7"/>
        <v>0</v>
      </c>
      <c r="P1032">
        <f t="shared" si="98"/>
        <v>62.893081761006286</v>
      </c>
      <c r="Q1032" t="str">
        <f t="shared" si="102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7070</v>
      </c>
      <c r="D1033">
        <v>30000000</v>
      </c>
      <c r="E1033">
        <v>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7"/>
        <v>0</v>
      </c>
      <c r="P1033">
        <f t="shared" si="98"/>
        <v>303030.30303030304</v>
      </c>
      <c r="Q1033" t="str">
        <f t="shared" si="102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ht="48" hidden="1" x14ac:dyDescent="0.2">
      <c r="A1034">
        <v>1032</v>
      </c>
      <c r="B1034" s="3" t="s">
        <v>1033</v>
      </c>
      <c r="C1034" s="3" t="s">
        <v>7071</v>
      </c>
      <c r="D1034">
        <v>5000</v>
      </c>
      <c r="E1034">
        <v>5481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7"/>
        <v>109.62</v>
      </c>
      <c r="P1034">
        <f t="shared" si="98"/>
        <v>52.083333333333336</v>
      </c>
      <c r="Q1034" t="str">
        <f t="shared" si="102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7072</v>
      </c>
      <c r="D1035">
        <v>1000</v>
      </c>
      <c r="E1035">
        <v>1218</v>
      </c>
      <c r="F1035" t="s">
        <v>8219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7"/>
        <v>121.8</v>
      </c>
      <c r="P1035">
        <f t="shared" si="98"/>
        <v>37.037037037037038</v>
      </c>
      <c r="Q1035" t="str">
        <f t="shared" si="102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64" hidden="1" x14ac:dyDescent="0.2">
      <c r="A1036">
        <v>1034</v>
      </c>
      <c r="B1036" s="3" t="s">
        <v>1035</v>
      </c>
      <c r="C1036" s="3" t="s">
        <v>7073</v>
      </c>
      <c r="D1036">
        <v>10000</v>
      </c>
      <c r="E1036">
        <v>10685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7"/>
        <v>106.85</v>
      </c>
      <c r="P1036">
        <f t="shared" si="98"/>
        <v>60.24096385542169</v>
      </c>
      <c r="Q1036" t="str">
        <f t="shared" si="102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7074</v>
      </c>
      <c r="D1037">
        <v>5000</v>
      </c>
      <c r="E1037">
        <v>5035.6899999999996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7"/>
        <v>100.71379999999999</v>
      </c>
      <c r="P1037">
        <f t="shared" si="98"/>
        <v>65.78947368421052</v>
      </c>
      <c r="Q1037" t="str">
        <f t="shared" si="102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7075</v>
      </c>
      <c r="D1038">
        <v>1500</v>
      </c>
      <c r="E1038">
        <v>1635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7"/>
        <v>109.00000000000001</v>
      </c>
      <c r="P1038">
        <f t="shared" si="98"/>
        <v>7.109004739336493</v>
      </c>
      <c r="Q1038" t="str">
        <f t="shared" si="102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7076</v>
      </c>
      <c r="D1039">
        <v>10000</v>
      </c>
      <c r="E1039">
        <v>11363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7"/>
        <v>113.63000000000001</v>
      </c>
      <c r="P1039">
        <f t="shared" si="98"/>
        <v>476.1904761904762</v>
      </c>
      <c r="Q1039" t="str">
        <f t="shared" si="102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7077</v>
      </c>
      <c r="D1040">
        <v>5000</v>
      </c>
      <c r="E1040">
        <v>5696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7"/>
        <v>113.92</v>
      </c>
      <c r="P1040">
        <f t="shared" si="98"/>
        <v>81.967213114754102</v>
      </c>
      <c r="Q1040" t="str">
        <f t="shared" si="102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32" hidden="1" x14ac:dyDescent="0.2">
      <c r="A1041">
        <v>1039</v>
      </c>
      <c r="B1041" s="3" t="s">
        <v>1040</v>
      </c>
      <c r="C1041" s="3" t="s">
        <v>7078</v>
      </c>
      <c r="D1041">
        <v>3500</v>
      </c>
      <c r="E1041">
        <v>3710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7"/>
        <v>106</v>
      </c>
      <c r="P1041">
        <f t="shared" si="98"/>
        <v>116.66666666666667</v>
      </c>
      <c r="Q1041" t="str">
        <f t="shared" si="102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7079</v>
      </c>
      <c r="D1042">
        <v>1000</v>
      </c>
      <c r="E1042">
        <v>1625</v>
      </c>
      <c r="F1042" t="s">
        <v>8219</v>
      </c>
      <c r="G1042" t="s">
        <v>8229</v>
      </c>
      <c r="H1042" t="s">
        <v>8251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7"/>
        <v>162.5</v>
      </c>
      <c r="P1042">
        <f t="shared" si="98"/>
        <v>1000</v>
      </c>
      <c r="Q1042" t="str">
        <f t="shared" si="102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7080</v>
      </c>
      <c r="D1043">
        <v>6000</v>
      </c>
      <c r="E1043">
        <v>6360</v>
      </c>
      <c r="F1043" t="s">
        <v>8219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7"/>
        <v>106</v>
      </c>
      <c r="P1043" t="e">
        <f t="shared" si="98"/>
        <v>#DIV/0!</v>
      </c>
      <c r="Q1043" t="str">
        <f t="shared" si="102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7081</v>
      </c>
      <c r="D1044">
        <v>3200</v>
      </c>
      <c r="E1044">
        <v>3205</v>
      </c>
      <c r="F1044" t="s">
        <v>8219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7"/>
        <v>100.15624999999999</v>
      </c>
      <c r="P1044">
        <f t="shared" si="98"/>
        <v>3200</v>
      </c>
      <c r="Q1044" t="str">
        <f t="shared" si="102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32" hidden="1" x14ac:dyDescent="0.2">
      <c r="A1045">
        <v>1043</v>
      </c>
      <c r="B1045" s="3" t="s">
        <v>1044</v>
      </c>
      <c r="C1045" s="3" t="s">
        <v>7082</v>
      </c>
      <c r="D1045">
        <v>2000</v>
      </c>
      <c r="E1045">
        <v>2107</v>
      </c>
      <c r="F1045" t="s">
        <v>8219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7"/>
        <v>105.35000000000001</v>
      </c>
      <c r="P1045">
        <f t="shared" si="98"/>
        <v>6.8493150684931505</v>
      </c>
      <c r="Q1045" t="str">
        <f t="shared" si="102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7083</v>
      </c>
      <c r="D1046">
        <v>5000</v>
      </c>
      <c r="E1046">
        <v>8740</v>
      </c>
      <c r="F1046" t="s">
        <v>8219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7"/>
        <v>174.8</v>
      </c>
      <c r="P1046">
        <f t="shared" si="98"/>
        <v>2500</v>
      </c>
      <c r="Q1046" t="str">
        <f t="shared" si="102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7084</v>
      </c>
      <c r="D1047">
        <v>5000</v>
      </c>
      <c r="E1047">
        <v>5100</v>
      </c>
      <c r="F1047" t="s">
        <v>8219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7"/>
        <v>102</v>
      </c>
      <c r="P1047">
        <f t="shared" si="98"/>
        <v>625</v>
      </c>
      <c r="Q1047" t="str">
        <f t="shared" si="102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7085</v>
      </c>
      <c r="D1048">
        <v>8000</v>
      </c>
      <c r="E1048">
        <v>8010</v>
      </c>
      <c r="F1048" t="s">
        <v>8219</v>
      </c>
      <c r="G1048" t="s">
        <v>8224</v>
      </c>
      <c r="H1048" t="s">
        <v>8246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7"/>
        <v>100.125</v>
      </c>
      <c r="P1048" t="e">
        <f t="shared" si="98"/>
        <v>#DIV/0!</v>
      </c>
      <c r="Q1048" t="str">
        <f t="shared" si="102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7086</v>
      </c>
      <c r="D1049">
        <v>70</v>
      </c>
      <c r="E1049">
        <v>120</v>
      </c>
      <c r="F1049" t="s">
        <v>8219</v>
      </c>
      <c r="G1049" t="s">
        <v>8225</v>
      </c>
      <c r="H1049" t="s">
        <v>8247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7"/>
        <v>171.42857142857142</v>
      </c>
      <c r="P1049">
        <f t="shared" si="98"/>
        <v>70</v>
      </c>
      <c r="Q1049" t="str">
        <f t="shared" si="102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64" hidden="1" x14ac:dyDescent="0.2">
      <c r="A1050">
        <v>1048</v>
      </c>
      <c r="B1050" s="3" t="s">
        <v>1049</v>
      </c>
      <c r="C1050" s="3" t="s">
        <v>7087</v>
      </c>
      <c r="D1050">
        <v>3000</v>
      </c>
      <c r="E1050">
        <v>3407</v>
      </c>
      <c r="F1050" t="s">
        <v>8219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7"/>
        <v>113.56666666666666</v>
      </c>
      <c r="P1050">
        <f t="shared" si="98"/>
        <v>750</v>
      </c>
      <c r="Q1050" t="str">
        <f t="shared" si="102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ht="48" hidden="1" x14ac:dyDescent="0.2">
      <c r="A1051">
        <v>1049</v>
      </c>
      <c r="B1051" s="3" t="s">
        <v>1050</v>
      </c>
      <c r="C1051" s="3" t="s">
        <v>7088</v>
      </c>
      <c r="D1051">
        <v>750</v>
      </c>
      <c r="E1051">
        <v>971</v>
      </c>
      <c r="F1051" t="s">
        <v>8219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7"/>
        <v>129.46666666666667</v>
      </c>
      <c r="P1051" t="e">
        <f t="shared" si="98"/>
        <v>#DIV/0!</v>
      </c>
      <c r="Q1051" t="str">
        <f t="shared" si="102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48" hidden="1" x14ac:dyDescent="0.2">
      <c r="A1052">
        <v>1050</v>
      </c>
      <c r="B1052" s="3" t="s">
        <v>1051</v>
      </c>
      <c r="C1052" s="3" t="s">
        <v>7089</v>
      </c>
      <c r="D1052">
        <v>5000</v>
      </c>
      <c r="E1052">
        <v>5070</v>
      </c>
      <c r="F1052" t="s">
        <v>8219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7"/>
        <v>101.4</v>
      </c>
      <c r="P1052" t="e">
        <f t="shared" si="98"/>
        <v>#DIV/0!</v>
      </c>
      <c r="Q1052" t="str">
        <f t="shared" si="102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7090</v>
      </c>
      <c r="D1053">
        <v>3000</v>
      </c>
      <c r="E1053">
        <v>3275</v>
      </c>
      <c r="F1053" t="s">
        <v>8219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7"/>
        <v>109.16666666666666</v>
      </c>
      <c r="P1053" t="e">
        <f t="shared" si="98"/>
        <v>#DIV/0!</v>
      </c>
      <c r="Q1053" t="str">
        <f t="shared" si="102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48" hidden="1" x14ac:dyDescent="0.2">
      <c r="A1054">
        <v>1052</v>
      </c>
      <c r="B1054" s="3" t="s">
        <v>1053</v>
      </c>
      <c r="C1054" s="3" t="s">
        <v>7091</v>
      </c>
      <c r="D1054">
        <v>4000</v>
      </c>
      <c r="E1054">
        <v>5157</v>
      </c>
      <c r="F1054" t="s">
        <v>8219</v>
      </c>
      <c r="G1054" t="s">
        <v>8241</v>
      </c>
      <c r="H1054" t="s">
        <v>8249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7"/>
        <v>128.92500000000001</v>
      </c>
      <c r="P1054" t="e">
        <f t="shared" si="98"/>
        <v>#DIV/0!</v>
      </c>
      <c r="Q1054" t="str">
        <f t="shared" si="102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32" hidden="1" x14ac:dyDescent="0.2">
      <c r="A1055">
        <v>1053</v>
      </c>
      <c r="B1055" s="3" t="s">
        <v>1054</v>
      </c>
      <c r="C1055" s="3" t="s">
        <v>7092</v>
      </c>
      <c r="D1055">
        <v>5000</v>
      </c>
      <c r="E1055">
        <v>5103</v>
      </c>
      <c r="F1055" t="s">
        <v>8219</v>
      </c>
      <c r="G1055" t="s">
        <v>8225</v>
      </c>
      <c r="H1055" t="s">
        <v>8247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7"/>
        <v>102.06</v>
      </c>
      <c r="P1055">
        <f t="shared" si="98"/>
        <v>5000</v>
      </c>
      <c r="Q1055" t="str">
        <f t="shared" si="102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7093</v>
      </c>
      <c r="D1056">
        <v>116000</v>
      </c>
      <c r="E1056">
        <v>169985.91</v>
      </c>
      <c r="F1056" t="s">
        <v>8219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7"/>
        <v>146.53957758620692</v>
      </c>
      <c r="P1056" t="e">
        <f t="shared" si="98"/>
        <v>#DIV/0!</v>
      </c>
      <c r="Q1056" t="str">
        <f t="shared" si="102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7094</v>
      </c>
      <c r="D1057">
        <v>25000</v>
      </c>
      <c r="E1057">
        <v>25088</v>
      </c>
      <c r="F1057" t="s">
        <v>8219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7"/>
        <v>100.352</v>
      </c>
      <c r="P1057" t="e">
        <f t="shared" si="98"/>
        <v>#DIV/0!</v>
      </c>
      <c r="Q1057" t="str">
        <f t="shared" si="102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7095</v>
      </c>
      <c r="D1058">
        <v>10000</v>
      </c>
      <c r="E1058">
        <v>12165</v>
      </c>
      <c r="F1058" t="s">
        <v>8219</v>
      </c>
      <c r="G1058" t="s">
        <v>8228</v>
      </c>
      <c r="H1058" t="s">
        <v>8250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7"/>
        <v>121.64999999999999</v>
      </c>
      <c r="P1058" t="e">
        <f t="shared" si="98"/>
        <v>#DIV/0!</v>
      </c>
      <c r="Q1058" t="str">
        <f t="shared" si="102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8" hidden="1" x14ac:dyDescent="0.2">
      <c r="A1059">
        <v>1057</v>
      </c>
      <c r="B1059" s="3" t="s">
        <v>1058</v>
      </c>
      <c r="C1059" s="3" t="s">
        <v>7096</v>
      </c>
      <c r="D1059">
        <v>2400</v>
      </c>
      <c r="E1059">
        <v>2532</v>
      </c>
      <c r="F1059" t="s">
        <v>8219</v>
      </c>
      <c r="G1059" t="s">
        <v>8225</v>
      </c>
      <c r="H1059" t="s">
        <v>8247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7"/>
        <v>105.5</v>
      </c>
      <c r="P1059" t="e">
        <f t="shared" si="98"/>
        <v>#DIV/0!</v>
      </c>
      <c r="Q1059" t="str">
        <f t="shared" si="102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7097</v>
      </c>
      <c r="D1060">
        <v>25000</v>
      </c>
      <c r="E1060">
        <v>27600.2</v>
      </c>
      <c r="F1060" t="s">
        <v>8219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7"/>
        <v>110.4008</v>
      </c>
      <c r="P1060" t="e">
        <f t="shared" si="98"/>
        <v>#DIV/0!</v>
      </c>
      <c r="Q1060" t="str">
        <f t="shared" si="102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ht="48" hidden="1" x14ac:dyDescent="0.2">
      <c r="A1061">
        <v>1059</v>
      </c>
      <c r="B1061" s="3" t="s">
        <v>1060</v>
      </c>
      <c r="C1061" s="3" t="s">
        <v>7098</v>
      </c>
      <c r="D1061">
        <v>1000</v>
      </c>
      <c r="E1061">
        <v>1000</v>
      </c>
      <c r="F1061" t="s">
        <v>8219</v>
      </c>
      <c r="G1061" t="s">
        <v>8225</v>
      </c>
      <c r="H1061" t="s">
        <v>8247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7"/>
        <v>100</v>
      </c>
      <c r="P1061" t="e">
        <f t="shared" si="98"/>
        <v>#DIV/0!</v>
      </c>
      <c r="Q1061" t="str">
        <f t="shared" si="102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16" hidden="1" x14ac:dyDescent="0.2">
      <c r="A1062">
        <v>1060</v>
      </c>
      <c r="B1062" s="3" t="s">
        <v>1061</v>
      </c>
      <c r="C1062" s="3" t="s">
        <v>7099</v>
      </c>
      <c r="D1062">
        <v>20000</v>
      </c>
      <c r="E1062">
        <v>35307</v>
      </c>
      <c r="F1062" t="s">
        <v>8219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7"/>
        <v>176.535</v>
      </c>
      <c r="P1062">
        <f t="shared" si="98"/>
        <v>20000</v>
      </c>
      <c r="Q1062" t="str">
        <f t="shared" si="102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48" hidden="1" x14ac:dyDescent="0.2">
      <c r="A1063">
        <v>1061</v>
      </c>
      <c r="B1063" s="3" t="s">
        <v>1062</v>
      </c>
      <c r="C1063" s="3" t="s">
        <v>7100</v>
      </c>
      <c r="D1063">
        <v>10000</v>
      </c>
      <c r="E1063">
        <v>10000</v>
      </c>
      <c r="F1063" t="s">
        <v>8219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7"/>
        <v>100</v>
      </c>
      <c r="P1063" t="e">
        <f t="shared" si="98"/>
        <v>#DIV/0!</v>
      </c>
      <c r="Q1063" t="str">
        <f t="shared" si="102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48" hidden="1" x14ac:dyDescent="0.2">
      <c r="A1064">
        <v>1062</v>
      </c>
      <c r="B1064" s="3" t="s">
        <v>1063</v>
      </c>
      <c r="C1064" s="3" t="s">
        <v>7101</v>
      </c>
      <c r="D1064">
        <v>8500</v>
      </c>
      <c r="E1064">
        <v>8780</v>
      </c>
      <c r="F1064" t="s">
        <v>8219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7"/>
        <v>103.29411764705883</v>
      </c>
      <c r="P1064">
        <f t="shared" si="98"/>
        <v>2125</v>
      </c>
      <c r="Q1064" t="str">
        <f t="shared" si="102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7102</v>
      </c>
      <c r="D1065">
        <v>3000</v>
      </c>
      <c r="E1065">
        <v>3135</v>
      </c>
      <c r="F1065" t="s">
        <v>8219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7"/>
        <v>104.5</v>
      </c>
      <c r="P1065" t="e">
        <f t="shared" si="98"/>
        <v>#DIV/0!</v>
      </c>
      <c r="Q1065" t="str">
        <f t="shared" si="102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16" hidden="1" x14ac:dyDescent="0.2">
      <c r="A1066">
        <v>1064</v>
      </c>
      <c r="B1066" s="3" t="s">
        <v>1065</v>
      </c>
      <c r="C1066" s="3" t="s">
        <v>7103</v>
      </c>
      <c r="D1066">
        <v>1000</v>
      </c>
      <c r="E1066">
        <v>1003</v>
      </c>
      <c r="F1066" t="s">
        <v>8219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7"/>
        <v>100.29999999999998</v>
      </c>
      <c r="P1066">
        <f t="shared" si="98"/>
        <v>8.1300813008130088</v>
      </c>
      <c r="Q1066" t="str">
        <f t="shared" si="102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7104</v>
      </c>
      <c r="D1067">
        <v>300</v>
      </c>
      <c r="E1067">
        <v>1373.24</v>
      </c>
      <c r="F1067" t="s">
        <v>8219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7"/>
        <v>457.74666666666673</v>
      </c>
      <c r="P1067">
        <f t="shared" si="98"/>
        <v>60</v>
      </c>
      <c r="Q1067" t="str">
        <f t="shared" si="102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7105</v>
      </c>
      <c r="D1068">
        <v>15000</v>
      </c>
      <c r="E1068">
        <v>15744</v>
      </c>
      <c r="F1068" t="s">
        <v>8219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7"/>
        <v>104.96000000000001</v>
      </c>
      <c r="P1068">
        <f t="shared" si="98"/>
        <v>101.35135135135135</v>
      </c>
      <c r="Q1068" t="str">
        <f t="shared" si="102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32" hidden="1" x14ac:dyDescent="0.2">
      <c r="A1069">
        <v>1067</v>
      </c>
      <c r="B1069" s="3" t="s">
        <v>1068</v>
      </c>
      <c r="C1069" s="3" t="s">
        <v>7106</v>
      </c>
      <c r="D1069">
        <v>35000</v>
      </c>
      <c r="E1069">
        <v>60180</v>
      </c>
      <c r="F1069" t="s">
        <v>8219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7"/>
        <v>171.94285714285715</v>
      </c>
      <c r="P1069">
        <f t="shared" si="98"/>
        <v>3500</v>
      </c>
      <c r="Q1069" t="str">
        <f t="shared" si="102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7107</v>
      </c>
      <c r="D1070">
        <v>10000</v>
      </c>
      <c r="E1070">
        <v>10373</v>
      </c>
      <c r="F1070" t="s">
        <v>8219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7"/>
        <v>103.73000000000002</v>
      </c>
      <c r="P1070">
        <f t="shared" si="98"/>
        <v>2500</v>
      </c>
      <c r="Q1070" t="str">
        <f t="shared" si="102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7108</v>
      </c>
      <c r="D1071">
        <v>50000</v>
      </c>
      <c r="E1071">
        <v>51514.5</v>
      </c>
      <c r="F1071" t="s">
        <v>8219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7"/>
        <v>103.029</v>
      </c>
      <c r="P1071">
        <f t="shared" si="98"/>
        <v>2380.9523809523807</v>
      </c>
      <c r="Q1071" t="str">
        <f t="shared" si="102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7109</v>
      </c>
      <c r="D1072">
        <v>1350</v>
      </c>
      <c r="E1072">
        <v>1605</v>
      </c>
      <c r="F1072" t="s">
        <v>8219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7"/>
        <v>118.88888888888889</v>
      </c>
      <c r="P1072">
        <f t="shared" si="98"/>
        <v>675</v>
      </c>
      <c r="Q1072" t="str">
        <f t="shared" si="102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7110</v>
      </c>
      <c r="D1073">
        <v>500</v>
      </c>
      <c r="E1073">
        <v>500</v>
      </c>
      <c r="F1073" t="s">
        <v>8219</v>
      </c>
      <c r="G1073" t="s">
        <v>8224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7"/>
        <v>100</v>
      </c>
      <c r="P1073" t="e">
        <f t="shared" si="98"/>
        <v>#DIV/0!</v>
      </c>
      <c r="Q1073" t="str">
        <f t="shared" si="102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7111</v>
      </c>
      <c r="D1074">
        <v>7214</v>
      </c>
      <c r="E1074">
        <v>22991.01</v>
      </c>
      <c r="F1074" t="s">
        <v>8219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7"/>
        <v>318.69988910451895</v>
      </c>
      <c r="P1074">
        <f t="shared" si="98"/>
        <v>1803.5</v>
      </c>
      <c r="Q1074" t="str">
        <f t="shared" si="102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7112</v>
      </c>
      <c r="D1075">
        <v>7000</v>
      </c>
      <c r="E1075">
        <v>7595.43</v>
      </c>
      <c r="F1075" t="s">
        <v>8219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7"/>
        <v>108.50614285714286</v>
      </c>
      <c r="P1075">
        <f t="shared" si="98"/>
        <v>7000</v>
      </c>
      <c r="Q1075" t="str">
        <f t="shared" si="102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7113</v>
      </c>
      <c r="D1076">
        <v>3000</v>
      </c>
      <c r="E1076">
        <v>3035</v>
      </c>
      <c r="F1076" t="s">
        <v>8219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7"/>
        <v>101.16666666666667</v>
      </c>
      <c r="P1076">
        <f t="shared" si="98"/>
        <v>100</v>
      </c>
      <c r="Q1076" t="str">
        <f t="shared" si="102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48" hidden="1" x14ac:dyDescent="0.2">
      <c r="A1077">
        <v>1075</v>
      </c>
      <c r="B1077" s="3" t="s">
        <v>1076</v>
      </c>
      <c r="C1077" s="3" t="s">
        <v>7114</v>
      </c>
      <c r="D1077">
        <v>40000</v>
      </c>
      <c r="E1077">
        <v>45126</v>
      </c>
      <c r="F1077" t="s">
        <v>8219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7"/>
        <v>112.815</v>
      </c>
      <c r="P1077">
        <f t="shared" si="98"/>
        <v>13333.333333333334</v>
      </c>
      <c r="Q1077" t="str">
        <f t="shared" si="102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7115</v>
      </c>
      <c r="D1078">
        <v>10600</v>
      </c>
      <c r="E1078">
        <v>12772.6</v>
      </c>
      <c r="F1078" t="s">
        <v>8219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7"/>
        <v>120.49622641509434</v>
      </c>
      <c r="P1078">
        <f t="shared" si="98"/>
        <v>10.871794871794872</v>
      </c>
      <c r="Q1078" t="str">
        <f t="shared" si="102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32" hidden="1" x14ac:dyDescent="0.2">
      <c r="A1079">
        <v>1077</v>
      </c>
      <c r="B1079" s="3" t="s">
        <v>1078</v>
      </c>
      <c r="C1079" s="3" t="s">
        <v>7116</v>
      </c>
      <c r="D1079">
        <v>8000</v>
      </c>
      <c r="E1079">
        <v>8620</v>
      </c>
      <c r="F1079" t="s">
        <v>8219</v>
      </c>
      <c r="G1079" t="s">
        <v>8229</v>
      </c>
      <c r="H1079" t="s">
        <v>8251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7"/>
        <v>107.74999999999999</v>
      </c>
      <c r="P1079">
        <f t="shared" si="98"/>
        <v>47.904191616766468</v>
      </c>
      <c r="Q1079" t="str">
        <f t="shared" si="102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32" hidden="1" x14ac:dyDescent="0.2">
      <c r="A1080">
        <v>1078</v>
      </c>
      <c r="B1080" s="3" t="s">
        <v>1079</v>
      </c>
      <c r="C1080" s="3" t="s">
        <v>7117</v>
      </c>
      <c r="D1080">
        <v>600</v>
      </c>
      <c r="E1080">
        <v>1080</v>
      </c>
      <c r="F1080" t="s">
        <v>8219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7"/>
        <v>180</v>
      </c>
      <c r="P1080">
        <f t="shared" si="98"/>
        <v>120</v>
      </c>
      <c r="Q1080" t="str">
        <f t="shared" si="102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7118</v>
      </c>
      <c r="D1081">
        <v>3000</v>
      </c>
      <c r="E1081">
        <v>3035</v>
      </c>
      <c r="F1081" t="s">
        <v>8219</v>
      </c>
      <c r="G1081" t="s">
        <v>8224</v>
      </c>
      <c r="H1081" t="s">
        <v>8246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7"/>
        <v>101.16666666666667</v>
      </c>
      <c r="P1081">
        <f t="shared" si="98"/>
        <v>166.66666666666666</v>
      </c>
      <c r="Q1081" t="str">
        <f t="shared" si="102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7119</v>
      </c>
      <c r="D1082">
        <v>25000</v>
      </c>
      <c r="E1082">
        <v>29939</v>
      </c>
      <c r="F1082" t="s">
        <v>8219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7"/>
        <v>119.756</v>
      </c>
      <c r="P1082">
        <f t="shared" si="98"/>
        <v>255.10204081632654</v>
      </c>
      <c r="Q1082" t="str">
        <f t="shared" si="102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7120</v>
      </c>
      <c r="D1083">
        <v>1500</v>
      </c>
      <c r="E1083">
        <v>2370</v>
      </c>
      <c r="F1083" t="s">
        <v>8219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7"/>
        <v>158</v>
      </c>
      <c r="P1083">
        <f t="shared" si="98"/>
        <v>375</v>
      </c>
      <c r="Q1083" t="str">
        <f t="shared" si="102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8" hidden="1" x14ac:dyDescent="0.2">
      <c r="A1084">
        <v>1082</v>
      </c>
      <c r="B1084" s="3" t="s">
        <v>1083</v>
      </c>
      <c r="C1084" s="3" t="s">
        <v>7121</v>
      </c>
      <c r="D1084">
        <v>300</v>
      </c>
      <c r="E1084">
        <v>371</v>
      </c>
      <c r="F1084" t="s">
        <v>8219</v>
      </c>
      <c r="G1084" t="s">
        <v>8227</v>
      </c>
      <c r="H1084" t="s">
        <v>8249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7"/>
        <v>123.66666666666666</v>
      </c>
      <c r="P1084">
        <f t="shared" si="98"/>
        <v>100</v>
      </c>
      <c r="Q1084" t="str">
        <f t="shared" si="102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7122</v>
      </c>
      <c r="D1085">
        <v>4000</v>
      </c>
      <c r="E1085">
        <v>4685</v>
      </c>
      <c r="F1085" t="s">
        <v>8219</v>
      </c>
      <c r="G1085" t="s">
        <v>8224</v>
      </c>
      <c r="H1085" t="s">
        <v>8246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7"/>
        <v>117.12499999999999</v>
      </c>
      <c r="P1085">
        <f t="shared" si="98"/>
        <v>4000</v>
      </c>
      <c r="Q1085" t="str">
        <f t="shared" si="102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ht="48" hidden="1" x14ac:dyDescent="0.2">
      <c r="A1086">
        <v>1084</v>
      </c>
      <c r="B1086" s="3" t="s">
        <v>1085</v>
      </c>
      <c r="C1086" s="3" t="s">
        <v>7123</v>
      </c>
      <c r="D1086">
        <v>10000</v>
      </c>
      <c r="E1086">
        <v>15696</v>
      </c>
      <c r="F1086" t="s">
        <v>8219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7"/>
        <v>156.96</v>
      </c>
      <c r="P1086" t="e">
        <f t="shared" si="98"/>
        <v>#DIV/0!</v>
      </c>
      <c r="Q1086" t="str">
        <f t="shared" si="102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8" hidden="1" x14ac:dyDescent="0.2">
      <c r="A1087">
        <v>1085</v>
      </c>
      <c r="B1087" s="3" t="s">
        <v>1086</v>
      </c>
      <c r="C1087" s="3" t="s">
        <v>7124</v>
      </c>
      <c r="D1087">
        <v>25000</v>
      </c>
      <c r="E1087">
        <v>28276</v>
      </c>
      <c r="F1087" t="s">
        <v>8219</v>
      </c>
      <c r="G1087" t="s">
        <v>8224</v>
      </c>
      <c r="H1087" t="s">
        <v>8246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7"/>
        <v>113.104</v>
      </c>
      <c r="P1087">
        <f t="shared" si="98"/>
        <v>2777.7777777777778</v>
      </c>
      <c r="Q1087" t="str">
        <f t="shared" si="102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ht="48" hidden="1" x14ac:dyDescent="0.2">
      <c r="A1088">
        <v>1086</v>
      </c>
      <c r="B1088" s="3" t="s">
        <v>1087</v>
      </c>
      <c r="C1088" s="3" t="s">
        <v>7125</v>
      </c>
      <c r="D1088">
        <v>3400</v>
      </c>
      <c r="E1088">
        <v>3508</v>
      </c>
      <c r="F1088" t="s">
        <v>8219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7"/>
        <v>103.17647058823529</v>
      </c>
      <c r="P1088">
        <f t="shared" si="98"/>
        <v>1700</v>
      </c>
      <c r="Q1088" t="str">
        <f t="shared" si="102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7126</v>
      </c>
      <c r="D1089">
        <v>8500</v>
      </c>
      <c r="E1089">
        <v>8722</v>
      </c>
      <c r="F1089" t="s">
        <v>8219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7"/>
        <v>102.61176470588236</v>
      </c>
      <c r="P1089" t="e">
        <f t="shared" si="98"/>
        <v>#DIV/0!</v>
      </c>
      <c r="Q1089" t="str">
        <f t="shared" si="102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48" hidden="1" x14ac:dyDescent="0.2">
      <c r="A1090">
        <v>1088</v>
      </c>
      <c r="B1090" s="3" t="s">
        <v>1089</v>
      </c>
      <c r="C1090" s="3" t="s">
        <v>7127</v>
      </c>
      <c r="D1090">
        <v>22000</v>
      </c>
      <c r="E1090">
        <v>23285</v>
      </c>
      <c r="F1090" t="s">
        <v>8219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7"/>
        <v>105.84090909090908</v>
      </c>
      <c r="P1090">
        <f t="shared" si="98"/>
        <v>149.65986394557822</v>
      </c>
      <c r="Q1090" t="str">
        <f t="shared" si="102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48" hidden="1" x14ac:dyDescent="0.2">
      <c r="A1091">
        <v>1089</v>
      </c>
      <c r="B1091" s="3" t="s">
        <v>1090</v>
      </c>
      <c r="C1091" s="3" t="s">
        <v>7128</v>
      </c>
      <c r="D1091">
        <v>4200</v>
      </c>
      <c r="E1091">
        <v>4230</v>
      </c>
      <c r="F1091" t="s">
        <v>8219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3">(E1091/D1091)*100</f>
        <v>100.71428571428571</v>
      </c>
      <c r="P1091">
        <f t="shared" ref="P1091:P1154" si="104">D1091/L1091</f>
        <v>85.714285714285708</v>
      </c>
      <c r="Q1091" t="str">
        <f t="shared" si="102"/>
        <v>games</v>
      </c>
      <c r="R1091" t="str">
        <f t="shared" ref="R1091:R1154" si="105">RIGHT(N1091,LEN(N1091)-SEARCH("/",N1091))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7129</v>
      </c>
      <c r="D1092">
        <v>15000</v>
      </c>
      <c r="E1092">
        <v>18185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3"/>
        <v>121.23333333333332</v>
      </c>
      <c r="P1092">
        <f t="shared" si="104"/>
        <v>15000</v>
      </c>
      <c r="Q1092" t="str">
        <f t="shared" ref="Q1092:Q1155" si="108">LEFT(N1092,SEARCH("/",N1092)-1)</f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7130</v>
      </c>
      <c r="D1093">
        <v>7000</v>
      </c>
      <c r="E1093">
        <v>7040</v>
      </c>
      <c r="F1093" t="s">
        <v>8219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3"/>
        <v>100.57142857142858</v>
      </c>
      <c r="P1093">
        <f t="shared" si="104"/>
        <v>3500</v>
      </c>
      <c r="Q1093" t="str">
        <f t="shared" si="108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7131</v>
      </c>
      <c r="D1094">
        <v>4500</v>
      </c>
      <c r="E1094">
        <v>5221</v>
      </c>
      <c r="F1094" t="s">
        <v>8219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3"/>
        <v>116.02222222222223</v>
      </c>
      <c r="P1094">
        <f t="shared" si="104"/>
        <v>642.85714285714289</v>
      </c>
      <c r="Q1094" t="str">
        <f t="shared" si="108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7132</v>
      </c>
      <c r="D1095">
        <v>10000</v>
      </c>
      <c r="E1095">
        <v>10088</v>
      </c>
      <c r="F1095" t="s">
        <v>8219</v>
      </c>
      <c r="G1095" t="s">
        <v>8224</v>
      </c>
      <c r="H1095" t="s">
        <v>8246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3"/>
        <v>100.88</v>
      </c>
      <c r="P1095">
        <f t="shared" si="104"/>
        <v>2500</v>
      </c>
      <c r="Q1095" t="str">
        <f t="shared" si="108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7133</v>
      </c>
      <c r="D1096">
        <v>700</v>
      </c>
      <c r="E1096">
        <v>721</v>
      </c>
      <c r="F1096" t="s">
        <v>8219</v>
      </c>
      <c r="G1096" t="s">
        <v>8225</v>
      </c>
      <c r="H1096" t="s">
        <v>8247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3"/>
        <v>103</v>
      </c>
      <c r="P1096">
        <f t="shared" si="104"/>
        <v>25.925925925925927</v>
      </c>
      <c r="Q1096" t="str">
        <f t="shared" si="108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7134</v>
      </c>
      <c r="D1097">
        <v>5000</v>
      </c>
      <c r="E1097">
        <v>12321</v>
      </c>
      <c r="F1097" t="s">
        <v>8219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3"/>
        <v>246.42</v>
      </c>
      <c r="P1097">
        <f t="shared" si="104"/>
        <v>53.191489361702125</v>
      </c>
      <c r="Q1097" t="str">
        <f t="shared" si="108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7135</v>
      </c>
      <c r="D1098">
        <v>2500</v>
      </c>
      <c r="E1098">
        <v>7555</v>
      </c>
      <c r="F1098" t="s">
        <v>8219</v>
      </c>
      <c r="G1098" t="s">
        <v>8225</v>
      </c>
      <c r="H1098" t="s">
        <v>8247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3"/>
        <v>302.2</v>
      </c>
      <c r="P1098">
        <f t="shared" si="104"/>
        <v>86.206896551724142</v>
      </c>
      <c r="Q1098" t="str">
        <f t="shared" si="108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7136</v>
      </c>
      <c r="D1099">
        <v>900</v>
      </c>
      <c r="E1099">
        <v>1290</v>
      </c>
      <c r="F1099" t="s">
        <v>8219</v>
      </c>
      <c r="G1099" t="s">
        <v>8225</v>
      </c>
      <c r="H1099" t="s">
        <v>8247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3"/>
        <v>143.33333333333334</v>
      </c>
      <c r="P1099">
        <f t="shared" si="104"/>
        <v>128.57142857142858</v>
      </c>
      <c r="Q1099" t="str">
        <f t="shared" si="108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7137</v>
      </c>
      <c r="D1100">
        <v>40000</v>
      </c>
      <c r="E1100">
        <v>52576</v>
      </c>
      <c r="F1100" t="s">
        <v>8219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3"/>
        <v>131.44</v>
      </c>
      <c r="P1100">
        <f t="shared" si="104"/>
        <v>1818.1818181818182</v>
      </c>
      <c r="Q1100" t="str">
        <f t="shared" si="108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32" hidden="1" x14ac:dyDescent="0.2">
      <c r="A1101">
        <v>1099</v>
      </c>
      <c r="B1101" s="3" t="s">
        <v>1100</v>
      </c>
      <c r="C1101" s="3" t="s">
        <v>7138</v>
      </c>
      <c r="D1101">
        <v>5000</v>
      </c>
      <c r="E1101">
        <v>8401</v>
      </c>
      <c r="F1101" t="s">
        <v>8219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3"/>
        <v>168.01999999999998</v>
      </c>
      <c r="P1101">
        <f t="shared" si="104"/>
        <v>5000</v>
      </c>
      <c r="Q1101" t="str">
        <f t="shared" si="108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7139</v>
      </c>
      <c r="D1102">
        <v>30000</v>
      </c>
      <c r="E1102">
        <v>32903</v>
      </c>
      <c r="F1102" t="s">
        <v>8219</v>
      </c>
      <c r="G1102" t="s">
        <v>8224</v>
      </c>
      <c r="H1102" t="s">
        <v>8246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3"/>
        <v>109.67666666666666</v>
      </c>
      <c r="P1102">
        <f t="shared" si="104"/>
        <v>3000</v>
      </c>
      <c r="Q1102" t="str">
        <f t="shared" si="108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48" hidden="1" x14ac:dyDescent="0.2">
      <c r="A1103">
        <v>1101</v>
      </c>
      <c r="B1103" s="3" t="s">
        <v>1102</v>
      </c>
      <c r="C1103" s="3" t="s">
        <v>7140</v>
      </c>
      <c r="D1103">
        <v>1750</v>
      </c>
      <c r="E1103">
        <v>1867</v>
      </c>
      <c r="F1103" t="s">
        <v>8219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3"/>
        <v>106.6857142857143</v>
      </c>
      <c r="P1103">
        <f t="shared" si="104"/>
        <v>291.66666666666669</v>
      </c>
      <c r="Q1103" t="str">
        <f t="shared" si="108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80" hidden="1" x14ac:dyDescent="0.2">
      <c r="A1104">
        <v>1102</v>
      </c>
      <c r="B1104" s="3" t="s">
        <v>1103</v>
      </c>
      <c r="C1104" s="3" t="s">
        <v>7141</v>
      </c>
      <c r="D1104">
        <v>1500</v>
      </c>
      <c r="E1104">
        <v>1500</v>
      </c>
      <c r="F1104" t="s">
        <v>8219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3"/>
        <v>100</v>
      </c>
      <c r="P1104">
        <f t="shared" si="104"/>
        <v>62.5</v>
      </c>
      <c r="Q1104" t="str">
        <f t="shared" si="108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7142</v>
      </c>
      <c r="D1105">
        <v>1000</v>
      </c>
      <c r="E1105">
        <v>1272</v>
      </c>
      <c r="F1105" t="s">
        <v>8219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3"/>
        <v>127.2</v>
      </c>
      <c r="P1105">
        <f t="shared" si="104"/>
        <v>66.666666666666671</v>
      </c>
      <c r="Q1105" t="str">
        <f t="shared" si="108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7143</v>
      </c>
      <c r="D1106">
        <v>3000</v>
      </c>
      <c r="E1106">
        <v>4396</v>
      </c>
      <c r="F1106" t="s">
        <v>8219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3"/>
        <v>146.53333333333333</v>
      </c>
      <c r="P1106">
        <f t="shared" si="104"/>
        <v>81.081081081081081</v>
      </c>
      <c r="Q1106" t="str">
        <f t="shared" si="108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64" hidden="1" x14ac:dyDescent="0.2">
      <c r="A1107">
        <v>1105</v>
      </c>
      <c r="B1107" s="3" t="s">
        <v>1106</v>
      </c>
      <c r="C1107" s="3" t="s">
        <v>7144</v>
      </c>
      <c r="D1107">
        <v>100000</v>
      </c>
      <c r="E1107">
        <v>112536</v>
      </c>
      <c r="F1107" t="s">
        <v>8219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3"/>
        <v>112.53599999999999</v>
      </c>
      <c r="P1107">
        <f t="shared" si="104"/>
        <v>5000</v>
      </c>
      <c r="Q1107" t="str">
        <f t="shared" si="108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32" hidden="1" x14ac:dyDescent="0.2">
      <c r="A1108">
        <v>1106</v>
      </c>
      <c r="B1108" s="3" t="s">
        <v>1107</v>
      </c>
      <c r="C1108" s="3" t="s">
        <v>7145</v>
      </c>
      <c r="D1108">
        <v>25000</v>
      </c>
      <c r="E1108">
        <v>27196.71</v>
      </c>
      <c r="F1108" t="s">
        <v>8219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3"/>
        <v>108.78684000000001</v>
      </c>
      <c r="P1108">
        <f t="shared" si="104"/>
        <v>3571.4285714285716</v>
      </c>
      <c r="Q1108" t="str">
        <f t="shared" si="108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48" hidden="1" x14ac:dyDescent="0.2">
      <c r="A1109">
        <v>1107</v>
      </c>
      <c r="B1109" s="3" t="s">
        <v>1108</v>
      </c>
      <c r="C1109" s="3" t="s">
        <v>7146</v>
      </c>
      <c r="D1109">
        <v>25000</v>
      </c>
      <c r="E1109">
        <v>31683</v>
      </c>
      <c r="F1109" t="s">
        <v>8219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3"/>
        <v>126.732</v>
      </c>
      <c r="P1109" t="e">
        <f t="shared" si="104"/>
        <v>#DIV/0!</v>
      </c>
      <c r="Q1109" t="str">
        <f t="shared" si="108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64" hidden="1" x14ac:dyDescent="0.2">
      <c r="A1110">
        <v>1108</v>
      </c>
      <c r="B1110" s="3" t="s">
        <v>1109</v>
      </c>
      <c r="C1110" s="3" t="s">
        <v>7147</v>
      </c>
      <c r="D1110">
        <v>500</v>
      </c>
      <c r="E1110">
        <v>1066</v>
      </c>
      <c r="F1110" t="s">
        <v>8219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3"/>
        <v>213.20000000000002</v>
      </c>
      <c r="P1110">
        <f t="shared" si="104"/>
        <v>23.80952380952381</v>
      </c>
      <c r="Q1110" t="str">
        <f t="shared" si="108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7148</v>
      </c>
      <c r="D1111">
        <v>1000</v>
      </c>
      <c r="E1111">
        <v>1005</v>
      </c>
      <c r="F1111" t="s">
        <v>8219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3"/>
        <v>100.49999999999999</v>
      </c>
      <c r="P1111">
        <f t="shared" si="104"/>
        <v>333.33333333333331</v>
      </c>
      <c r="Q1111" t="str">
        <f t="shared" si="108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7149</v>
      </c>
      <c r="D1112">
        <v>20000</v>
      </c>
      <c r="E1112">
        <v>21742.78</v>
      </c>
      <c r="F1112" t="s">
        <v>8219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3"/>
        <v>108.71389999999998</v>
      </c>
      <c r="P1112">
        <f t="shared" si="104"/>
        <v>1818.1818181818182</v>
      </c>
      <c r="Q1112" t="str">
        <f t="shared" si="108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7150</v>
      </c>
      <c r="D1113">
        <v>3000</v>
      </c>
      <c r="E1113">
        <v>3225</v>
      </c>
      <c r="F1113" t="s">
        <v>8219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3"/>
        <v>107.5</v>
      </c>
      <c r="P1113">
        <f t="shared" si="104"/>
        <v>3000</v>
      </c>
      <c r="Q1113" t="str">
        <f t="shared" si="108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32" hidden="1" x14ac:dyDescent="0.2">
      <c r="A1114">
        <v>1112</v>
      </c>
      <c r="B1114" s="3" t="s">
        <v>1113</v>
      </c>
      <c r="C1114" s="3" t="s">
        <v>7151</v>
      </c>
      <c r="D1114">
        <v>8300</v>
      </c>
      <c r="E1114">
        <v>9170</v>
      </c>
      <c r="F1114" t="s">
        <v>8219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3"/>
        <v>110.48192771084338</v>
      </c>
      <c r="P1114">
        <f t="shared" si="104"/>
        <v>26.602564102564102</v>
      </c>
      <c r="Q1114" t="str">
        <f t="shared" si="108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7152</v>
      </c>
      <c r="D1115">
        <v>1500</v>
      </c>
      <c r="E1115">
        <v>1920</v>
      </c>
      <c r="F1115" t="s">
        <v>8219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3"/>
        <v>128</v>
      </c>
      <c r="P1115">
        <f t="shared" si="104"/>
        <v>1500</v>
      </c>
      <c r="Q1115" t="str">
        <f t="shared" si="108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7153</v>
      </c>
      <c r="D1116">
        <v>15000</v>
      </c>
      <c r="E1116">
        <v>16501</v>
      </c>
      <c r="F1116" t="s">
        <v>8219</v>
      </c>
      <c r="G1116" t="s">
        <v>8229</v>
      </c>
      <c r="H1116" t="s">
        <v>8251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3"/>
        <v>110.00666666666667</v>
      </c>
      <c r="P1116">
        <f t="shared" si="104"/>
        <v>5000</v>
      </c>
      <c r="Q1116" t="str">
        <f t="shared" si="108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7154</v>
      </c>
      <c r="D1117">
        <v>12000</v>
      </c>
      <c r="E1117">
        <v>13121</v>
      </c>
      <c r="F1117" t="s">
        <v>8219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3"/>
        <v>109.34166666666667</v>
      </c>
      <c r="P1117">
        <f t="shared" si="104"/>
        <v>3000</v>
      </c>
      <c r="Q1117" t="str">
        <f t="shared" si="108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8" hidden="1" x14ac:dyDescent="0.2">
      <c r="A1118">
        <v>1116</v>
      </c>
      <c r="B1118" s="3" t="s">
        <v>1117</v>
      </c>
      <c r="C1118" s="3" t="s">
        <v>7155</v>
      </c>
      <c r="D1118">
        <v>4000</v>
      </c>
      <c r="E1118">
        <v>5308.26</v>
      </c>
      <c r="F1118" t="s">
        <v>8219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3"/>
        <v>132.70650000000001</v>
      </c>
      <c r="P1118">
        <f t="shared" si="104"/>
        <v>400</v>
      </c>
      <c r="Q1118" t="str">
        <f t="shared" si="108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7156</v>
      </c>
      <c r="D1119">
        <v>7900</v>
      </c>
      <c r="E1119">
        <v>15077</v>
      </c>
      <c r="F1119" t="s">
        <v>8219</v>
      </c>
      <c r="G1119" t="s">
        <v>8224</v>
      </c>
      <c r="H1119" t="s">
        <v>8246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3"/>
        <v>190.84810126582278</v>
      </c>
      <c r="P1119">
        <f t="shared" si="104"/>
        <v>987.5</v>
      </c>
      <c r="Q1119" t="str">
        <f t="shared" si="108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7157</v>
      </c>
      <c r="D1120">
        <v>500</v>
      </c>
      <c r="E1120">
        <v>745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3"/>
        <v>149</v>
      </c>
      <c r="P1120">
        <f t="shared" si="104"/>
        <v>166.66666666666666</v>
      </c>
      <c r="Q1120" t="str">
        <f t="shared" si="108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7158</v>
      </c>
      <c r="D1121">
        <v>5000</v>
      </c>
      <c r="E1121">
        <v>8320</v>
      </c>
      <c r="F1121" t="s">
        <v>8219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3"/>
        <v>166.4</v>
      </c>
      <c r="P1121">
        <f t="shared" si="104"/>
        <v>5000</v>
      </c>
      <c r="Q1121" t="str">
        <f t="shared" si="108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8" hidden="1" x14ac:dyDescent="0.2">
      <c r="A1122">
        <v>1120</v>
      </c>
      <c r="B1122" s="3" t="s">
        <v>1121</v>
      </c>
      <c r="C1122" s="3" t="s">
        <v>7159</v>
      </c>
      <c r="D1122">
        <v>3750</v>
      </c>
      <c r="E1122">
        <v>4000</v>
      </c>
      <c r="F1122" t="s">
        <v>8219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3"/>
        <v>106.66666666666667</v>
      </c>
      <c r="P1122" t="e">
        <f t="shared" si="104"/>
        <v>#DIV/0!</v>
      </c>
      <c r="Q1122" t="str">
        <f t="shared" si="108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32" hidden="1" x14ac:dyDescent="0.2">
      <c r="A1123">
        <v>1121</v>
      </c>
      <c r="B1123" s="3" t="s">
        <v>1122</v>
      </c>
      <c r="C1123" s="3" t="s">
        <v>7160</v>
      </c>
      <c r="D1123">
        <v>600</v>
      </c>
      <c r="E1123">
        <v>636</v>
      </c>
      <c r="F1123" t="s">
        <v>8219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3"/>
        <v>106</v>
      </c>
      <c r="P1123">
        <f t="shared" si="104"/>
        <v>120</v>
      </c>
      <c r="Q1123" t="str">
        <f t="shared" si="108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7161</v>
      </c>
      <c r="D1124">
        <v>3500</v>
      </c>
      <c r="E1124">
        <v>827</v>
      </c>
      <c r="F1124" t="s">
        <v>8219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3"/>
        <v>23.62857142857143</v>
      </c>
      <c r="P1124" t="e">
        <f t="shared" si="104"/>
        <v>#DIV/0!</v>
      </c>
      <c r="Q1124" t="str">
        <f t="shared" si="108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32" hidden="1" x14ac:dyDescent="0.2">
      <c r="A1125">
        <v>1123</v>
      </c>
      <c r="B1125" s="3" t="s">
        <v>1124</v>
      </c>
      <c r="C1125" s="3" t="s">
        <v>7162</v>
      </c>
      <c r="D1125">
        <v>50000</v>
      </c>
      <c r="E1125">
        <v>75</v>
      </c>
      <c r="F1125" t="s">
        <v>8219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3"/>
        <v>0.15</v>
      </c>
      <c r="P1125">
        <f t="shared" si="104"/>
        <v>16666.666666666668</v>
      </c>
      <c r="Q1125" t="str">
        <f t="shared" si="108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7163</v>
      </c>
      <c r="D1126">
        <v>10000</v>
      </c>
      <c r="E1126">
        <v>40</v>
      </c>
      <c r="F1126" t="s">
        <v>8219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3"/>
        <v>0.4</v>
      </c>
      <c r="P1126">
        <f t="shared" si="104"/>
        <v>1428.5714285714287</v>
      </c>
      <c r="Q1126" t="str">
        <f t="shared" si="108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7164</v>
      </c>
      <c r="D1127">
        <v>300</v>
      </c>
      <c r="E1127">
        <v>0</v>
      </c>
      <c r="F1127" t="s">
        <v>8219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3"/>
        <v>0</v>
      </c>
      <c r="P1127" t="e">
        <f t="shared" si="104"/>
        <v>#DIV/0!</v>
      </c>
      <c r="Q1127" t="str">
        <f t="shared" si="108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8" hidden="1" x14ac:dyDescent="0.2">
      <c r="A1128">
        <v>1126</v>
      </c>
      <c r="B1128" s="3" t="s">
        <v>1127</v>
      </c>
      <c r="C1128" s="3" t="s">
        <v>7165</v>
      </c>
      <c r="D1128">
        <v>20000</v>
      </c>
      <c r="E1128">
        <v>1</v>
      </c>
      <c r="F1128" t="s">
        <v>8219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3"/>
        <v>5.0000000000000001E-3</v>
      </c>
      <c r="P1128">
        <f t="shared" si="104"/>
        <v>10000</v>
      </c>
      <c r="Q1128" t="str">
        <f t="shared" si="108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48" hidden="1" x14ac:dyDescent="0.2">
      <c r="A1129">
        <v>1127</v>
      </c>
      <c r="B1129" s="3" t="s">
        <v>1128</v>
      </c>
      <c r="C1129" s="3" t="s">
        <v>7166</v>
      </c>
      <c r="D1129">
        <v>25000</v>
      </c>
      <c r="E1129">
        <v>0</v>
      </c>
      <c r="F1129" t="s">
        <v>8219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3"/>
        <v>0</v>
      </c>
      <c r="P1129">
        <f t="shared" si="104"/>
        <v>1086.9565217391305</v>
      </c>
      <c r="Q1129" t="str">
        <f t="shared" si="108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ht="48" hidden="1" x14ac:dyDescent="0.2">
      <c r="A1130">
        <v>1128</v>
      </c>
      <c r="B1130" s="3" t="s">
        <v>1129</v>
      </c>
      <c r="C1130" s="3" t="s">
        <v>7167</v>
      </c>
      <c r="D1130">
        <v>50000</v>
      </c>
      <c r="E1130">
        <v>0</v>
      </c>
      <c r="F1130" t="s">
        <v>8219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3"/>
        <v>0</v>
      </c>
      <c r="P1130">
        <f t="shared" si="104"/>
        <v>50000</v>
      </c>
      <c r="Q1130" t="str">
        <f t="shared" si="108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7168</v>
      </c>
      <c r="D1131">
        <v>18000</v>
      </c>
      <c r="E1131">
        <v>3</v>
      </c>
      <c r="F1131" t="s">
        <v>8219</v>
      </c>
      <c r="G1131" t="s">
        <v>8237</v>
      </c>
      <c r="H1131" t="s">
        <v>8249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3"/>
        <v>1.6666666666666666E-2</v>
      </c>
      <c r="P1131">
        <f t="shared" si="104"/>
        <v>9000</v>
      </c>
      <c r="Q1131" t="str">
        <f t="shared" si="108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7169</v>
      </c>
      <c r="D1132">
        <v>15000</v>
      </c>
      <c r="E1132">
        <v>451</v>
      </c>
      <c r="F1132" t="s">
        <v>8219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3"/>
        <v>3.0066666666666664</v>
      </c>
      <c r="P1132">
        <f t="shared" si="104"/>
        <v>5000</v>
      </c>
      <c r="Q1132" t="str">
        <f t="shared" si="108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32" hidden="1" x14ac:dyDescent="0.2">
      <c r="A1133">
        <v>1131</v>
      </c>
      <c r="B1133" s="3" t="s">
        <v>1132</v>
      </c>
      <c r="C1133" s="3" t="s">
        <v>7170</v>
      </c>
      <c r="D1133">
        <v>220000</v>
      </c>
      <c r="E1133">
        <v>335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3"/>
        <v>0.15227272727272728</v>
      </c>
      <c r="P1133" t="e">
        <f t="shared" si="104"/>
        <v>#DIV/0!</v>
      </c>
      <c r="Q1133" t="str">
        <f t="shared" si="108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16" hidden="1" x14ac:dyDescent="0.2">
      <c r="A1134">
        <v>1132</v>
      </c>
      <c r="B1134" s="3" t="s">
        <v>1133</v>
      </c>
      <c r="C1134" s="3" t="s">
        <v>7171</v>
      </c>
      <c r="D1134">
        <v>1000000</v>
      </c>
      <c r="E1134">
        <v>0</v>
      </c>
      <c r="F1134" t="s">
        <v>8219</v>
      </c>
      <c r="G1134" t="s">
        <v>8224</v>
      </c>
      <c r="H1134" t="s">
        <v>8246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3"/>
        <v>0</v>
      </c>
      <c r="P1134">
        <f t="shared" si="104"/>
        <v>76923.076923076922</v>
      </c>
      <c r="Q1134" t="str">
        <f t="shared" si="108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7172</v>
      </c>
      <c r="D1135">
        <v>10000</v>
      </c>
      <c r="E1135">
        <v>6684</v>
      </c>
      <c r="F1135" t="s">
        <v>8219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3"/>
        <v>66.84</v>
      </c>
      <c r="P1135">
        <f t="shared" si="104"/>
        <v>10000</v>
      </c>
      <c r="Q1135" t="str">
        <f t="shared" si="108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32" hidden="1" x14ac:dyDescent="0.2">
      <c r="A1136">
        <v>1134</v>
      </c>
      <c r="B1136" s="3" t="s">
        <v>1135</v>
      </c>
      <c r="C1136" s="3" t="s">
        <v>7173</v>
      </c>
      <c r="D1136">
        <v>3000</v>
      </c>
      <c r="E1136">
        <v>587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3"/>
        <v>19.566666666666666</v>
      </c>
      <c r="P1136">
        <f t="shared" si="104"/>
        <v>3000</v>
      </c>
      <c r="Q1136" t="str">
        <f t="shared" si="108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32" hidden="1" x14ac:dyDescent="0.2">
      <c r="A1137">
        <v>1135</v>
      </c>
      <c r="B1137" s="3" t="s">
        <v>1136</v>
      </c>
      <c r="C1137" s="3" t="s">
        <v>7174</v>
      </c>
      <c r="D1137">
        <v>75000</v>
      </c>
      <c r="E1137">
        <v>8471</v>
      </c>
      <c r="F1137" t="s">
        <v>8219</v>
      </c>
      <c r="G1137" t="s">
        <v>8224</v>
      </c>
      <c r="H1137" t="s">
        <v>8246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3"/>
        <v>11.294666666666666</v>
      </c>
      <c r="P1137">
        <f t="shared" si="104"/>
        <v>75000</v>
      </c>
      <c r="Q1137" t="str">
        <f t="shared" si="108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7175</v>
      </c>
      <c r="D1138">
        <v>25000</v>
      </c>
      <c r="E1138">
        <v>10</v>
      </c>
      <c r="F1138" t="s">
        <v>8219</v>
      </c>
      <c r="G1138" t="s">
        <v>8224</v>
      </c>
      <c r="H1138" t="s">
        <v>8246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3"/>
        <v>0.04</v>
      </c>
      <c r="P1138">
        <f t="shared" si="104"/>
        <v>4166.666666666667</v>
      </c>
      <c r="Q1138" t="str">
        <f t="shared" si="108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7176</v>
      </c>
      <c r="D1139">
        <v>350000</v>
      </c>
      <c r="E1139">
        <v>41950</v>
      </c>
      <c r="F1139" t="s">
        <v>8219</v>
      </c>
      <c r="G1139" t="s">
        <v>8226</v>
      </c>
      <c r="H1139" t="s">
        <v>8248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3"/>
        <v>11.985714285714286</v>
      </c>
      <c r="P1139">
        <f t="shared" si="104"/>
        <v>8974.3589743589746</v>
      </c>
      <c r="Q1139" t="str">
        <f t="shared" si="108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7177</v>
      </c>
      <c r="D1140">
        <v>8000</v>
      </c>
      <c r="E1140">
        <v>200</v>
      </c>
      <c r="F1140" t="s">
        <v>8219</v>
      </c>
      <c r="G1140" t="s">
        <v>8228</v>
      </c>
      <c r="H1140" t="s">
        <v>8250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3"/>
        <v>2.5</v>
      </c>
      <c r="P1140">
        <f t="shared" si="104"/>
        <v>2000</v>
      </c>
      <c r="Q1140" t="str">
        <f t="shared" si="108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7178</v>
      </c>
      <c r="D1141">
        <v>250000</v>
      </c>
      <c r="E1141">
        <v>175</v>
      </c>
      <c r="F1141" t="s">
        <v>8219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3"/>
        <v>6.9999999999999993E-2</v>
      </c>
      <c r="P1141">
        <f t="shared" si="104"/>
        <v>250000</v>
      </c>
      <c r="Q1141" t="str">
        <f t="shared" si="108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7179</v>
      </c>
      <c r="D1142">
        <v>1000</v>
      </c>
      <c r="E1142">
        <v>141</v>
      </c>
      <c r="F1142" t="s">
        <v>8219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3"/>
        <v>14.099999999999998</v>
      </c>
      <c r="P1142" t="e">
        <f t="shared" si="104"/>
        <v>#DIV/0!</v>
      </c>
      <c r="Q1142" t="str">
        <f t="shared" si="108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ht="48" hidden="1" x14ac:dyDescent="0.2">
      <c r="A1143">
        <v>1141</v>
      </c>
      <c r="B1143" s="3" t="s">
        <v>1142</v>
      </c>
      <c r="C1143" s="3" t="s">
        <v>7180</v>
      </c>
      <c r="D1143">
        <v>10000</v>
      </c>
      <c r="E1143">
        <v>334</v>
      </c>
      <c r="F1143" t="s">
        <v>8219</v>
      </c>
      <c r="G1143" t="s">
        <v>8225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3"/>
        <v>3.34</v>
      </c>
      <c r="P1143" t="e">
        <f t="shared" si="104"/>
        <v>#DIV/0!</v>
      </c>
      <c r="Q1143" t="str">
        <f t="shared" si="108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7181</v>
      </c>
      <c r="D1144">
        <v>12000</v>
      </c>
      <c r="E1144">
        <v>7173</v>
      </c>
      <c r="F1144" t="s">
        <v>8219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3"/>
        <v>59.774999999999999</v>
      </c>
      <c r="P1144" t="e">
        <f t="shared" si="104"/>
        <v>#DIV/0!</v>
      </c>
      <c r="Q1144" t="str">
        <f t="shared" si="108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7182</v>
      </c>
      <c r="D1145">
        <v>12000</v>
      </c>
      <c r="E1145">
        <v>2</v>
      </c>
      <c r="F1145" t="s">
        <v>8219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3"/>
        <v>1.6666666666666666E-2</v>
      </c>
      <c r="P1145">
        <f t="shared" si="104"/>
        <v>1500</v>
      </c>
      <c r="Q1145" t="str">
        <f t="shared" si="108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7183</v>
      </c>
      <c r="D1146">
        <v>2800000</v>
      </c>
      <c r="E1146">
        <v>645</v>
      </c>
      <c r="F1146" t="s">
        <v>8219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3"/>
        <v>2.3035714285714284E-2</v>
      </c>
      <c r="P1146" t="e">
        <f t="shared" si="104"/>
        <v>#DIV/0!</v>
      </c>
      <c r="Q1146" t="str">
        <f t="shared" si="108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64" hidden="1" x14ac:dyDescent="0.2">
      <c r="A1147">
        <v>1145</v>
      </c>
      <c r="B1147" s="3" t="s">
        <v>1146</v>
      </c>
      <c r="C1147" s="3" t="s">
        <v>7184</v>
      </c>
      <c r="D1147">
        <v>25000</v>
      </c>
      <c r="E1147">
        <v>22</v>
      </c>
      <c r="F1147" t="s">
        <v>8219</v>
      </c>
      <c r="G1147" t="s">
        <v>8230</v>
      </c>
      <c r="H1147" t="s">
        <v>8249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3"/>
        <v>8.8000000000000009E-2</v>
      </c>
      <c r="P1147">
        <f t="shared" si="104"/>
        <v>25000</v>
      </c>
      <c r="Q1147" t="str">
        <f t="shared" si="108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8" hidden="1" x14ac:dyDescent="0.2">
      <c r="A1148">
        <v>1146</v>
      </c>
      <c r="B1148" s="3" t="s">
        <v>1147</v>
      </c>
      <c r="C1148" s="3" t="s">
        <v>7185</v>
      </c>
      <c r="D1148">
        <v>15000</v>
      </c>
      <c r="E1148">
        <v>1296</v>
      </c>
      <c r="F1148" t="s">
        <v>8219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3"/>
        <v>8.64</v>
      </c>
      <c r="P1148">
        <f t="shared" si="104"/>
        <v>1250</v>
      </c>
      <c r="Q1148" t="str">
        <f t="shared" si="108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32" hidden="1" x14ac:dyDescent="0.2">
      <c r="A1149">
        <v>1147</v>
      </c>
      <c r="B1149" s="3" t="s">
        <v>1148</v>
      </c>
      <c r="C1149" s="3" t="s">
        <v>7186</v>
      </c>
      <c r="D1149">
        <v>10000</v>
      </c>
      <c r="E1149">
        <v>1506</v>
      </c>
      <c r="F1149" t="s">
        <v>8219</v>
      </c>
      <c r="G1149" t="s">
        <v>8224</v>
      </c>
      <c r="H1149" t="s">
        <v>8246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3"/>
        <v>15.06</v>
      </c>
      <c r="P1149" t="e">
        <f t="shared" si="104"/>
        <v>#DIV/0!</v>
      </c>
      <c r="Q1149" t="str">
        <f t="shared" si="108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48" hidden="1" x14ac:dyDescent="0.2">
      <c r="A1150">
        <v>1148</v>
      </c>
      <c r="B1150" s="3" t="s">
        <v>1149</v>
      </c>
      <c r="C1150" s="3" t="s">
        <v>7187</v>
      </c>
      <c r="D1150">
        <v>22000</v>
      </c>
      <c r="E1150">
        <v>105</v>
      </c>
      <c r="F1150" t="s">
        <v>8219</v>
      </c>
      <c r="G1150" t="s">
        <v>8229</v>
      </c>
      <c r="H1150" t="s">
        <v>8251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3"/>
        <v>0.47727272727272729</v>
      </c>
      <c r="P1150">
        <f t="shared" si="104"/>
        <v>7333.333333333333</v>
      </c>
      <c r="Q1150" t="str">
        <f t="shared" si="108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48" hidden="1" x14ac:dyDescent="0.2">
      <c r="A1151">
        <v>1149</v>
      </c>
      <c r="B1151" s="3" t="s">
        <v>1150</v>
      </c>
      <c r="C1151" s="3" t="s">
        <v>7188</v>
      </c>
      <c r="D1151">
        <v>60000</v>
      </c>
      <c r="E1151">
        <v>71</v>
      </c>
      <c r="F1151" t="s">
        <v>8219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3"/>
        <v>0.11833333333333333</v>
      </c>
      <c r="P1151">
        <f t="shared" si="104"/>
        <v>30000</v>
      </c>
      <c r="Q1151" t="str">
        <f t="shared" si="108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48" hidden="1" x14ac:dyDescent="0.2">
      <c r="A1152">
        <v>1150</v>
      </c>
      <c r="B1152" s="3" t="s">
        <v>1151</v>
      </c>
      <c r="C1152" s="3" t="s">
        <v>7189</v>
      </c>
      <c r="D1152">
        <v>1333666</v>
      </c>
      <c r="E1152">
        <v>11226</v>
      </c>
      <c r="F1152" t="s">
        <v>8219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3"/>
        <v>0.8417399858735245</v>
      </c>
      <c r="P1152">
        <f t="shared" si="104"/>
        <v>222277.66666666666</v>
      </c>
      <c r="Q1152" t="str">
        <f t="shared" si="108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7190</v>
      </c>
      <c r="D1153">
        <v>2000000</v>
      </c>
      <c r="E1153">
        <v>376</v>
      </c>
      <c r="F1153" t="s">
        <v>8219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3"/>
        <v>1.8799999999999997E-2</v>
      </c>
      <c r="P1153" t="e">
        <f t="shared" si="104"/>
        <v>#DIV/0!</v>
      </c>
      <c r="Q1153" t="str">
        <f t="shared" si="108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ht="48" hidden="1" x14ac:dyDescent="0.2">
      <c r="A1154">
        <v>1152</v>
      </c>
      <c r="B1154" s="3" t="s">
        <v>1153</v>
      </c>
      <c r="C1154" s="3" t="s">
        <v>7191</v>
      </c>
      <c r="D1154">
        <v>1000000</v>
      </c>
      <c r="E1154">
        <v>2103</v>
      </c>
      <c r="F1154" t="s">
        <v>8219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3"/>
        <v>0.21029999999999999</v>
      </c>
      <c r="P1154">
        <f t="shared" si="104"/>
        <v>66666.666666666672</v>
      </c>
      <c r="Q1154" t="str">
        <f t="shared" si="108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48" hidden="1" x14ac:dyDescent="0.2">
      <c r="A1155">
        <v>1153</v>
      </c>
      <c r="B1155" s="3" t="s">
        <v>1154</v>
      </c>
      <c r="C1155" s="3" t="s">
        <v>7192</v>
      </c>
      <c r="D1155">
        <v>9000</v>
      </c>
      <c r="E1155">
        <v>0</v>
      </c>
      <c r="F1155" t="s">
        <v>8219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9">(E1155/D1155)*100</f>
        <v>0</v>
      </c>
      <c r="P1155">
        <f t="shared" ref="P1155:P1218" si="110">D1155/L1155</f>
        <v>9000</v>
      </c>
      <c r="Q1155" t="str">
        <f t="shared" si="108"/>
        <v>food</v>
      </c>
      <c r="R1155" t="str">
        <f t="shared" ref="R1155:R1218" si="111">RIGHT(N1155,LEN(N1155)-SEARCH("/",N1155))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64" hidden="1" x14ac:dyDescent="0.2">
      <c r="A1156">
        <v>1154</v>
      </c>
      <c r="B1156" s="3" t="s">
        <v>1155</v>
      </c>
      <c r="C1156" s="3" t="s">
        <v>7193</v>
      </c>
      <c r="D1156">
        <v>20000</v>
      </c>
      <c r="E1156">
        <v>56</v>
      </c>
      <c r="F1156" t="s">
        <v>8219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9"/>
        <v>0.27999999999999997</v>
      </c>
      <c r="P1156">
        <f t="shared" si="110"/>
        <v>6666.666666666667</v>
      </c>
      <c r="Q1156" t="str">
        <f t="shared" ref="Q1156:Q1219" si="114">LEFT(N1156,SEARCH("/",N1156)-1)</f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7194</v>
      </c>
      <c r="D1157">
        <v>4059</v>
      </c>
      <c r="E1157">
        <v>470</v>
      </c>
      <c r="F1157" t="s">
        <v>8219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9"/>
        <v>11.57920670115792</v>
      </c>
      <c r="P1157">
        <f t="shared" si="110"/>
        <v>507.375</v>
      </c>
      <c r="Q1157" t="str">
        <f t="shared" si="114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7195</v>
      </c>
      <c r="D1158">
        <v>25000</v>
      </c>
      <c r="E1158">
        <v>610</v>
      </c>
      <c r="F1158" t="s">
        <v>8219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9"/>
        <v>2.44</v>
      </c>
      <c r="P1158" t="e">
        <f t="shared" si="110"/>
        <v>#DIV/0!</v>
      </c>
      <c r="Q1158" t="str">
        <f t="shared" si="114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7196</v>
      </c>
      <c r="D1159">
        <v>20000</v>
      </c>
      <c r="E1159">
        <v>50</v>
      </c>
      <c r="F1159" t="s">
        <v>8219</v>
      </c>
      <c r="G1159" t="s">
        <v>8237</v>
      </c>
      <c r="H1159" t="s">
        <v>8249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9"/>
        <v>0.25</v>
      </c>
      <c r="P1159">
        <f t="shared" si="110"/>
        <v>6666.666666666667</v>
      </c>
      <c r="Q1159" t="str">
        <f t="shared" si="114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7197</v>
      </c>
      <c r="D1160">
        <v>20000</v>
      </c>
      <c r="E1160">
        <v>125</v>
      </c>
      <c r="F1160" t="s">
        <v>8219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9"/>
        <v>0.625</v>
      </c>
      <c r="P1160">
        <f t="shared" si="110"/>
        <v>6666.666666666667</v>
      </c>
      <c r="Q1160" t="str">
        <f t="shared" si="114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32" hidden="1" x14ac:dyDescent="0.2">
      <c r="A1161">
        <v>1159</v>
      </c>
      <c r="B1161" s="3" t="s">
        <v>1160</v>
      </c>
      <c r="C1161" s="3" t="s">
        <v>7198</v>
      </c>
      <c r="D1161">
        <v>65000</v>
      </c>
      <c r="E1161">
        <v>126</v>
      </c>
      <c r="F1161" t="s">
        <v>8219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9"/>
        <v>0.19384615384615383</v>
      </c>
      <c r="P1161" t="e">
        <f t="shared" si="110"/>
        <v>#DIV/0!</v>
      </c>
      <c r="Q1161" t="str">
        <f t="shared" si="114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32" hidden="1" x14ac:dyDescent="0.2">
      <c r="A1162">
        <v>1160</v>
      </c>
      <c r="B1162" s="3" t="s">
        <v>1161</v>
      </c>
      <c r="C1162" s="3" t="s">
        <v>7199</v>
      </c>
      <c r="D1162">
        <v>25000</v>
      </c>
      <c r="E1162">
        <v>5854</v>
      </c>
      <c r="F1162" t="s">
        <v>8219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9"/>
        <v>23.416</v>
      </c>
      <c r="P1162">
        <f t="shared" si="110"/>
        <v>1315.7894736842106</v>
      </c>
      <c r="Q1162" t="str">
        <f t="shared" si="114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7200</v>
      </c>
      <c r="D1163">
        <v>225000</v>
      </c>
      <c r="E1163">
        <v>11432</v>
      </c>
      <c r="F1163" t="s">
        <v>8219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9"/>
        <v>5.0808888888888886</v>
      </c>
      <c r="P1163" t="e">
        <f t="shared" si="110"/>
        <v>#DIV/0!</v>
      </c>
      <c r="Q1163" t="str">
        <f t="shared" si="114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7201</v>
      </c>
      <c r="D1164">
        <v>5000</v>
      </c>
      <c r="E1164">
        <v>796</v>
      </c>
      <c r="F1164" t="s">
        <v>8219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9"/>
        <v>15.920000000000002</v>
      </c>
      <c r="P1164">
        <f t="shared" si="110"/>
        <v>2500</v>
      </c>
      <c r="Q1164" t="str">
        <f t="shared" si="114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7202</v>
      </c>
      <c r="D1165">
        <v>100000</v>
      </c>
      <c r="E1165">
        <v>1183.19</v>
      </c>
      <c r="F1165" t="s">
        <v>8219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9"/>
        <v>1.1831900000000002</v>
      </c>
      <c r="P1165" t="e">
        <f t="shared" si="110"/>
        <v>#DIV/0!</v>
      </c>
      <c r="Q1165" t="str">
        <f t="shared" si="114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48" hidden="1" x14ac:dyDescent="0.2">
      <c r="A1166">
        <v>1164</v>
      </c>
      <c r="B1166" s="3" t="s">
        <v>1165</v>
      </c>
      <c r="C1166" s="3" t="s">
        <v>7203</v>
      </c>
      <c r="D1166">
        <v>4000</v>
      </c>
      <c r="E1166">
        <v>910</v>
      </c>
      <c r="F1166" t="s">
        <v>8219</v>
      </c>
      <c r="G1166" t="s">
        <v>8229</v>
      </c>
      <c r="H1166" t="s">
        <v>8251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9"/>
        <v>22.75</v>
      </c>
      <c r="P1166" t="e">
        <f t="shared" si="110"/>
        <v>#DIV/0!</v>
      </c>
      <c r="Q1166" t="str">
        <f t="shared" si="114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32" hidden="1" x14ac:dyDescent="0.2">
      <c r="A1167">
        <v>1165</v>
      </c>
      <c r="B1167" s="3" t="s">
        <v>1166</v>
      </c>
      <c r="C1167" s="3" t="s">
        <v>7204</v>
      </c>
      <c r="D1167">
        <v>100000</v>
      </c>
      <c r="E1167">
        <v>25</v>
      </c>
      <c r="F1167" t="s">
        <v>8219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9"/>
        <v>2.5000000000000001E-2</v>
      </c>
      <c r="P1167">
        <f t="shared" si="110"/>
        <v>4000</v>
      </c>
      <c r="Q1167" t="str">
        <f t="shared" si="114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7205</v>
      </c>
      <c r="D1168">
        <v>14920</v>
      </c>
      <c r="E1168">
        <v>50</v>
      </c>
      <c r="F1168" t="s">
        <v>8219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9"/>
        <v>0.33512064343163539</v>
      </c>
      <c r="P1168">
        <f t="shared" si="110"/>
        <v>1865</v>
      </c>
      <c r="Q1168" t="str">
        <f t="shared" si="114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7206</v>
      </c>
      <c r="D1169">
        <v>20000</v>
      </c>
      <c r="E1169">
        <v>795</v>
      </c>
      <c r="F1169" t="s">
        <v>8219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9"/>
        <v>3.9750000000000001</v>
      </c>
      <c r="P1169">
        <f t="shared" si="110"/>
        <v>1250</v>
      </c>
      <c r="Q1169" t="str">
        <f t="shared" si="114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7207</v>
      </c>
      <c r="D1170">
        <v>10000</v>
      </c>
      <c r="E1170">
        <v>1715</v>
      </c>
      <c r="F1170" t="s">
        <v>8219</v>
      </c>
      <c r="G1170" t="s">
        <v>8225</v>
      </c>
      <c r="H1170" t="s">
        <v>8247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9"/>
        <v>17.150000000000002</v>
      </c>
      <c r="P1170">
        <f t="shared" si="110"/>
        <v>3333.3333333333335</v>
      </c>
      <c r="Q1170" t="str">
        <f t="shared" si="114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7208</v>
      </c>
      <c r="D1171">
        <v>48725</v>
      </c>
      <c r="E1171">
        <v>1758</v>
      </c>
      <c r="F1171" t="s">
        <v>8219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9"/>
        <v>3.6080041046690612</v>
      </c>
      <c r="P1171">
        <f t="shared" si="110"/>
        <v>16241.666666666666</v>
      </c>
      <c r="Q1171" t="str">
        <f t="shared" si="114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7209</v>
      </c>
      <c r="D1172">
        <v>2000</v>
      </c>
      <c r="E1172">
        <v>278</v>
      </c>
      <c r="F1172" t="s">
        <v>8219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9"/>
        <v>13.900000000000002</v>
      </c>
      <c r="P1172">
        <f t="shared" si="110"/>
        <v>1000</v>
      </c>
      <c r="Q1172" t="str">
        <f t="shared" si="114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8" hidden="1" x14ac:dyDescent="0.2">
      <c r="A1173">
        <v>1171</v>
      </c>
      <c r="B1173" s="3" t="s">
        <v>1172</v>
      </c>
      <c r="C1173" s="3" t="s">
        <v>7210</v>
      </c>
      <c r="D1173">
        <v>12000</v>
      </c>
      <c r="E1173">
        <v>1827</v>
      </c>
      <c r="F1173" t="s">
        <v>8219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9"/>
        <v>15.225</v>
      </c>
      <c r="P1173">
        <f t="shared" si="110"/>
        <v>12000</v>
      </c>
      <c r="Q1173" t="str">
        <f t="shared" si="114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48" hidden="1" x14ac:dyDescent="0.2">
      <c r="A1174">
        <v>1172</v>
      </c>
      <c r="B1174" s="3" t="s">
        <v>1173</v>
      </c>
      <c r="C1174" s="3" t="s">
        <v>7211</v>
      </c>
      <c r="D1174">
        <v>2500</v>
      </c>
      <c r="E1174">
        <v>300</v>
      </c>
      <c r="F1174" t="s">
        <v>8219</v>
      </c>
      <c r="G1174" t="s">
        <v>8230</v>
      </c>
      <c r="H1174" t="s">
        <v>8249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9"/>
        <v>12</v>
      </c>
      <c r="P1174" t="e">
        <f t="shared" si="110"/>
        <v>#DIV/0!</v>
      </c>
      <c r="Q1174" t="str">
        <f t="shared" si="114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7212</v>
      </c>
      <c r="D1175">
        <v>16000</v>
      </c>
      <c r="E1175">
        <v>6258</v>
      </c>
      <c r="F1175" t="s">
        <v>8219</v>
      </c>
      <c r="G1175" t="s">
        <v>8225</v>
      </c>
      <c r="H1175" t="s">
        <v>8247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9"/>
        <v>39.112499999999997</v>
      </c>
      <c r="P1175">
        <f t="shared" si="110"/>
        <v>16000</v>
      </c>
      <c r="Q1175" t="str">
        <f t="shared" si="114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32" hidden="1" x14ac:dyDescent="0.2">
      <c r="A1176">
        <v>1174</v>
      </c>
      <c r="B1176" s="3" t="s">
        <v>1175</v>
      </c>
      <c r="C1176" s="3" t="s">
        <v>7213</v>
      </c>
      <c r="D1176">
        <v>4100</v>
      </c>
      <c r="E1176">
        <v>11</v>
      </c>
      <c r="F1176" t="s">
        <v>8219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9"/>
        <v>0.26829268292682928</v>
      </c>
      <c r="P1176">
        <f t="shared" si="110"/>
        <v>215.78947368421052</v>
      </c>
      <c r="Q1176" t="str">
        <f t="shared" si="114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7214</v>
      </c>
      <c r="D1177">
        <v>4000</v>
      </c>
      <c r="E1177">
        <v>1185</v>
      </c>
      <c r="F1177" t="s">
        <v>8219</v>
      </c>
      <c r="G1177" t="s">
        <v>8226</v>
      </c>
      <c r="H1177" t="s">
        <v>8248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9"/>
        <v>29.625</v>
      </c>
      <c r="P1177">
        <f t="shared" si="110"/>
        <v>444.44444444444446</v>
      </c>
      <c r="Q1177" t="str">
        <f t="shared" si="114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48" hidden="1" x14ac:dyDescent="0.2">
      <c r="A1178">
        <v>1176</v>
      </c>
      <c r="B1178" s="3" t="s">
        <v>1177</v>
      </c>
      <c r="C1178" s="3" t="s">
        <v>7215</v>
      </c>
      <c r="D1178">
        <v>5845</v>
      </c>
      <c r="E1178">
        <v>2476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9"/>
        <v>42.360992301112063</v>
      </c>
      <c r="P1178">
        <f t="shared" si="110"/>
        <v>5845</v>
      </c>
      <c r="Q1178" t="str">
        <f t="shared" si="114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7216</v>
      </c>
      <c r="D1179">
        <v>1000</v>
      </c>
      <c r="E1179">
        <v>41</v>
      </c>
      <c r="F1179" t="s">
        <v>8219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9"/>
        <v>4.1000000000000005</v>
      </c>
      <c r="P1179" t="e">
        <f t="shared" si="110"/>
        <v>#DIV/0!</v>
      </c>
      <c r="Q1179" t="str">
        <f t="shared" si="114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7217</v>
      </c>
      <c r="D1180">
        <v>40000</v>
      </c>
      <c r="E1180">
        <v>7905</v>
      </c>
      <c r="F1180" t="s">
        <v>8219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9"/>
        <v>19.762499999999999</v>
      </c>
      <c r="P1180">
        <f t="shared" si="110"/>
        <v>40000</v>
      </c>
      <c r="Q1180" t="str">
        <f t="shared" si="114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16" hidden="1" x14ac:dyDescent="0.2">
      <c r="A1181">
        <v>1179</v>
      </c>
      <c r="B1181" s="3" t="s">
        <v>1180</v>
      </c>
      <c r="C1181" s="3" t="s">
        <v>7218</v>
      </c>
      <c r="D1181">
        <v>50000</v>
      </c>
      <c r="E1181">
        <v>26</v>
      </c>
      <c r="F1181" t="s">
        <v>8219</v>
      </c>
      <c r="G1181" t="s">
        <v>8224</v>
      </c>
      <c r="H1181" t="s">
        <v>8246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9"/>
        <v>5.1999999999999998E-2</v>
      </c>
      <c r="P1181">
        <f t="shared" si="110"/>
        <v>10000</v>
      </c>
      <c r="Q1181" t="str">
        <f t="shared" si="114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8" hidden="1" x14ac:dyDescent="0.2">
      <c r="A1182">
        <v>1180</v>
      </c>
      <c r="B1182" s="3" t="s">
        <v>1181</v>
      </c>
      <c r="C1182" s="3" t="s">
        <v>7219</v>
      </c>
      <c r="D1182">
        <v>26500</v>
      </c>
      <c r="E1182">
        <v>6633</v>
      </c>
      <c r="F1182" t="s">
        <v>8219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9"/>
        <v>25.030188679245285</v>
      </c>
      <c r="P1182">
        <f t="shared" si="110"/>
        <v>311.76470588235293</v>
      </c>
      <c r="Q1182" t="str">
        <f t="shared" si="114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48" hidden="1" x14ac:dyDescent="0.2">
      <c r="A1183">
        <v>1181</v>
      </c>
      <c r="B1183" s="3" t="s">
        <v>1182</v>
      </c>
      <c r="C1183" s="3" t="s">
        <v>7220</v>
      </c>
      <c r="D1183">
        <v>25000</v>
      </c>
      <c r="E1183">
        <v>10</v>
      </c>
      <c r="F1183" t="s">
        <v>8219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9"/>
        <v>0.04</v>
      </c>
      <c r="P1183">
        <f t="shared" si="110"/>
        <v>8333.3333333333339</v>
      </c>
      <c r="Q1183" t="str">
        <f t="shared" si="114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32" hidden="1" x14ac:dyDescent="0.2">
      <c r="A1184">
        <v>1182</v>
      </c>
      <c r="B1184" s="3" t="s">
        <v>1183</v>
      </c>
      <c r="C1184" s="3" t="s">
        <v>7221</v>
      </c>
      <c r="D1184">
        <v>20000</v>
      </c>
      <c r="E1184">
        <v>5328</v>
      </c>
      <c r="F1184" t="s">
        <v>8219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9"/>
        <v>26.640000000000004</v>
      </c>
      <c r="P1184">
        <f t="shared" si="110"/>
        <v>5000</v>
      </c>
      <c r="Q1184" t="str">
        <f t="shared" si="114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7222</v>
      </c>
      <c r="D1185">
        <v>11000</v>
      </c>
      <c r="E1185">
        <v>521</v>
      </c>
      <c r="F1185" t="s">
        <v>8219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9"/>
        <v>4.7363636363636363</v>
      </c>
      <c r="P1185">
        <f t="shared" si="110"/>
        <v>3666.6666666666665</v>
      </c>
      <c r="Q1185" t="str">
        <f t="shared" si="114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7223</v>
      </c>
      <c r="D1186">
        <v>109225</v>
      </c>
      <c r="E1186">
        <v>4635</v>
      </c>
      <c r="F1186" t="s">
        <v>8219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9"/>
        <v>4.2435339894712749</v>
      </c>
      <c r="P1186">
        <f t="shared" si="110"/>
        <v>291.26666666666665</v>
      </c>
      <c r="Q1186" t="str">
        <f t="shared" si="114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7224</v>
      </c>
      <c r="D1187">
        <v>75000</v>
      </c>
      <c r="E1187">
        <v>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9"/>
        <v>0</v>
      </c>
      <c r="P1187">
        <f t="shared" si="110"/>
        <v>675.67567567567562</v>
      </c>
      <c r="Q1187" t="str">
        <f t="shared" si="114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7225</v>
      </c>
      <c r="D1188">
        <v>10000</v>
      </c>
      <c r="E1188">
        <v>300</v>
      </c>
      <c r="F1188" t="s">
        <v>8219</v>
      </c>
      <c r="G1188" t="s">
        <v>8235</v>
      </c>
      <c r="H1188" t="s">
        <v>8255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9"/>
        <v>3</v>
      </c>
      <c r="P1188">
        <f t="shared" si="110"/>
        <v>81.300813008130078</v>
      </c>
      <c r="Q1188" t="str">
        <f t="shared" si="114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7226</v>
      </c>
      <c r="D1189">
        <v>750</v>
      </c>
      <c r="E1189">
        <v>430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9"/>
        <v>57.333333333333336</v>
      </c>
      <c r="P1189">
        <f t="shared" si="110"/>
        <v>10.714285714285714</v>
      </c>
      <c r="Q1189" t="str">
        <f t="shared" si="114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7227</v>
      </c>
      <c r="D1190">
        <v>1000</v>
      </c>
      <c r="E1190">
        <v>1</v>
      </c>
      <c r="F1190" t="s">
        <v>8219</v>
      </c>
      <c r="G1190" t="s">
        <v>8225</v>
      </c>
      <c r="H1190" t="s">
        <v>8247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9"/>
        <v>0.1</v>
      </c>
      <c r="P1190">
        <f t="shared" si="110"/>
        <v>11.764705882352942</v>
      </c>
      <c r="Q1190" t="str">
        <f t="shared" si="114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32" hidden="1" x14ac:dyDescent="0.2">
      <c r="A1191">
        <v>1189</v>
      </c>
      <c r="B1191" s="3" t="s">
        <v>1190</v>
      </c>
      <c r="C1191" s="3" t="s">
        <v>7228</v>
      </c>
      <c r="D1191">
        <v>500000</v>
      </c>
      <c r="E1191">
        <v>1550</v>
      </c>
      <c r="F1191" t="s">
        <v>8219</v>
      </c>
      <c r="G1191" t="s">
        <v>8235</v>
      </c>
      <c r="H1191" t="s">
        <v>8255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9"/>
        <v>0.31</v>
      </c>
      <c r="P1191">
        <f t="shared" si="110"/>
        <v>5813.9534883720926</v>
      </c>
      <c r="Q1191" t="str">
        <f t="shared" si="114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8" hidden="1" x14ac:dyDescent="0.2">
      <c r="A1192">
        <v>1190</v>
      </c>
      <c r="B1192" s="3" t="s">
        <v>1191</v>
      </c>
      <c r="C1192" s="3" t="s">
        <v>7229</v>
      </c>
      <c r="D1192">
        <v>10000</v>
      </c>
      <c r="E1192">
        <v>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9"/>
        <v>0.05</v>
      </c>
      <c r="P1192">
        <f t="shared" si="110"/>
        <v>769.23076923076928</v>
      </c>
      <c r="Q1192" t="str">
        <f t="shared" si="114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7230</v>
      </c>
      <c r="D1193">
        <v>1300000</v>
      </c>
      <c r="E1193">
        <v>128</v>
      </c>
      <c r="F1193" t="s">
        <v>8219</v>
      </c>
      <c r="G1193" t="s">
        <v>8233</v>
      </c>
      <c r="H1193" t="s">
        <v>8249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9"/>
        <v>9.8461538461538465E-3</v>
      </c>
      <c r="P1193">
        <f t="shared" si="110"/>
        <v>39393.939393939392</v>
      </c>
      <c r="Q1193" t="str">
        <f t="shared" si="114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7231</v>
      </c>
      <c r="D1194">
        <v>1500</v>
      </c>
      <c r="E1194">
        <v>10</v>
      </c>
      <c r="F1194" t="s">
        <v>8219</v>
      </c>
      <c r="G1194" t="s">
        <v>8229</v>
      </c>
      <c r="H1194" t="s">
        <v>8251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9"/>
        <v>0.66666666666666674</v>
      </c>
      <c r="P1194">
        <f t="shared" si="110"/>
        <v>100</v>
      </c>
      <c r="Q1194" t="str">
        <f t="shared" si="114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32" hidden="1" x14ac:dyDescent="0.2">
      <c r="A1195">
        <v>1193</v>
      </c>
      <c r="B1195" s="3" t="s">
        <v>1194</v>
      </c>
      <c r="C1195" s="3" t="s">
        <v>7232</v>
      </c>
      <c r="D1195">
        <v>199</v>
      </c>
      <c r="E1195">
        <v>116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9"/>
        <v>58.291457286432156</v>
      </c>
      <c r="P1195">
        <f t="shared" si="110"/>
        <v>0.7289377289377289</v>
      </c>
      <c r="Q1195" t="str">
        <f t="shared" si="114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7233</v>
      </c>
      <c r="D1196">
        <v>125000</v>
      </c>
      <c r="E1196">
        <v>85192</v>
      </c>
      <c r="F1196" t="s">
        <v>8219</v>
      </c>
      <c r="G1196" t="s">
        <v>8224</v>
      </c>
      <c r="H1196" t="s">
        <v>8246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9"/>
        <v>68.153599999999997</v>
      </c>
      <c r="P1196">
        <f t="shared" si="110"/>
        <v>175.07002801120447</v>
      </c>
      <c r="Q1196" t="str">
        <f t="shared" si="114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32" hidden="1" x14ac:dyDescent="0.2">
      <c r="A1197">
        <v>1195</v>
      </c>
      <c r="B1197" s="3" t="s">
        <v>1196</v>
      </c>
      <c r="C1197" s="3" t="s">
        <v>7234</v>
      </c>
      <c r="D1197">
        <v>800000</v>
      </c>
      <c r="E1197">
        <v>26</v>
      </c>
      <c r="F1197" t="s">
        <v>8219</v>
      </c>
      <c r="G1197" t="s">
        <v>8224</v>
      </c>
      <c r="H1197" t="s">
        <v>8246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9"/>
        <v>3.2499999999999999E-3</v>
      </c>
      <c r="P1197">
        <f t="shared" si="110"/>
        <v>4705.8823529411766</v>
      </c>
      <c r="Q1197" t="str">
        <f t="shared" si="114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7235</v>
      </c>
      <c r="D1198">
        <v>1500000</v>
      </c>
      <c r="E1198">
        <v>0</v>
      </c>
      <c r="F1198" t="s">
        <v>8219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9"/>
        <v>0</v>
      </c>
      <c r="P1198">
        <f t="shared" si="110"/>
        <v>2929.6875</v>
      </c>
      <c r="Q1198" t="str">
        <f t="shared" si="114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80" hidden="1" x14ac:dyDescent="0.2">
      <c r="A1199">
        <v>1197</v>
      </c>
      <c r="B1199" s="3" t="s">
        <v>1198</v>
      </c>
      <c r="C1199" s="3" t="s">
        <v>7236</v>
      </c>
      <c r="D1199">
        <v>25000</v>
      </c>
      <c r="E1199">
        <v>1040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9"/>
        <v>4.16</v>
      </c>
      <c r="P1199">
        <f t="shared" si="110"/>
        <v>79.617834394904463</v>
      </c>
      <c r="Q1199" t="str">
        <f t="shared" si="114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7237</v>
      </c>
      <c r="D1200">
        <v>100000</v>
      </c>
      <c r="E1200">
        <v>0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9"/>
        <v>0</v>
      </c>
      <c r="P1200">
        <f t="shared" si="110"/>
        <v>598.80239520958082</v>
      </c>
      <c r="Q1200" t="str">
        <f t="shared" si="114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7238</v>
      </c>
      <c r="D1201">
        <v>15000</v>
      </c>
      <c r="E1201">
        <v>16291</v>
      </c>
      <c r="F1201" t="s">
        <v>8219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9"/>
        <v>108.60666666666667</v>
      </c>
      <c r="P1201">
        <f t="shared" si="110"/>
        <v>1666.6666666666667</v>
      </c>
      <c r="Q1201" t="str">
        <f t="shared" si="114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7239</v>
      </c>
      <c r="D1202">
        <v>1250</v>
      </c>
      <c r="E1202">
        <v>10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9"/>
        <v>0.8</v>
      </c>
      <c r="P1202">
        <f t="shared" si="110"/>
        <v>12.135922330097088</v>
      </c>
      <c r="Q1202" t="str">
        <f t="shared" si="114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32" hidden="1" x14ac:dyDescent="0.2">
      <c r="A1203">
        <v>1201</v>
      </c>
      <c r="B1203" s="3" t="s">
        <v>1202</v>
      </c>
      <c r="C1203" s="3" t="s">
        <v>7240</v>
      </c>
      <c r="D1203">
        <v>10000</v>
      </c>
      <c r="E1203">
        <v>375</v>
      </c>
      <c r="F1203" t="s">
        <v>8219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9"/>
        <v>3.75</v>
      </c>
      <c r="P1203">
        <f t="shared" si="110"/>
        <v>90.090090090090087</v>
      </c>
      <c r="Q1203" t="str">
        <f t="shared" si="114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32" hidden="1" x14ac:dyDescent="0.2">
      <c r="A1204">
        <v>1202</v>
      </c>
      <c r="B1204" s="3" t="s">
        <v>1203</v>
      </c>
      <c r="C1204" s="3" t="s">
        <v>7241</v>
      </c>
      <c r="D1204">
        <v>4100</v>
      </c>
      <c r="E1204">
        <v>645</v>
      </c>
      <c r="F1204" t="s">
        <v>8219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9"/>
        <v>15.731707317073171</v>
      </c>
      <c r="P1204">
        <f t="shared" si="110"/>
        <v>15.129151291512915</v>
      </c>
      <c r="Q1204" t="str">
        <f t="shared" si="114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32" hidden="1" x14ac:dyDescent="0.2">
      <c r="A1205">
        <v>1203</v>
      </c>
      <c r="B1205" s="3" t="s">
        <v>1204</v>
      </c>
      <c r="C1205" s="3" t="s">
        <v>7242</v>
      </c>
      <c r="D1205">
        <v>30000</v>
      </c>
      <c r="E1205">
        <v>10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9"/>
        <v>3.3333333333333333E-2</v>
      </c>
      <c r="P1205">
        <f t="shared" si="110"/>
        <v>297.02970297029702</v>
      </c>
      <c r="Q1205" t="str">
        <f t="shared" si="114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7243</v>
      </c>
      <c r="D1206">
        <v>500</v>
      </c>
      <c r="E1206">
        <v>540</v>
      </c>
      <c r="F1206" t="s">
        <v>8219</v>
      </c>
      <c r="G1206" t="s">
        <v>8225</v>
      </c>
      <c r="H1206" t="s">
        <v>8247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9"/>
        <v>108</v>
      </c>
      <c r="P1206">
        <f t="shared" si="110"/>
        <v>8.7719298245614041</v>
      </c>
      <c r="Q1206" t="str">
        <f t="shared" si="114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7244</v>
      </c>
      <c r="D1207">
        <v>1000</v>
      </c>
      <c r="E1207">
        <v>225</v>
      </c>
      <c r="F1207" t="s">
        <v>8219</v>
      </c>
      <c r="G1207" t="s">
        <v>8225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9"/>
        <v>22.5</v>
      </c>
      <c r="P1207">
        <f t="shared" si="110"/>
        <v>16.129032258064516</v>
      </c>
      <c r="Q1207" t="str">
        <f t="shared" si="114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7245</v>
      </c>
      <c r="D1208">
        <v>777</v>
      </c>
      <c r="E1208">
        <v>162</v>
      </c>
      <c r="F1208" t="s">
        <v>8219</v>
      </c>
      <c r="G1208" t="s">
        <v>8224</v>
      </c>
      <c r="H1208" t="s">
        <v>8246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9"/>
        <v>20.849420849420849</v>
      </c>
      <c r="P1208">
        <f t="shared" si="110"/>
        <v>24.28125</v>
      </c>
      <c r="Q1208" t="str">
        <f t="shared" si="114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48" hidden="1" x14ac:dyDescent="0.2">
      <c r="A1209">
        <v>1207</v>
      </c>
      <c r="B1209" s="3" t="s">
        <v>1208</v>
      </c>
      <c r="C1209" s="3" t="s">
        <v>7246</v>
      </c>
      <c r="D1209">
        <v>500</v>
      </c>
      <c r="E1209">
        <v>639</v>
      </c>
      <c r="F1209" t="s">
        <v>8219</v>
      </c>
      <c r="G1209" t="s">
        <v>8225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9"/>
        <v>127.8</v>
      </c>
      <c r="P1209">
        <f t="shared" si="110"/>
        <v>3.5460992907801416</v>
      </c>
      <c r="Q1209" t="str">
        <f t="shared" si="114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32" hidden="1" x14ac:dyDescent="0.2">
      <c r="A1210">
        <v>1208</v>
      </c>
      <c r="B1210" s="3" t="s">
        <v>1209</v>
      </c>
      <c r="C1210" s="3" t="s">
        <v>7247</v>
      </c>
      <c r="D1210">
        <v>1500</v>
      </c>
      <c r="E1210">
        <v>50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9"/>
        <v>3.3333333333333335</v>
      </c>
      <c r="P1210">
        <f t="shared" si="110"/>
        <v>20</v>
      </c>
      <c r="Q1210" t="str">
        <f t="shared" si="114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64" hidden="1" x14ac:dyDescent="0.2">
      <c r="A1211">
        <v>1209</v>
      </c>
      <c r="B1211" s="3" t="s">
        <v>1210</v>
      </c>
      <c r="C1211" s="3" t="s">
        <v>7248</v>
      </c>
      <c r="D1211">
        <v>200</v>
      </c>
      <c r="E1211">
        <v>0</v>
      </c>
      <c r="F1211" t="s">
        <v>8219</v>
      </c>
      <c r="G1211" t="s">
        <v>8225</v>
      </c>
      <c r="H1211" t="s">
        <v>8247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9"/>
        <v>0</v>
      </c>
      <c r="P1211">
        <f t="shared" si="110"/>
        <v>4.3478260869565215</v>
      </c>
      <c r="Q1211" t="str">
        <f t="shared" si="114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48" hidden="1" x14ac:dyDescent="0.2">
      <c r="A1212">
        <v>1210</v>
      </c>
      <c r="B1212" s="3" t="s">
        <v>1211</v>
      </c>
      <c r="C1212" s="3" t="s">
        <v>7249</v>
      </c>
      <c r="D1212">
        <v>50000</v>
      </c>
      <c r="E1212">
        <v>2700</v>
      </c>
      <c r="F1212" t="s">
        <v>8219</v>
      </c>
      <c r="G1212" t="s">
        <v>8238</v>
      </c>
      <c r="H1212" t="s">
        <v>8256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9"/>
        <v>5.4</v>
      </c>
      <c r="P1212">
        <f t="shared" si="110"/>
        <v>485.43689320388347</v>
      </c>
      <c r="Q1212" t="str">
        <f t="shared" si="114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7250</v>
      </c>
      <c r="D1213">
        <v>10000</v>
      </c>
      <c r="E1213">
        <v>96</v>
      </c>
      <c r="F1213" t="s">
        <v>8219</v>
      </c>
      <c r="G1213" t="s">
        <v>8230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9"/>
        <v>0.96</v>
      </c>
      <c r="P1213">
        <f t="shared" si="110"/>
        <v>1666.6666666666667</v>
      </c>
      <c r="Q1213" t="str">
        <f t="shared" si="114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64" hidden="1" x14ac:dyDescent="0.2">
      <c r="A1214">
        <v>1212</v>
      </c>
      <c r="B1214" s="3" t="s">
        <v>1213</v>
      </c>
      <c r="C1214" s="3" t="s">
        <v>7251</v>
      </c>
      <c r="D1214">
        <v>500</v>
      </c>
      <c r="E1214">
        <v>258</v>
      </c>
      <c r="F1214" t="s">
        <v>8219</v>
      </c>
      <c r="G1214" t="s">
        <v>8233</v>
      </c>
      <c r="H1214" t="s">
        <v>8249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9"/>
        <v>51.6</v>
      </c>
      <c r="P1214">
        <f t="shared" si="110"/>
        <v>6.024096385542169</v>
      </c>
      <c r="Q1214" t="str">
        <f t="shared" si="114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7252</v>
      </c>
      <c r="D1215">
        <v>2750</v>
      </c>
      <c r="E1215">
        <v>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9"/>
        <v>1.6363636363636365</v>
      </c>
      <c r="P1215">
        <f t="shared" si="110"/>
        <v>25.462962962962962</v>
      </c>
      <c r="Q1215" t="str">
        <f t="shared" si="114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64" hidden="1" x14ac:dyDescent="0.2">
      <c r="A1216">
        <v>1214</v>
      </c>
      <c r="B1216" s="3" t="s">
        <v>1215</v>
      </c>
      <c r="C1216" s="3" t="s">
        <v>7253</v>
      </c>
      <c r="D1216">
        <v>700</v>
      </c>
      <c r="E1216">
        <v>0</v>
      </c>
      <c r="F1216" t="s">
        <v>8219</v>
      </c>
      <c r="G1216" t="s">
        <v>8225</v>
      </c>
      <c r="H1216" t="s">
        <v>8247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9"/>
        <v>0</v>
      </c>
      <c r="P1216">
        <f t="shared" si="110"/>
        <v>28</v>
      </c>
      <c r="Q1216" t="str">
        <f t="shared" si="114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64" hidden="1" x14ac:dyDescent="0.2">
      <c r="A1217">
        <v>1215</v>
      </c>
      <c r="B1217" s="3" t="s">
        <v>1216</v>
      </c>
      <c r="C1217" s="3" t="s">
        <v>7254</v>
      </c>
      <c r="D1217">
        <v>10000</v>
      </c>
      <c r="E1217">
        <v>7540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9"/>
        <v>75.400000000000006</v>
      </c>
      <c r="P1217">
        <f t="shared" si="110"/>
        <v>18.214936247723134</v>
      </c>
      <c r="Q1217" t="str">
        <f t="shared" si="114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7255</v>
      </c>
      <c r="D1218">
        <v>25000</v>
      </c>
      <c r="E1218">
        <v>0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9"/>
        <v>0</v>
      </c>
      <c r="P1218">
        <f t="shared" si="110"/>
        <v>112.61261261261261</v>
      </c>
      <c r="Q1218" t="str">
        <f t="shared" si="114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32" hidden="1" x14ac:dyDescent="0.2">
      <c r="A1219">
        <v>1217</v>
      </c>
      <c r="B1219" s="3" t="s">
        <v>1218</v>
      </c>
      <c r="C1219" s="3" t="s">
        <v>7256</v>
      </c>
      <c r="D1219">
        <v>50000</v>
      </c>
      <c r="E1219">
        <v>5250</v>
      </c>
      <c r="F1219" t="s">
        <v>8219</v>
      </c>
      <c r="G1219" t="s">
        <v>8238</v>
      </c>
      <c r="H1219" t="s">
        <v>8256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5">(E1219/D1219)*100</f>
        <v>10.5</v>
      </c>
      <c r="P1219">
        <f t="shared" ref="P1219:P1282" si="116">D1219/L1219</f>
        <v>273.22404371584702</v>
      </c>
      <c r="Q1219" t="str">
        <f t="shared" si="114"/>
        <v>photography</v>
      </c>
      <c r="R1219" t="str">
        <f t="shared" ref="R1219:R1282" si="117">RIGHT(N1219,LEN(N1219)-SEARCH("/",N1219))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7257</v>
      </c>
      <c r="D1220">
        <v>20000</v>
      </c>
      <c r="E1220">
        <v>23505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5"/>
        <v>117.52499999999999</v>
      </c>
      <c r="P1220">
        <f t="shared" si="116"/>
        <v>224.71910112359549</v>
      </c>
      <c r="Q1220" t="str">
        <f t="shared" ref="Q1220:Q1283" si="120">LEFT(N1220,SEARCH("/",N1220)-1)</f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7258</v>
      </c>
      <c r="D1221">
        <v>1800</v>
      </c>
      <c r="E1221">
        <v>2361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5"/>
        <v>131.16666666666669</v>
      </c>
      <c r="P1221">
        <f t="shared" si="116"/>
        <v>7.1146245059288535</v>
      </c>
      <c r="Q1221" t="str">
        <f t="shared" si="120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7259</v>
      </c>
      <c r="D1222">
        <v>1250</v>
      </c>
      <c r="E1222">
        <v>1300</v>
      </c>
      <c r="F1222" t="s">
        <v>8219</v>
      </c>
      <c r="G1222" t="s">
        <v>8224</v>
      </c>
      <c r="H1222" t="s">
        <v>8246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5"/>
        <v>104</v>
      </c>
      <c r="P1222">
        <f t="shared" si="116"/>
        <v>8.9285714285714288</v>
      </c>
      <c r="Q1222" t="str">
        <f t="shared" si="120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64" hidden="1" x14ac:dyDescent="0.2">
      <c r="A1223">
        <v>1221</v>
      </c>
      <c r="B1223" s="3" t="s">
        <v>1222</v>
      </c>
      <c r="C1223" s="3" t="s">
        <v>7260</v>
      </c>
      <c r="D1223">
        <v>3500</v>
      </c>
      <c r="E1223">
        <v>3535</v>
      </c>
      <c r="F1223" t="s">
        <v>8219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5"/>
        <v>101</v>
      </c>
      <c r="P1223">
        <f t="shared" si="116"/>
        <v>33.980582524271846</v>
      </c>
      <c r="Q1223" t="str">
        <f t="shared" si="120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2" hidden="1" x14ac:dyDescent="0.2">
      <c r="A1224">
        <v>1222</v>
      </c>
      <c r="B1224" s="3" t="s">
        <v>1223</v>
      </c>
      <c r="C1224" s="3" t="s">
        <v>7261</v>
      </c>
      <c r="D1224">
        <v>3500</v>
      </c>
      <c r="E1224">
        <v>3514</v>
      </c>
      <c r="F1224" t="s">
        <v>8219</v>
      </c>
      <c r="G1224" t="s">
        <v>8224</v>
      </c>
      <c r="H1224" t="s">
        <v>8246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5"/>
        <v>100.4</v>
      </c>
      <c r="P1224">
        <f t="shared" si="116"/>
        <v>25.362318840579711</v>
      </c>
      <c r="Q1224" t="str">
        <f t="shared" si="120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8" hidden="1" x14ac:dyDescent="0.2">
      <c r="A1225">
        <v>1223</v>
      </c>
      <c r="B1225" s="3" t="s">
        <v>1224</v>
      </c>
      <c r="C1225" s="3" t="s">
        <v>7262</v>
      </c>
      <c r="D1225">
        <v>2200</v>
      </c>
      <c r="E1225">
        <v>2331</v>
      </c>
      <c r="F1225" t="s">
        <v>8219</v>
      </c>
      <c r="G1225" t="s">
        <v>8225</v>
      </c>
      <c r="H1225" t="s">
        <v>8247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5"/>
        <v>105.95454545454545</v>
      </c>
      <c r="P1225">
        <f t="shared" si="116"/>
        <v>11.518324607329843</v>
      </c>
      <c r="Q1225" t="str">
        <f t="shared" si="120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48" hidden="1" x14ac:dyDescent="0.2">
      <c r="A1226">
        <v>1224</v>
      </c>
      <c r="B1226" s="3" t="s">
        <v>1225</v>
      </c>
      <c r="C1226" s="3" t="s">
        <v>7263</v>
      </c>
      <c r="D1226">
        <v>3000</v>
      </c>
      <c r="E1226">
        <v>10067.5</v>
      </c>
      <c r="F1226" t="s">
        <v>8219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5"/>
        <v>335.58333333333337</v>
      </c>
      <c r="P1226">
        <f t="shared" si="116"/>
        <v>166.66666666666666</v>
      </c>
      <c r="Q1226" t="str">
        <f t="shared" si="120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7264</v>
      </c>
      <c r="D1227">
        <v>7000</v>
      </c>
      <c r="E1227">
        <v>7905</v>
      </c>
      <c r="F1227" t="s">
        <v>8219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5"/>
        <v>112.92857142857142</v>
      </c>
      <c r="P1227">
        <f t="shared" si="116"/>
        <v>2333.3333333333335</v>
      </c>
      <c r="Q1227" t="str">
        <f t="shared" si="120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7265</v>
      </c>
      <c r="D1228">
        <v>5000</v>
      </c>
      <c r="E1228">
        <v>9425.23</v>
      </c>
      <c r="F1228" t="s">
        <v>8219</v>
      </c>
      <c r="G1228" t="s">
        <v>8225</v>
      </c>
      <c r="H1228" t="s">
        <v>8247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5"/>
        <v>188.50460000000001</v>
      </c>
      <c r="P1228">
        <f t="shared" si="116"/>
        <v>125</v>
      </c>
      <c r="Q1228" t="str">
        <f t="shared" si="120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7266</v>
      </c>
      <c r="D1229">
        <v>5500</v>
      </c>
      <c r="E1229">
        <v>5600</v>
      </c>
      <c r="F1229" t="s">
        <v>8219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5"/>
        <v>101.81818181818181</v>
      </c>
      <c r="P1229" t="e">
        <f t="shared" si="116"/>
        <v>#DIV/0!</v>
      </c>
      <c r="Q1229" t="str">
        <f t="shared" si="120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7267</v>
      </c>
      <c r="D1230">
        <v>4000</v>
      </c>
      <c r="E1230">
        <v>4040</v>
      </c>
      <c r="F1230" t="s">
        <v>8219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5"/>
        <v>101</v>
      </c>
      <c r="P1230">
        <f t="shared" si="116"/>
        <v>166.66666666666666</v>
      </c>
      <c r="Q1230" t="str">
        <f t="shared" si="120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32" hidden="1" x14ac:dyDescent="0.2">
      <c r="A1231">
        <v>1229</v>
      </c>
      <c r="B1231" s="3" t="s">
        <v>1230</v>
      </c>
      <c r="C1231" s="3" t="s">
        <v>7268</v>
      </c>
      <c r="D1231">
        <v>5000</v>
      </c>
      <c r="E1231">
        <v>5700</v>
      </c>
      <c r="F1231" t="s">
        <v>8219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5"/>
        <v>113.99999999999999</v>
      </c>
      <c r="P1231">
        <f t="shared" si="116"/>
        <v>5000</v>
      </c>
      <c r="Q1231" t="str">
        <f t="shared" si="120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32" hidden="1" x14ac:dyDescent="0.2">
      <c r="A1232">
        <v>1230</v>
      </c>
      <c r="B1232" s="3" t="s">
        <v>1231</v>
      </c>
      <c r="C1232" s="3" t="s">
        <v>7269</v>
      </c>
      <c r="D1232">
        <v>1500</v>
      </c>
      <c r="E1232">
        <v>2002.22</v>
      </c>
      <c r="F1232" t="s">
        <v>8219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5"/>
        <v>133.48133333333334</v>
      </c>
      <c r="P1232" t="e">
        <f t="shared" si="116"/>
        <v>#DIV/0!</v>
      </c>
      <c r="Q1232" t="str">
        <f t="shared" si="120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7270</v>
      </c>
      <c r="D1233">
        <v>4500</v>
      </c>
      <c r="E1233">
        <v>4569</v>
      </c>
      <c r="F1233" t="s">
        <v>8219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5"/>
        <v>101.53333333333335</v>
      </c>
      <c r="P1233" t="e">
        <f t="shared" si="116"/>
        <v>#DIV/0!</v>
      </c>
      <c r="Q1233" t="str">
        <f t="shared" si="120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7271</v>
      </c>
      <c r="D1234">
        <v>2000</v>
      </c>
      <c r="E1234">
        <v>2102</v>
      </c>
      <c r="F1234" t="s">
        <v>8219</v>
      </c>
      <c r="G1234" t="s">
        <v>8225</v>
      </c>
      <c r="H1234" t="s">
        <v>8247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5"/>
        <v>105.1</v>
      </c>
      <c r="P1234">
        <f t="shared" si="116"/>
        <v>2000</v>
      </c>
      <c r="Q1234" t="str">
        <f t="shared" si="120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7272</v>
      </c>
      <c r="D1235">
        <v>4000</v>
      </c>
      <c r="E1235">
        <v>5086</v>
      </c>
      <c r="F1235" t="s">
        <v>8219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5"/>
        <v>127.15</v>
      </c>
      <c r="P1235">
        <f t="shared" si="116"/>
        <v>666.66666666666663</v>
      </c>
      <c r="Q1235" t="str">
        <f t="shared" si="120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7273</v>
      </c>
      <c r="D1236">
        <v>13000</v>
      </c>
      <c r="E1236">
        <v>14450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5"/>
        <v>111.15384615384616</v>
      </c>
      <c r="P1236" t="e">
        <f t="shared" si="116"/>
        <v>#DIV/0!</v>
      </c>
      <c r="Q1236" t="str">
        <f t="shared" si="120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7274</v>
      </c>
      <c r="D1237">
        <v>2500</v>
      </c>
      <c r="E1237">
        <v>2669</v>
      </c>
      <c r="F1237" t="s">
        <v>8219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5"/>
        <v>106.76</v>
      </c>
      <c r="P1237">
        <f t="shared" si="116"/>
        <v>416.66666666666669</v>
      </c>
      <c r="Q1237" t="str">
        <f t="shared" si="120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48" hidden="1" x14ac:dyDescent="0.2">
      <c r="A1238">
        <v>1236</v>
      </c>
      <c r="B1238" s="3" t="s">
        <v>1237</v>
      </c>
      <c r="C1238" s="3" t="s">
        <v>7275</v>
      </c>
      <c r="D1238">
        <v>750</v>
      </c>
      <c r="E1238">
        <v>1220</v>
      </c>
      <c r="F1238" t="s">
        <v>8219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5"/>
        <v>162.66666666666666</v>
      </c>
      <c r="P1238" t="e">
        <f t="shared" si="116"/>
        <v>#DIV/0!</v>
      </c>
      <c r="Q1238" t="str">
        <f t="shared" si="120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7276</v>
      </c>
      <c r="D1239">
        <v>35000</v>
      </c>
      <c r="E1239">
        <v>56079.83</v>
      </c>
      <c r="F1239" t="s">
        <v>8219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5"/>
        <v>160.22808571428573</v>
      </c>
      <c r="P1239" t="e">
        <f t="shared" si="116"/>
        <v>#DIV/0!</v>
      </c>
      <c r="Q1239" t="str">
        <f t="shared" si="120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32" hidden="1" x14ac:dyDescent="0.2">
      <c r="A1240">
        <v>1238</v>
      </c>
      <c r="B1240" s="3" t="s">
        <v>1239</v>
      </c>
      <c r="C1240" s="3" t="s">
        <v>7277</v>
      </c>
      <c r="D1240">
        <v>3000</v>
      </c>
      <c r="E1240">
        <v>3485</v>
      </c>
      <c r="F1240" t="s">
        <v>8219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5"/>
        <v>116.16666666666666</v>
      </c>
      <c r="P1240">
        <f t="shared" si="116"/>
        <v>1000</v>
      </c>
      <c r="Q1240" t="str">
        <f t="shared" si="120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48" hidden="1" x14ac:dyDescent="0.2">
      <c r="A1241">
        <v>1239</v>
      </c>
      <c r="B1241" s="3" t="s">
        <v>1240</v>
      </c>
      <c r="C1241" s="3" t="s">
        <v>7278</v>
      </c>
      <c r="D1241">
        <v>2500</v>
      </c>
      <c r="E1241">
        <v>3105</v>
      </c>
      <c r="F1241" t="s">
        <v>8219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5"/>
        <v>124.2</v>
      </c>
      <c r="P1241" t="e">
        <f t="shared" si="116"/>
        <v>#DIV/0!</v>
      </c>
      <c r="Q1241" t="str">
        <f t="shared" si="120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7279</v>
      </c>
      <c r="D1242">
        <v>8000</v>
      </c>
      <c r="E1242">
        <v>8241</v>
      </c>
      <c r="F1242" t="s">
        <v>8219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5"/>
        <v>103.01249999999999</v>
      </c>
      <c r="P1242">
        <f t="shared" si="116"/>
        <v>1000</v>
      </c>
      <c r="Q1242" t="str">
        <f t="shared" si="120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32" hidden="1" x14ac:dyDescent="0.2">
      <c r="A1243">
        <v>1241</v>
      </c>
      <c r="B1243" s="3" t="s">
        <v>1242</v>
      </c>
      <c r="C1243" s="3" t="s">
        <v>7280</v>
      </c>
      <c r="D1243">
        <v>2000</v>
      </c>
      <c r="E1243">
        <v>2245</v>
      </c>
      <c r="F1243" t="s">
        <v>8219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5"/>
        <v>112.25</v>
      </c>
      <c r="P1243">
        <f t="shared" si="116"/>
        <v>58.823529411764703</v>
      </c>
      <c r="Q1243" t="str">
        <f t="shared" si="120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7281</v>
      </c>
      <c r="D1244">
        <v>7000</v>
      </c>
      <c r="E1244">
        <v>7617</v>
      </c>
      <c r="F1244" t="s">
        <v>8219</v>
      </c>
      <c r="G1244" t="s">
        <v>8225</v>
      </c>
      <c r="H1244" t="s">
        <v>8247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5"/>
        <v>108.8142857142857</v>
      </c>
      <c r="P1244">
        <f t="shared" si="116"/>
        <v>7000</v>
      </c>
      <c r="Q1244" t="str">
        <f t="shared" si="120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7282</v>
      </c>
      <c r="D1245">
        <v>2000</v>
      </c>
      <c r="E1245">
        <v>2300</v>
      </c>
      <c r="F1245" t="s">
        <v>8219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5"/>
        <v>114.99999999999999</v>
      </c>
      <c r="P1245">
        <f t="shared" si="116"/>
        <v>52.631578947368418</v>
      </c>
      <c r="Q1245" t="str">
        <f t="shared" si="120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7283</v>
      </c>
      <c r="D1246">
        <v>10000</v>
      </c>
      <c r="E1246">
        <v>10300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5"/>
        <v>103</v>
      </c>
      <c r="P1246">
        <f t="shared" si="116"/>
        <v>222.22222222222223</v>
      </c>
      <c r="Q1246" t="str">
        <f t="shared" si="120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7284</v>
      </c>
      <c r="D1247">
        <v>3000</v>
      </c>
      <c r="E1247">
        <v>3034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5"/>
        <v>101.13333333333334</v>
      </c>
      <c r="P1247">
        <f t="shared" si="116"/>
        <v>176.47058823529412</v>
      </c>
      <c r="Q1247" t="str">
        <f t="shared" si="120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7285</v>
      </c>
      <c r="D1248">
        <v>5000</v>
      </c>
      <c r="E1248">
        <v>5478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5"/>
        <v>109.55999999999999</v>
      </c>
      <c r="P1248">
        <f t="shared" si="116"/>
        <v>161.29032258064515</v>
      </c>
      <c r="Q1248" t="str">
        <f t="shared" si="120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48" hidden="1" x14ac:dyDescent="0.2">
      <c r="A1249">
        <v>1247</v>
      </c>
      <c r="B1249" s="3" t="s">
        <v>1248</v>
      </c>
      <c r="C1249" s="3" t="s">
        <v>7286</v>
      </c>
      <c r="D1249">
        <v>1900</v>
      </c>
      <c r="E1249">
        <v>2182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5"/>
        <v>114.8421052631579</v>
      </c>
      <c r="P1249">
        <f t="shared" si="116"/>
        <v>38</v>
      </c>
      <c r="Q1249" t="str">
        <f t="shared" si="120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8" hidden="1" x14ac:dyDescent="0.2">
      <c r="A1250">
        <v>1248</v>
      </c>
      <c r="B1250" s="3" t="s">
        <v>1249</v>
      </c>
      <c r="C1250" s="3" t="s">
        <v>7287</v>
      </c>
      <c r="D1250">
        <v>2500</v>
      </c>
      <c r="E1250">
        <v>2935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5"/>
        <v>117.39999999999999</v>
      </c>
      <c r="P1250">
        <f t="shared" si="116"/>
        <v>42.372881355932201</v>
      </c>
      <c r="Q1250" t="str">
        <f t="shared" si="120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7288</v>
      </c>
      <c r="D1251">
        <v>1500</v>
      </c>
      <c r="E1251">
        <v>2576</v>
      </c>
      <c r="F1251" t="s">
        <v>8219</v>
      </c>
      <c r="G1251" t="s">
        <v>8225</v>
      </c>
      <c r="H1251" t="s">
        <v>8247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5"/>
        <v>171.73333333333335</v>
      </c>
      <c r="P1251">
        <f t="shared" si="116"/>
        <v>18.518518518518519</v>
      </c>
      <c r="Q1251" t="str">
        <f t="shared" si="120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32" hidden="1" x14ac:dyDescent="0.2">
      <c r="A1252">
        <v>1250</v>
      </c>
      <c r="B1252" s="3" t="s">
        <v>1251</v>
      </c>
      <c r="C1252" s="3" t="s">
        <v>7289</v>
      </c>
      <c r="D1252">
        <v>4200</v>
      </c>
      <c r="E1252">
        <v>4794.82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5"/>
        <v>114.16238095238094</v>
      </c>
      <c r="P1252">
        <f t="shared" si="116"/>
        <v>8.2677165354330704</v>
      </c>
      <c r="Q1252" t="str">
        <f t="shared" si="120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48" hidden="1" x14ac:dyDescent="0.2">
      <c r="A1253">
        <v>1251</v>
      </c>
      <c r="B1253" s="3" t="s">
        <v>1252</v>
      </c>
      <c r="C1253" s="3" t="s">
        <v>7290</v>
      </c>
      <c r="D1253">
        <v>1200</v>
      </c>
      <c r="E1253">
        <v>1437</v>
      </c>
      <c r="F1253" t="s">
        <v>8219</v>
      </c>
      <c r="G1253" t="s">
        <v>8225</v>
      </c>
      <c r="H1253" t="s">
        <v>8247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5"/>
        <v>119.75</v>
      </c>
      <c r="P1253">
        <f t="shared" si="116"/>
        <v>16.216216216216218</v>
      </c>
      <c r="Q1253" t="str">
        <f t="shared" si="120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7291</v>
      </c>
      <c r="D1254">
        <v>500</v>
      </c>
      <c r="E1254">
        <v>545</v>
      </c>
      <c r="F1254" t="s">
        <v>8219</v>
      </c>
      <c r="G1254" t="s">
        <v>8225</v>
      </c>
      <c r="H1254" t="s">
        <v>8247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5"/>
        <v>109.00000000000001</v>
      </c>
      <c r="P1254">
        <f t="shared" si="116"/>
        <v>3.5460992907801416</v>
      </c>
      <c r="Q1254" t="str">
        <f t="shared" si="120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64" hidden="1" x14ac:dyDescent="0.2">
      <c r="A1255">
        <v>1253</v>
      </c>
      <c r="B1255" s="3" t="s">
        <v>1254</v>
      </c>
      <c r="C1255" s="3" t="s">
        <v>7292</v>
      </c>
      <c r="D1255">
        <v>7000</v>
      </c>
      <c r="E1255">
        <v>7062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5"/>
        <v>100.88571428571429</v>
      </c>
      <c r="P1255">
        <f t="shared" si="116"/>
        <v>9.8452883263009845</v>
      </c>
      <c r="Q1255" t="str">
        <f t="shared" si="120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7293</v>
      </c>
      <c r="D1256">
        <v>2500</v>
      </c>
      <c r="E1256">
        <v>2725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5"/>
        <v>109.00000000000001</v>
      </c>
      <c r="P1256">
        <f t="shared" si="116"/>
        <v>17.730496453900709</v>
      </c>
      <c r="Q1256" t="str">
        <f t="shared" si="120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7294</v>
      </c>
      <c r="D1257">
        <v>4300</v>
      </c>
      <c r="E1257">
        <v>4610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5"/>
        <v>107.20930232558139</v>
      </c>
      <c r="P1257">
        <f t="shared" si="116"/>
        <v>39.449541284403672</v>
      </c>
      <c r="Q1257" t="str">
        <f t="shared" si="120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7295</v>
      </c>
      <c r="D1258">
        <v>1000</v>
      </c>
      <c r="E1258">
        <v>1000</v>
      </c>
      <c r="F1258" t="s">
        <v>8219</v>
      </c>
      <c r="G1258" t="s">
        <v>8225</v>
      </c>
      <c r="H1258" t="s">
        <v>8247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5"/>
        <v>100</v>
      </c>
      <c r="P1258">
        <f t="shared" si="116"/>
        <v>2.770083102493075</v>
      </c>
      <c r="Q1258" t="str">
        <f t="shared" si="120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7296</v>
      </c>
      <c r="D1259">
        <v>3200</v>
      </c>
      <c r="E1259">
        <v>3270</v>
      </c>
      <c r="F1259" t="s">
        <v>8219</v>
      </c>
      <c r="G1259" t="s">
        <v>8225</v>
      </c>
      <c r="H1259" t="s">
        <v>8247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5"/>
        <v>102.18750000000001</v>
      </c>
      <c r="P1259">
        <f t="shared" si="116"/>
        <v>18.181818181818183</v>
      </c>
      <c r="Q1259" t="str">
        <f t="shared" si="120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7297</v>
      </c>
      <c r="D1260">
        <v>15000</v>
      </c>
      <c r="E1260">
        <v>17444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5"/>
        <v>116.29333333333334</v>
      </c>
      <c r="P1260">
        <f t="shared" si="116"/>
        <v>22.388059701492537</v>
      </c>
      <c r="Q1260" t="str">
        <f t="shared" si="120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8" hidden="1" x14ac:dyDescent="0.2">
      <c r="A1261">
        <v>1259</v>
      </c>
      <c r="B1261" s="3" t="s">
        <v>1260</v>
      </c>
      <c r="C1261" s="3" t="s">
        <v>7298</v>
      </c>
      <c r="D1261">
        <v>200</v>
      </c>
      <c r="E1261">
        <v>130</v>
      </c>
      <c r="F1261" t="s">
        <v>8219</v>
      </c>
      <c r="G1261" t="s">
        <v>8225</v>
      </c>
      <c r="H1261" t="s">
        <v>8247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5"/>
        <v>65</v>
      </c>
      <c r="P1261">
        <f t="shared" si="116"/>
        <v>2.0833333333333335</v>
      </c>
      <c r="Q1261" t="str">
        <f t="shared" si="120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7299</v>
      </c>
      <c r="D1262">
        <v>55000</v>
      </c>
      <c r="E1262">
        <v>6780</v>
      </c>
      <c r="F1262" t="s">
        <v>8219</v>
      </c>
      <c r="G1262" t="s">
        <v>8235</v>
      </c>
      <c r="H1262" t="s">
        <v>8255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5"/>
        <v>12.327272727272726</v>
      </c>
      <c r="P1262">
        <f t="shared" si="116"/>
        <v>743.24324324324323</v>
      </c>
      <c r="Q1262" t="str">
        <f t="shared" si="120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8" hidden="1" x14ac:dyDescent="0.2">
      <c r="A1263">
        <v>1261</v>
      </c>
      <c r="B1263" s="3" t="s">
        <v>1262</v>
      </c>
      <c r="C1263" s="3" t="s">
        <v>7300</v>
      </c>
      <c r="D1263">
        <v>4000</v>
      </c>
      <c r="E1263">
        <v>0</v>
      </c>
      <c r="F1263" t="s">
        <v>8219</v>
      </c>
      <c r="G1263" t="s">
        <v>8229</v>
      </c>
      <c r="H1263" t="s">
        <v>8251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5"/>
        <v>0</v>
      </c>
      <c r="P1263">
        <f t="shared" si="116"/>
        <v>76.92307692307692</v>
      </c>
      <c r="Q1263" t="str">
        <f t="shared" si="120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7301</v>
      </c>
      <c r="D1264">
        <v>3750</v>
      </c>
      <c r="E1264">
        <v>151</v>
      </c>
      <c r="F1264" t="s">
        <v>8219</v>
      </c>
      <c r="G1264" t="s">
        <v>8224</v>
      </c>
      <c r="H1264" t="s">
        <v>8246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5"/>
        <v>4.0266666666666664</v>
      </c>
      <c r="P1264">
        <f t="shared" si="116"/>
        <v>35.714285714285715</v>
      </c>
      <c r="Q1264" t="str">
        <f t="shared" si="120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48" hidden="1" x14ac:dyDescent="0.2">
      <c r="A1265">
        <v>1263</v>
      </c>
      <c r="B1265" s="3" t="s">
        <v>1264</v>
      </c>
      <c r="C1265" s="3" t="s">
        <v>7302</v>
      </c>
      <c r="D1265">
        <v>10000</v>
      </c>
      <c r="E1265">
        <v>102</v>
      </c>
      <c r="F1265" t="s">
        <v>8219</v>
      </c>
      <c r="G1265" t="s">
        <v>8225</v>
      </c>
      <c r="H1265" t="s">
        <v>8247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5"/>
        <v>1.02</v>
      </c>
      <c r="P1265">
        <f t="shared" si="116"/>
        <v>243.90243902439025</v>
      </c>
      <c r="Q1265" t="str">
        <f t="shared" si="120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7303</v>
      </c>
      <c r="D1266">
        <v>5000</v>
      </c>
      <c r="E1266">
        <v>587</v>
      </c>
      <c r="F1266" t="s">
        <v>8219</v>
      </c>
      <c r="G1266" t="s">
        <v>8225</v>
      </c>
      <c r="H1266" t="s">
        <v>8247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5"/>
        <v>11.74</v>
      </c>
      <c r="P1266">
        <f t="shared" si="116"/>
        <v>147.05882352941177</v>
      </c>
      <c r="Q1266" t="str">
        <f t="shared" si="120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48" hidden="1" x14ac:dyDescent="0.2">
      <c r="A1267">
        <v>1265</v>
      </c>
      <c r="B1267" s="3" t="s">
        <v>1266</v>
      </c>
      <c r="C1267" s="3" t="s">
        <v>7304</v>
      </c>
      <c r="D1267">
        <v>11000</v>
      </c>
      <c r="E1267">
        <v>0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5"/>
        <v>0</v>
      </c>
      <c r="P1267">
        <f t="shared" si="116"/>
        <v>166.66666666666666</v>
      </c>
      <c r="Q1267" t="str">
        <f t="shared" si="120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48" hidden="1" x14ac:dyDescent="0.2">
      <c r="A1268">
        <v>1266</v>
      </c>
      <c r="B1268" s="3" t="s">
        <v>1267</v>
      </c>
      <c r="C1268" s="3" t="s">
        <v>7305</v>
      </c>
      <c r="D1268">
        <v>3500</v>
      </c>
      <c r="E1268">
        <v>2070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5"/>
        <v>59.142857142857139</v>
      </c>
      <c r="P1268">
        <f t="shared" si="116"/>
        <v>70</v>
      </c>
      <c r="Q1268" t="str">
        <f t="shared" si="120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7306</v>
      </c>
      <c r="D1269">
        <v>3000000</v>
      </c>
      <c r="E1269">
        <v>1800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5"/>
        <v>0.06</v>
      </c>
      <c r="P1269">
        <f t="shared" si="116"/>
        <v>18867.924528301886</v>
      </c>
      <c r="Q1269" t="str">
        <f t="shared" si="120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7307</v>
      </c>
      <c r="D1270">
        <v>10000</v>
      </c>
      <c r="E1270">
        <v>1145</v>
      </c>
      <c r="F1270" t="s">
        <v>8219</v>
      </c>
      <c r="G1270" t="s">
        <v>8234</v>
      </c>
      <c r="H1270" t="s">
        <v>8254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5"/>
        <v>11.450000000000001</v>
      </c>
      <c r="P1270">
        <f t="shared" si="116"/>
        <v>54.945054945054942</v>
      </c>
      <c r="Q1270" t="str">
        <f t="shared" si="120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7308</v>
      </c>
      <c r="D1271">
        <v>30000</v>
      </c>
      <c r="E1271">
        <v>110</v>
      </c>
      <c r="F1271" t="s">
        <v>8219</v>
      </c>
      <c r="G1271" t="s">
        <v>8232</v>
      </c>
      <c r="H1271" t="s">
        <v>8253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5"/>
        <v>0.36666666666666664</v>
      </c>
      <c r="P1271">
        <f t="shared" si="116"/>
        <v>145.63106796116506</v>
      </c>
      <c r="Q1271" t="str">
        <f t="shared" si="120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48" hidden="1" x14ac:dyDescent="0.2">
      <c r="A1272">
        <v>1270</v>
      </c>
      <c r="B1272" s="3" t="s">
        <v>1271</v>
      </c>
      <c r="C1272" s="3" t="s">
        <v>7309</v>
      </c>
      <c r="D1272">
        <v>5000</v>
      </c>
      <c r="E1272">
        <v>2608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5"/>
        <v>52.16</v>
      </c>
      <c r="P1272">
        <f t="shared" si="116"/>
        <v>29.585798816568047</v>
      </c>
      <c r="Q1272" t="str">
        <f t="shared" si="120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7310</v>
      </c>
      <c r="D1273">
        <v>50000</v>
      </c>
      <c r="E1273">
        <v>1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5"/>
        <v>2E-3</v>
      </c>
      <c r="P1273">
        <f t="shared" si="116"/>
        <v>1612.9032258064517</v>
      </c>
      <c r="Q1273" t="str">
        <f t="shared" si="120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7311</v>
      </c>
      <c r="D1274">
        <v>2000</v>
      </c>
      <c r="E1274">
        <v>25</v>
      </c>
      <c r="F1274" t="s">
        <v>8219</v>
      </c>
      <c r="G1274" t="s">
        <v>8225</v>
      </c>
      <c r="H1274" t="s">
        <v>8247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5"/>
        <v>1.25</v>
      </c>
      <c r="P1274">
        <f t="shared" si="116"/>
        <v>71.428571428571431</v>
      </c>
      <c r="Q1274" t="str">
        <f t="shared" si="120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8" hidden="1" x14ac:dyDescent="0.2">
      <c r="A1275">
        <v>1273</v>
      </c>
      <c r="B1275" s="3" t="s">
        <v>1274</v>
      </c>
      <c r="C1275" s="3" t="s">
        <v>7312</v>
      </c>
      <c r="D1275">
        <v>5000</v>
      </c>
      <c r="E1275">
        <v>2726</v>
      </c>
      <c r="F1275" t="s">
        <v>8219</v>
      </c>
      <c r="G1275" t="s">
        <v>8224</v>
      </c>
      <c r="H1275" t="s">
        <v>8246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5"/>
        <v>54.52</v>
      </c>
      <c r="P1275">
        <f t="shared" si="116"/>
        <v>92.592592592592595</v>
      </c>
      <c r="Q1275" t="str">
        <f t="shared" si="120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32" hidden="1" x14ac:dyDescent="0.2">
      <c r="A1276">
        <v>1274</v>
      </c>
      <c r="B1276" s="3" t="s">
        <v>1275</v>
      </c>
      <c r="C1276" s="3" t="s">
        <v>7313</v>
      </c>
      <c r="D1276">
        <v>1000</v>
      </c>
      <c r="E1276">
        <v>250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5"/>
        <v>25</v>
      </c>
      <c r="P1276">
        <f t="shared" si="116"/>
        <v>2.1413276231263385</v>
      </c>
      <c r="Q1276" t="str">
        <f t="shared" si="120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7314</v>
      </c>
      <c r="D1277">
        <v>500</v>
      </c>
      <c r="E1277">
        <v>0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5"/>
        <v>0</v>
      </c>
      <c r="P1277">
        <f t="shared" si="116"/>
        <v>1.2853470437017995</v>
      </c>
      <c r="Q1277" t="str">
        <f t="shared" si="120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48" hidden="1" x14ac:dyDescent="0.2">
      <c r="A1278">
        <v>1276</v>
      </c>
      <c r="B1278" s="3" t="s">
        <v>1277</v>
      </c>
      <c r="C1278" s="3" t="s">
        <v>7315</v>
      </c>
      <c r="D1278">
        <v>8000</v>
      </c>
      <c r="E1278">
        <v>273</v>
      </c>
      <c r="F1278" t="s">
        <v>8219</v>
      </c>
      <c r="G1278" t="s">
        <v>8225</v>
      </c>
      <c r="H1278" t="s">
        <v>8247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5"/>
        <v>3.4125000000000001</v>
      </c>
      <c r="P1278">
        <f t="shared" si="116"/>
        <v>117.64705882352941</v>
      </c>
      <c r="Q1278" t="str">
        <f t="shared" si="120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7316</v>
      </c>
      <c r="D1279">
        <v>5000</v>
      </c>
      <c r="E1279">
        <v>0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5"/>
        <v>0</v>
      </c>
      <c r="P1279">
        <f t="shared" si="116"/>
        <v>12.106537530266344</v>
      </c>
      <c r="Q1279" t="str">
        <f t="shared" si="120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7317</v>
      </c>
      <c r="D1280">
        <v>5500</v>
      </c>
      <c r="E1280">
        <v>2550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5"/>
        <v>46.36363636363636</v>
      </c>
      <c r="P1280">
        <f t="shared" si="116"/>
        <v>28.94736842105263</v>
      </c>
      <c r="Q1280" t="str">
        <f t="shared" si="120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7318</v>
      </c>
      <c r="D1281">
        <v>5000</v>
      </c>
      <c r="E1281">
        <v>5175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5"/>
        <v>103.49999999999999</v>
      </c>
      <c r="P1281">
        <f t="shared" si="116"/>
        <v>26.455026455026456</v>
      </c>
      <c r="Q1281" t="str">
        <f t="shared" si="120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7319</v>
      </c>
      <c r="D1282">
        <v>9500</v>
      </c>
      <c r="E1282">
        <v>11335.7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5"/>
        <v>119.32315789473684</v>
      </c>
      <c r="P1282">
        <f t="shared" si="116"/>
        <v>73.07692307692308</v>
      </c>
      <c r="Q1282" t="str">
        <f t="shared" si="120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7320</v>
      </c>
      <c r="D1283">
        <v>3000</v>
      </c>
      <c r="E1283">
        <v>3773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1">(E1283/D1283)*100</f>
        <v>125.76666666666667</v>
      </c>
      <c r="P1283">
        <f t="shared" ref="P1283:P1346" si="122">D1283/L1283</f>
        <v>40.54054054054054</v>
      </c>
      <c r="Q1283" t="str">
        <f t="shared" si="120"/>
        <v>music</v>
      </c>
      <c r="R1283" t="str">
        <f t="shared" ref="R1283:R1346" si="123">RIGHT(N1283,LEN(N1283)-SEARCH("/",N1283))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7321</v>
      </c>
      <c r="D1284">
        <v>23000</v>
      </c>
      <c r="E1284">
        <v>27541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1"/>
        <v>119.74347826086958</v>
      </c>
      <c r="P1284">
        <f t="shared" si="122"/>
        <v>83.941605839416056</v>
      </c>
      <c r="Q1284" t="str">
        <f t="shared" ref="Q1284:Q1347" si="126">LEFT(N1284,SEARCH("/",N1284)-1)</f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32" hidden="1" x14ac:dyDescent="0.2">
      <c r="A1285">
        <v>1283</v>
      </c>
      <c r="B1285" s="3" t="s">
        <v>1284</v>
      </c>
      <c r="C1285" s="3" t="s">
        <v>7322</v>
      </c>
      <c r="D1285">
        <v>4000</v>
      </c>
      <c r="E1285">
        <v>5050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1"/>
        <v>126.25</v>
      </c>
      <c r="P1285">
        <f t="shared" si="122"/>
        <v>181.81818181818181</v>
      </c>
      <c r="Q1285" t="str">
        <f t="shared" si="126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7323</v>
      </c>
      <c r="D1286">
        <v>6000</v>
      </c>
      <c r="E1286">
        <v>6007</v>
      </c>
      <c r="F1286" t="s">
        <v>8219</v>
      </c>
      <c r="G1286" t="s">
        <v>8225</v>
      </c>
      <c r="H1286" t="s">
        <v>8247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1"/>
        <v>100.11666666666667</v>
      </c>
      <c r="P1286">
        <f t="shared" si="122"/>
        <v>193.54838709677421</v>
      </c>
      <c r="Q1286" t="str">
        <f t="shared" si="126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7324</v>
      </c>
      <c r="D1287">
        <v>12000</v>
      </c>
      <c r="E1287">
        <v>12256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1"/>
        <v>102.13333333333334</v>
      </c>
      <c r="P1287">
        <f t="shared" si="122"/>
        <v>190.47619047619048</v>
      </c>
      <c r="Q1287" t="str">
        <f t="shared" si="126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64" hidden="1" x14ac:dyDescent="0.2">
      <c r="A1288">
        <v>1286</v>
      </c>
      <c r="B1288" s="3" t="s">
        <v>1287</v>
      </c>
      <c r="C1288" s="3" t="s">
        <v>7325</v>
      </c>
      <c r="D1288">
        <v>35000</v>
      </c>
      <c r="E1288">
        <v>35123</v>
      </c>
      <c r="F1288" t="s">
        <v>8219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1"/>
        <v>100.35142857142858</v>
      </c>
      <c r="P1288">
        <f t="shared" si="122"/>
        <v>1750</v>
      </c>
      <c r="Q1288" t="str">
        <f t="shared" si="126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48" hidden="1" x14ac:dyDescent="0.2">
      <c r="A1289">
        <v>1287</v>
      </c>
      <c r="B1289" s="3" t="s">
        <v>1288</v>
      </c>
      <c r="C1289" s="3" t="s">
        <v>7326</v>
      </c>
      <c r="D1289">
        <v>2000</v>
      </c>
      <c r="E1289">
        <v>2001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1"/>
        <v>100.05</v>
      </c>
      <c r="P1289">
        <f t="shared" si="122"/>
        <v>80</v>
      </c>
      <c r="Q1289" t="str">
        <f t="shared" si="126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32" hidden="1" x14ac:dyDescent="0.2">
      <c r="A1290">
        <v>1288</v>
      </c>
      <c r="B1290" s="3" t="s">
        <v>1289</v>
      </c>
      <c r="C1290" s="3" t="s">
        <v>7327</v>
      </c>
      <c r="D1290">
        <v>4500</v>
      </c>
      <c r="E1290">
        <v>5221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1"/>
        <v>116.02222222222223</v>
      </c>
      <c r="P1290">
        <f t="shared" si="122"/>
        <v>73.770491803278688</v>
      </c>
      <c r="Q1290" t="str">
        <f t="shared" si="126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7328</v>
      </c>
      <c r="D1291">
        <v>12000</v>
      </c>
      <c r="E1291">
        <v>12252</v>
      </c>
      <c r="F1291" t="s">
        <v>8219</v>
      </c>
      <c r="G1291" t="s">
        <v>8225</v>
      </c>
      <c r="H1291" t="s">
        <v>8247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1"/>
        <v>102.1</v>
      </c>
      <c r="P1291">
        <f t="shared" si="122"/>
        <v>230.76923076923077</v>
      </c>
      <c r="Q1291" t="str">
        <f t="shared" si="126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7329</v>
      </c>
      <c r="D1292">
        <v>20000</v>
      </c>
      <c r="E1292">
        <v>20022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1"/>
        <v>100.11000000000001</v>
      </c>
      <c r="P1292">
        <f t="shared" si="122"/>
        <v>232.55813953488371</v>
      </c>
      <c r="Q1292" t="str">
        <f t="shared" si="126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32" hidden="1" x14ac:dyDescent="0.2">
      <c r="A1293">
        <v>1291</v>
      </c>
      <c r="B1293" s="3" t="s">
        <v>1292</v>
      </c>
      <c r="C1293" s="3" t="s">
        <v>7330</v>
      </c>
      <c r="D1293">
        <v>15000</v>
      </c>
      <c r="E1293">
        <v>15126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1"/>
        <v>100.84</v>
      </c>
      <c r="P1293">
        <f t="shared" si="122"/>
        <v>357.14285714285717</v>
      </c>
      <c r="Q1293" t="str">
        <f t="shared" si="126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7331</v>
      </c>
      <c r="D1294">
        <v>4000</v>
      </c>
      <c r="E1294">
        <v>4137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1"/>
        <v>103.42499999999998</v>
      </c>
      <c r="P1294">
        <f t="shared" si="122"/>
        <v>76.92307692307692</v>
      </c>
      <c r="Q1294" t="str">
        <f t="shared" si="126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32" hidden="1" x14ac:dyDescent="0.2">
      <c r="A1295">
        <v>1293</v>
      </c>
      <c r="B1295" s="3" t="s">
        <v>1294</v>
      </c>
      <c r="C1295" s="3" t="s">
        <v>7332</v>
      </c>
      <c r="D1295">
        <v>2500</v>
      </c>
      <c r="E1295">
        <v>3120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1"/>
        <v>124.8</v>
      </c>
      <c r="P1295">
        <f t="shared" si="122"/>
        <v>20.833333333333332</v>
      </c>
      <c r="Q1295" t="str">
        <f t="shared" si="126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32" hidden="1" x14ac:dyDescent="0.2">
      <c r="A1296">
        <v>1294</v>
      </c>
      <c r="B1296" s="3" t="s">
        <v>1295</v>
      </c>
      <c r="C1296" s="3" t="s">
        <v>7333</v>
      </c>
      <c r="D1296">
        <v>3100</v>
      </c>
      <c r="E1296">
        <v>3395</v>
      </c>
      <c r="F1296" t="s">
        <v>8219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1"/>
        <v>109.51612903225806</v>
      </c>
      <c r="P1296">
        <f t="shared" si="122"/>
        <v>140.90909090909091</v>
      </c>
      <c r="Q1296" t="str">
        <f t="shared" si="126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7334</v>
      </c>
      <c r="D1297">
        <v>30000</v>
      </c>
      <c r="E1297">
        <v>30610</v>
      </c>
      <c r="F1297" t="s">
        <v>8219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1"/>
        <v>102.03333333333333</v>
      </c>
      <c r="P1297">
        <f t="shared" si="122"/>
        <v>468.75</v>
      </c>
      <c r="Q1297" t="str">
        <f t="shared" si="126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7335</v>
      </c>
      <c r="D1298">
        <v>2000</v>
      </c>
      <c r="E1298">
        <v>2047</v>
      </c>
      <c r="F1298" t="s">
        <v>8219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1"/>
        <v>102.35000000000001</v>
      </c>
      <c r="P1298">
        <f t="shared" si="122"/>
        <v>86.956521739130437</v>
      </c>
      <c r="Q1298" t="str">
        <f t="shared" si="126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7336</v>
      </c>
      <c r="D1299">
        <v>1200</v>
      </c>
      <c r="E1299">
        <v>1250</v>
      </c>
      <c r="F1299" t="s">
        <v>8219</v>
      </c>
      <c r="G1299" t="s">
        <v>8225</v>
      </c>
      <c r="H1299" t="s">
        <v>8247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1"/>
        <v>104.16666666666667</v>
      </c>
      <c r="P1299">
        <f t="shared" si="122"/>
        <v>5.0420168067226889</v>
      </c>
      <c r="Q1299" t="str">
        <f t="shared" si="126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7337</v>
      </c>
      <c r="D1300">
        <v>1200</v>
      </c>
      <c r="E1300">
        <v>1500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1"/>
        <v>125</v>
      </c>
      <c r="P1300">
        <f t="shared" si="122"/>
        <v>36.363636363636367</v>
      </c>
      <c r="Q1300" t="str">
        <f t="shared" si="126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16" hidden="1" x14ac:dyDescent="0.2">
      <c r="A1301">
        <v>1299</v>
      </c>
      <c r="B1301" s="3" t="s">
        <v>1300</v>
      </c>
      <c r="C1301" s="3" t="s">
        <v>7338</v>
      </c>
      <c r="D1301">
        <v>7000</v>
      </c>
      <c r="E1301">
        <v>7164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1"/>
        <v>102.34285714285714</v>
      </c>
      <c r="P1301">
        <f t="shared" si="122"/>
        <v>218.75</v>
      </c>
      <c r="Q1301" t="str">
        <f t="shared" si="126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1"/>
        <v>107.86500000000001</v>
      </c>
      <c r="P1302">
        <f t="shared" si="122"/>
        <v>833.33333333333337</v>
      </c>
      <c r="Q1302" t="str">
        <f t="shared" si="126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7340</v>
      </c>
      <c r="D1303">
        <v>2600</v>
      </c>
      <c r="E1303">
        <v>2857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1"/>
        <v>109.88461538461539</v>
      </c>
      <c r="P1303">
        <f t="shared" si="122"/>
        <v>89.65517241379311</v>
      </c>
      <c r="Q1303" t="str">
        <f t="shared" si="126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7341</v>
      </c>
      <c r="D1304">
        <v>1000</v>
      </c>
      <c r="E1304">
        <v>1610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1"/>
        <v>161</v>
      </c>
      <c r="P1304">
        <f t="shared" si="122"/>
        <v>20</v>
      </c>
      <c r="Q1304" t="str">
        <f t="shared" si="126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48" hidden="1" x14ac:dyDescent="0.2">
      <c r="A1305">
        <v>1303</v>
      </c>
      <c r="B1305" s="3" t="s">
        <v>1304</v>
      </c>
      <c r="C1305" s="3" t="s">
        <v>7342</v>
      </c>
      <c r="D1305">
        <v>1000</v>
      </c>
      <c r="E1305">
        <v>1312</v>
      </c>
      <c r="F1305" t="s">
        <v>8219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1"/>
        <v>131.20000000000002</v>
      </c>
      <c r="P1305">
        <f t="shared" si="122"/>
        <v>9.2592592592592595</v>
      </c>
      <c r="Q1305" t="str">
        <f t="shared" si="126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7343</v>
      </c>
      <c r="D1306">
        <v>5000</v>
      </c>
      <c r="E1306">
        <v>5940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1"/>
        <v>118.8</v>
      </c>
      <c r="P1306">
        <f t="shared" si="122"/>
        <v>48.07692307692308</v>
      </c>
      <c r="Q1306" t="str">
        <f t="shared" si="126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7344</v>
      </c>
      <c r="D1307">
        <v>4000</v>
      </c>
      <c r="E1307">
        <v>4015.71</v>
      </c>
      <c r="F1307" t="s">
        <v>8219</v>
      </c>
      <c r="G1307" t="s">
        <v>8225</v>
      </c>
      <c r="H1307" t="s">
        <v>8247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1"/>
        <v>100.39275000000001</v>
      </c>
      <c r="P1307">
        <f t="shared" si="122"/>
        <v>46.511627906976742</v>
      </c>
      <c r="Q1307" t="str">
        <f t="shared" si="126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48" hidden="1" x14ac:dyDescent="0.2">
      <c r="A1308">
        <v>1306</v>
      </c>
      <c r="B1308" s="3" t="s">
        <v>1307</v>
      </c>
      <c r="C1308" s="3" t="s">
        <v>7345</v>
      </c>
      <c r="D1308">
        <v>15000</v>
      </c>
      <c r="E1308">
        <v>15481</v>
      </c>
      <c r="F1308" t="s">
        <v>8219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1"/>
        <v>103.20666666666666</v>
      </c>
      <c r="P1308">
        <f t="shared" si="122"/>
        <v>42.134831460674157</v>
      </c>
      <c r="Q1308" t="str">
        <f t="shared" si="126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48" hidden="1" x14ac:dyDescent="0.2">
      <c r="A1309">
        <v>1307</v>
      </c>
      <c r="B1309" s="3" t="s">
        <v>1308</v>
      </c>
      <c r="C1309" s="3" t="s">
        <v>7346</v>
      </c>
      <c r="D1309">
        <v>20000</v>
      </c>
      <c r="E1309">
        <v>20120</v>
      </c>
      <c r="F1309" t="s">
        <v>8219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1"/>
        <v>100.6</v>
      </c>
      <c r="P1309">
        <f t="shared" si="122"/>
        <v>444.44444444444446</v>
      </c>
      <c r="Q1309" t="str">
        <f t="shared" si="126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7347</v>
      </c>
      <c r="D1310">
        <v>35000</v>
      </c>
      <c r="E1310">
        <v>35275.64</v>
      </c>
      <c r="F1310" t="s">
        <v>8219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1"/>
        <v>100.78754285714287</v>
      </c>
      <c r="P1310">
        <f t="shared" si="122"/>
        <v>921.0526315789474</v>
      </c>
      <c r="Q1310" t="str">
        <f t="shared" si="126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8" hidden="1" x14ac:dyDescent="0.2">
      <c r="A1311">
        <v>1309</v>
      </c>
      <c r="B1311" s="3" t="s">
        <v>1310</v>
      </c>
      <c r="C1311" s="3" t="s">
        <v>7348</v>
      </c>
      <c r="D1311">
        <v>2800</v>
      </c>
      <c r="E1311">
        <v>3145</v>
      </c>
      <c r="F1311" t="s">
        <v>8219</v>
      </c>
      <c r="G1311" t="s">
        <v>8225</v>
      </c>
      <c r="H1311" t="s">
        <v>8247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1"/>
        <v>112.32142857142857</v>
      </c>
      <c r="P1311">
        <f t="shared" si="122"/>
        <v>80</v>
      </c>
      <c r="Q1311" t="str">
        <f t="shared" si="126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8" hidden="1" x14ac:dyDescent="0.2">
      <c r="A1312">
        <v>1310</v>
      </c>
      <c r="B1312" s="3" t="s">
        <v>1311</v>
      </c>
      <c r="C1312" s="3" t="s">
        <v>7349</v>
      </c>
      <c r="D1312">
        <v>5862</v>
      </c>
      <c r="E1312">
        <v>6208.98</v>
      </c>
      <c r="F1312" t="s">
        <v>8219</v>
      </c>
      <c r="G1312" t="s">
        <v>8225</v>
      </c>
      <c r="H1312" t="s">
        <v>8247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1"/>
        <v>105.91914022517912</v>
      </c>
      <c r="P1312">
        <f t="shared" si="122"/>
        <v>244.25</v>
      </c>
      <c r="Q1312" t="str">
        <f t="shared" si="126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7350</v>
      </c>
      <c r="D1313">
        <v>3000</v>
      </c>
      <c r="E1313">
        <v>3017</v>
      </c>
      <c r="F1313" t="s">
        <v>8219</v>
      </c>
      <c r="G1313" t="s">
        <v>8225</v>
      </c>
      <c r="H1313" t="s">
        <v>8247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1"/>
        <v>100.56666666666668</v>
      </c>
      <c r="P1313">
        <f t="shared" si="122"/>
        <v>30</v>
      </c>
      <c r="Q1313" t="str">
        <f t="shared" si="126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64" hidden="1" x14ac:dyDescent="0.2">
      <c r="A1314">
        <v>1312</v>
      </c>
      <c r="B1314" s="3" t="s">
        <v>1313</v>
      </c>
      <c r="C1314" s="3" t="s">
        <v>7351</v>
      </c>
      <c r="D1314">
        <v>8500</v>
      </c>
      <c r="E1314">
        <v>9801</v>
      </c>
      <c r="F1314" t="s">
        <v>8219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1"/>
        <v>115.30588235294117</v>
      </c>
      <c r="P1314">
        <f t="shared" si="122"/>
        <v>8500</v>
      </c>
      <c r="Q1314" t="str">
        <f t="shared" si="126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32" hidden="1" x14ac:dyDescent="0.2">
      <c r="A1315">
        <v>1313</v>
      </c>
      <c r="B1315" s="3" t="s">
        <v>1314</v>
      </c>
      <c r="C1315" s="3" t="s">
        <v>7352</v>
      </c>
      <c r="D1315">
        <v>10000</v>
      </c>
      <c r="E1315">
        <v>12730.42</v>
      </c>
      <c r="F1315" t="s">
        <v>8219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1"/>
        <v>127.30419999999999</v>
      </c>
      <c r="P1315">
        <f t="shared" si="122"/>
        <v>81.967213114754102</v>
      </c>
      <c r="Q1315" t="str">
        <f t="shared" si="126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7353</v>
      </c>
      <c r="D1316">
        <v>8000</v>
      </c>
      <c r="E1316">
        <v>8227</v>
      </c>
      <c r="F1316" t="s">
        <v>8219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1"/>
        <v>102.83750000000001</v>
      </c>
      <c r="P1316">
        <f t="shared" si="122"/>
        <v>727.27272727272725</v>
      </c>
      <c r="Q1316" t="str">
        <f t="shared" si="126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48" hidden="1" x14ac:dyDescent="0.2">
      <c r="A1317">
        <v>1315</v>
      </c>
      <c r="B1317" s="3" t="s">
        <v>1316</v>
      </c>
      <c r="C1317" s="3" t="s">
        <v>7354</v>
      </c>
      <c r="D1317">
        <v>1600</v>
      </c>
      <c r="E1317">
        <v>1647</v>
      </c>
      <c r="F1317" t="s">
        <v>8219</v>
      </c>
      <c r="G1317" t="s">
        <v>8225</v>
      </c>
      <c r="H1317" t="s">
        <v>8247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1"/>
        <v>102.9375</v>
      </c>
      <c r="P1317">
        <f t="shared" si="122"/>
        <v>6.4516129032258061</v>
      </c>
      <c r="Q1317" t="str">
        <f t="shared" si="126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7355</v>
      </c>
      <c r="D1318">
        <v>21000</v>
      </c>
      <c r="E1318">
        <v>21904</v>
      </c>
      <c r="F1318" t="s">
        <v>8219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1"/>
        <v>104.3047619047619</v>
      </c>
      <c r="P1318">
        <f t="shared" si="122"/>
        <v>21000</v>
      </c>
      <c r="Q1318" t="str">
        <f t="shared" si="126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7356</v>
      </c>
      <c r="D1319">
        <v>10000</v>
      </c>
      <c r="E1319">
        <v>11122</v>
      </c>
      <c r="F1319" t="s">
        <v>8219</v>
      </c>
      <c r="G1319" t="s">
        <v>8224</v>
      </c>
      <c r="H1319" t="s">
        <v>8246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1"/>
        <v>111.22000000000001</v>
      </c>
      <c r="P1319">
        <f t="shared" si="122"/>
        <v>526.31578947368416</v>
      </c>
      <c r="Q1319" t="str">
        <f t="shared" si="126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7357</v>
      </c>
      <c r="D1320">
        <v>2500</v>
      </c>
      <c r="E1320">
        <v>2646.5</v>
      </c>
      <c r="F1320" t="s">
        <v>8219</v>
      </c>
      <c r="G1320" t="s">
        <v>8225</v>
      </c>
      <c r="H1320" t="s">
        <v>8247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1"/>
        <v>105.86</v>
      </c>
      <c r="P1320">
        <f t="shared" si="122"/>
        <v>18.518518518518519</v>
      </c>
      <c r="Q1320" t="str">
        <f t="shared" si="126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32" hidden="1" x14ac:dyDescent="0.2">
      <c r="A1321">
        <v>1319</v>
      </c>
      <c r="B1321" s="3" t="s">
        <v>1320</v>
      </c>
      <c r="C1321" s="3" t="s">
        <v>7358</v>
      </c>
      <c r="D1321">
        <v>12000</v>
      </c>
      <c r="E1321">
        <v>12095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1"/>
        <v>100.79166666666666</v>
      </c>
      <c r="P1321">
        <f t="shared" si="122"/>
        <v>1333.3333333333333</v>
      </c>
      <c r="Q1321" t="str">
        <f t="shared" si="126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7359</v>
      </c>
      <c r="D1322">
        <v>5500</v>
      </c>
      <c r="E1322">
        <v>5771</v>
      </c>
      <c r="F1322" t="s">
        <v>8219</v>
      </c>
      <c r="G1322" t="s">
        <v>8224</v>
      </c>
      <c r="H1322" t="s">
        <v>8246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1"/>
        <v>104.92727272727274</v>
      </c>
      <c r="P1322">
        <f t="shared" si="122"/>
        <v>1833.3333333333333</v>
      </c>
      <c r="Q1322" t="str">
        <f t="shared" si="126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7360</v>
      </c>
      <c r="D1323">
        <v>25000</v>
      </c>
      <c r="E1323">
        <v>25388</v>
      </c>
      <c r="F1323" t="s">
        <v>8219</v>
      </c>
      <c r="G1323" t="s">
        <v>8224</v>
      </c>
      <c r="H1323" t="s">
        <v>8246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1"/>
        <v>101.55199999999999</v>
      </c>
      <c r="P1323">
        <f t="shared" si="122"/>
        <v>3571.4285714285716</v>
      </c>
      <c r="Q1323" t="str">
        <f t="shared" si="126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7361</v>
      </c>
      <c r="D1324">
        <v>1500</v>
      </c>
      <c r="E1324">
        <v>1661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1"/>
        <v>110.73333333333333</v>
      </c>
      <c r="P1324">
        <f t="shared" si="122"/>
        <v>375</v>
      </c>
      <c r="Q1324" t="str">
        <f t="shared" si="126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32" hidden="1" x14ac:dyDescent="0.2">
      <c r="A1325">
        <v>1323</v>
      </c>
      <c r="B1325" s="3" t="s">
        <v>1324</v>
      </c>
      <c r="C1325" s="3" t="s">
        <v>7362</v>
      </c>
      <c r="D1325">
        <v>2250</v>
      </c>
      <c r="E1325">
        <v>2876</v>
      </c>
      <c r="F1325" t="s">
        <v>8219</v>
      </c>
      <c r="G1325" t="s">
        <v>8225</v>
      </c>
      <c r="H1325" t="s">
        <v>8247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1"/>
        <v>127.82222222222221</v>
      </c>
      <c r="P1325">
        <f t="shared" si="122"/>
        <v>51.136363636363633</v>
      </c>
      <c r="Q1325" t="str">
        <f t="shared" si="126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7363</v>
      </c>
      <c r="D1326">
        <v>20000</v>
      </c>
      <c r="E1326">
        <v>20365</v>
      </c>
      <c r="F1326" t="s">
        <v>8219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1"/>
        <v>101.82500000000002</v>
      </c>
      <c r="P1326">
        <f t="shared" si="122"/>
        <v>222.22222222222223</v>
      </c>
      <c r="Q1326" t="str">
        <f t="shared" si="126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7364</v>
      </c>
      <c r="D1327">
        <v>13000</v>
      </c>
      <c r="E1327">
        <v>13163.5</v>
      </c>
      <c r="F1327" t="s">
        <v>8219</v>
      </c>
      <c r="G1327" t="s">
        <v>8225</v>
      </c>
      <c r="H1327" t="s">
        <v>8247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1"/>
        <v>101.25769230769231</v>
      </c>
      <c r="P1327">
        <f t="shared" si="122"/>
        <v>1625</v>
      </c>
      <c r="Q1327" t="str">
        <f t="shared" si="126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7365</v>
      </c>
      <c r="D1328">
        <v>300</v>
      </c>
      <c r="E1328">
        <v>525</v>
      </c>
      <c r="F1328" t="s">
        <v>8219</v>
      </c>
      <c r="G1328" t="s">
        <v>8225</v>
      </c>
      <c r="H1328" t="s">
        <v>8247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1"/>
        <v>175</v>
      </c>
      <c r="P1328">
        <f t="shared" si="122"/>
        <v>27.272727272727273</v>
      </c>
      <c r="Q1328" t="str">
        <f t="shared" si="126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7366</v>
      </c>
      <c r="D1329">
        <v>10000</v>
      </c>
      <c r="E1329">
        <v>12806</v>
      </c>
      <c r="F1329" t="s">
        <v>8219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1"/>
        <v>128.06</v>
      </c>
      <c r="P1329">
        <f t="shared" si="122"/>
        <v>243.90243902439025</v>
      </c>
      <c r="Q1329" t="str">
        <f t="shared" si="126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7367</v>
      </c>
      <c r="D1330">
        <v>2000</v>
      </c>
      <c r="E1330">
        <v>2125.9899999999998</v>
      </c>
      <c r="F1330" t="s">
        <v>8219</v>
      </c>
      <c r="G1330" t="s">
        <v>8225</v>
      </c>
      <c r="H1330" t="s">
        <v>8247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1"/>
        <v>106.29949999999999</v>
      </c>
      <c r="P1330">
        <f t="shared" si="122"/>
        <v>133.33333333333334</v>
      </c>
      <c r="Q1330" t="str">
        <f t="shared" si="126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32" hidden="1" x14ac:dyDescent="0.2">
      <c r="A1331">
        <v>1329</v>
      </c>
      <c r="B1331" s="3" t="s">
        <v>1330</v>
      </c>
      <c r="C1331" s="3" t="s">
        <v>7368</v>
      </c>
      <c r="D1331">
        <v>7000</v>
      </c>
      <c r="E1331">
        <v>7365</v>
      </c>
      <c r="F1331" t="s">
        <v>8219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1"/>
        <v>105.21428571428571</v>
      </c>
      <c r="P1331">
        <f t="shared" si="122"/>
        <v>777.77777777777783</v>
      </c>
      <c r="Q1331" t="str">
        <f t="shared" si="126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7369</v>
      </c>
      <c r="D1332">
        <v>23000</v>
      </c>
      <c r="E1332">
        <v>24418.6</v>
      </c>
      <c r="F1332" t="s">
        <v>8219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1"/>
        <v>106.16782608695652</v>
      </c>
      <c r="P1332">
        <f t="shared" si="122"/>
        <v>460</v>
      </c>
      <c r="Q1332" t="str">
        <f t="shared" si="126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7370</v>
      </c>
      <c r="D1333">
        <v>5000</v>
      </c>
      <c r="E1333">
        <v>5462</v>
      </c>
      <c r="F1333" t="s">
        <v>8219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1"/>
        <v>109.24000000000001</v>
      </c>
      <c r="P1333">
        <f t="shared" si="122"/>
        <v>147.05882352941177</v>
      </c>
      <c r="Q1333" t="str">
        <f t="shared" si="126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7371</v>
      </c>
      <c r="D1334">
        <v>3300</v>
      </c>
      <c r="E1334">
        <v>3315</v>
      </c>
      <c r="F1334" t="s">
        <v>8219</v>
      </c>
      <c r="G1334" t="s">
        <v>8224</v>
      </c>
      <c r="H1334" t="s">
        <v>8246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1"/>
        <v>100.45454545454547</v>
      </c>
      <c r="P1334" t="e">
        <f t="shared" si="122"/>
        <v>#DIV/0!</v>
      </c>
      <c r="Q1334" t="str">
        <f t="shared" si="126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32" hidden="1" x14ac:dyDescent="0.2">
      <c r="A1335">
        <v>1333</v>
      </c>
      <c r="B1335" s="3" t="s">
        <v>1334</v>
      </c>
      <c r="C1335" s="3" t="s">
        <v>7372</v>
      </c>
      <c r="D1335">
        <v>12200</v>
      </c>
      <c r="E1335">
        <v>12571</v>
      </c>
      <c r="F1335" t="s">
        <v>8219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1"/>
        <v>103.04098360655738</v>
      </c>
      <c r="P1335" t="e">
        <f t="shared" si="122"/>
        <v>#DIV/0!</v>
      </c>
      <c r="Q1335" t="str">
        <f t="shared" si="126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32" hidden="1" x14ac:dyDescent="0.2">
      <c r="A1336">
        <v>1334</v>
      </c>
      <c r="B1336" s="3" t="s">
        <v>1335</v>
      </c>
      <c r="C1336" s="3" t="s">
        <v>7373</v>
      </c>
      <c r="D1336">
        <v>2500</v>
      </c>
      <c r="E1336">
        <v>2804.16</v>
      </c>
      <c r="F1336" t="s">
        <v>8219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1"/>
        <v>112.1664</v>
      </c>
      <c r="P1336">
        <f t="shared" si="122"/>
        <v>9.0579710144927539</v>
      </c>
      <c r="Q1336" t="str">
        <f t="shared" si="126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32" hidden="1" x14ac:dyDescent="0.2">
      <c r="A1337">
        <v>1335</v>
      </c>
      <c r="B1337" s="3" t="s">
        <v>1336</v>
      </c>
      <c r="C1337" s="3" t="s">
        <v>7374</v>
      </c>
      <c r="D1337">
        <v>2500</v>
      </c>
      <c r="E1337">
        <v>2575</v>
      </c>
      <c r="F1337" t="s">
        <v>8219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1"/>
        <v>103</v>
      </c>
      <c r="P1337">
        <f t="shared" si="122"/>
        <v>156.25</v>
      </c>
      <c r="Q1337" t="str">
        <f t="shared" si="126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7375</v>
      </c>
      <c r="D1338">
        <v>2700</v>
      </c>
      <c r="E1338">
        <v>4428</v>
      </c>
      <c r="F1338" t="s">
        <v>8219</v>
      </c>
      <c r="G1338" t="s">
        <v>8241</v>
      </c>
      <c r="H1338" t="s">
        <v>8249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1"/>
        <v>164</v>
      </c>
      <c r="P1338">
        <f t="shared" si="122"/>
        <v>12.053571428571429</v>
      </c>
      <c r="Q1338" t="str">
        <f t="shared" si="126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7376</v>
      </c>
      <c r="D1339">
        <v>6000</v>
      </c>
      <c r="E1339">
        <v>7877</v>
      </c>
      <c r="F1339" t="s">
        <v>8219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1"/>
        <v>131.28333333333333</v>
      </c>
      <c r="P1339">
        <f t="shared" si="122"/>
        <v>42.857142857142854</v>
      </c>
      <c r="Q1339" t="str">
        <f t="shared" si="126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7377</v>
      </c>
      <c r="D1340">
        <v>15000</v>
      </c>
      <c r="E1340">
        <v>15315</v>
      </c>
      <c r="F1340" t="s">
        <v>8219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1"/>
        <v>102.1</v>
      </c>
      <c r="P1340">
        <f t="shared" si="122"/>
        <v>1000</v>
      </c>
      <c r="Q1340" t="str">
        <f t="shared" si="126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48" hidden="1" x14ac:dyDescent="0.2">
      <c r="A1341">
        <v>1339</v>
      </c>
      <c r="B1341" s="3" t="s">
        <v>1340</v>
      </c>
      <c r="C1341" s="3" t="s">
        <v>7378</v>
      </c>
      <c r="D1341">
        <v>2000</v>
      </c>
      <c r="E1341">
        <v>2560</v>
      </c>
      <c r="F1341" t="s">
        <v>8219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1"/>
        <v>128</v>
      </c>
      <c r="P1341">
        <f t="shared" si="122"/>
        <v>54.054054054054056</v>
      </c>
      <c r="Q1341" t="str">
        <f t="shared" si="126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7379</v>
      </c>
      <c r="D1342">
        <v>8000</v>
      </c>
      <c r="E1342">
        <v>8120</v>
      </c>
      <c r="F1342" t="s">
        <v>8219</v>
      </c>
      <c r="G1342" t="s">
        <v>8225</v>
      </c>
      <c r="H1342" t="s">
        <v>8247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1"/>
        <v>101.49999999999999</v>
      </c>
      <c r="P1342" t="e">
        <f t="shared" si="122"/>
        <v>#DIV/0!</v>
      </c>
      <c r="Q1342" t="str">
        <f t="shared" si="126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7380</v>
      </c>
      <c r="D1343">
        <v>1800</v>
      </c>
      <c r="E1343">
        <v>1830</v>
      </c>
      <c r="F1343" t="s">
        <v>8219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1"/>
        <v>101.66666666666666</v>
      </c>
      <c r="P1343">
        <f t="shared" si="122"/>
        <v>39.130434782608695</v>
      </c>
      <c r="Q1343" t="str">
        <f t="shared" si="126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32" hidden="1" x14ac:dyDescent="0.2">
      <c r="A1344">
        <v>1342</v>
      </c>
      <c r="B1344" s="3" t="s">
        <v>1343</v>
      </c>
      <c r="C1344" s="3" t="s">
        <v>7381</v>
      </c>
      <c r="D1344">
        <v>1500</v>
      </c>
      <c r="E1344">
        <v>1950</v>
      </c>
      <c r="F1344" t="s">
        <v>8219</v>
      </c>
      <c r="G1344" t="s">
        <v>8225</v>
      </c>
      <c r="H1344" t="s">
        <v>8247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1"/>
        <v>130</v>
      </c>
      <c r="P1344">
        <f t="shared" si="122"/>
        <v>1500</v>
      </c>
      <c r="Q1344" t="str">
        <f t="shared" si="126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7382</v>
      </c>
      <c r="D1345">
        <v>10000</v>
      </c>
      <c r="E1345">
        <v>15443</v>
      </c>
      <c r="F1345" t="s">
        <v>8219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1"/>
        <v>154.43</v>
      </c>
      <c r="P1345">
        <f t="shared" si="122"/>
        <v>30.959752321981423</v>
      </c>
      <c r="Q1345" t="str">
        <f t="shared" si="126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7383</v>
      </c>
      <c r="D1346">
        <v>4000</v>
      </c>
      <c r="E1346">
        <v>4296</v>
      </c>
      <c r="F1346" t="s">
        <v>8219</v>
      </c>
      <c r="G1346" t="s">
        <v>8224</v>
      </c>
      <c r="H1346" t="s">
        <v>8246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1"/>
        <v>107.4</v>
      </c>
      <c r="P1346">
        <f t="shared" si="122"/>
        <v>28.776978417266186</v>
      </c>
      <c r="Q1346" t="str">
        <f t="shared" si="126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7384</v>
      </c>
      <c r="D1347">
        <v>15500</v>
      </c>
      <c r="E1347">
        <v>15705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7">(E1347/D1347)*100</f>
        <v>101.32258064516128</v>
      </c>
      <c r="P1347">
        <f t="shared" ref="P1347:P1410" si="128">D1347/L1347</f>
        <v>2214.2857142857142</v>
      </c>
      <c r="Q1347" t="str">
        <f t="shared" si="126"/>
        <v>publishing</v>
      </c>
      <c r="R1347" t="str">
        <f t="shared" ref="R1347:R1410" si="129">RIGHT(N1347,LEN(N1347)-SEARCH("/",N1347))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7385</v>
      </c>
      <c r="D1348">
        <v>1800</v>
      </c>
      <c r="E1348">
        <v>1805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7"/>
        <v>100.27777777777777</v>
      </c>
      <c r="P1348">
        <f t="shared" si="128"/>
        <v>12.080536912751677</v>
      </c>
      <c r="Q1348" t="str">
        <f t="shared" ref="Q1348:Q1411" si="132">LEFT(N1348,SEARCH("/",N1348)-1)</f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7386</v>
      </c>
      <c r="D1349">
        <v>4500</v>
      </c>
      <c r="E1349">
        <v>5258</v>
      </c>
      <c r="F1349" t="s">
        <v>8219</v>
      </c>
      <c r="G1349" t="s">
        <v>8229</v>
      </c>
      <c r="H1349" t="s">
        <v>8251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7"/>
        <v>116.84444444444443</v>
      </c>
      <c r="P1349">
        <f t="shared" si="128"/>
        <v>145.16129032258064</v>
      </c>
      <c r="Q1349" t="str">
        <f t="shared" si="132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7387</v>
      </c>
      <c r="D1350">
        <v>5000</v>
      </c>
      <c r="E1350">
        <v>5430</v>
      </c>
      <c r="F1350" t="s">
        <v>8219</v>
      </c>
      <c r="G1350" t="s">
        <v>8225</v>
      </c>
      <c r="H1350" t="s">
        <v>8247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7"/>
        <v>108.60000000000001</v>
      </c>
      <c r="P1350">
        <f t="shared" si="128"/>
        <v>192.30769230769232</v>
      </c>
      <c r="Q1350" t="str">
        <f t="shared" si="132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7388</v>
      </c>
      <c r="D1351">
        <v>2500</v>
      </c>
      <c r="E1351">
        <v>2585</v>
      </c>
      <c r="F1351" t="s">
        <v>8219</v>
      </c>
      <c r="G1351" t="s">
        <v>8225</v>
      </c>
      <c r="H1351" t="s">
        <v>8247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7"/>
        <v>103.4</v>
      </c>
      <c r="P1351">
        <f t="shared" si="128"/>
        <v>14.534883720930232</v>
      </c>
      <c r="Q1351" t="str">
        <f t="shared" si="132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7389</v>
      </c>
      <c r="D1352">
        <v>5800</v>
      </c>
      <c r="E1352">
        <v>6628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7"/>
        <v>114.27586206896552</v>
      </c>
      <c r="P1352">
        <f t="shared" si="128"/>
        <v>74.358974358974365</v>
      </c>
      <c r="Q1352" t="str">
        <f t="shared" si="132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48" hidden="1" x14ac:dyDescent="0.2">
      <c r="A1353">
        <v>1351</v>
      </c>
      <c r="B1353" s="3" t="s">
        <v>1352</v>
      </c>
      <c r="C1353" s="3" t="s">
        <v>7390</v>
      </c>
      <c r="D1353">
        <v>2000</v>
      </c>
      <c r="E1353">
        <v>2060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7"/>
        <v>103</v>
      </c>
      <c r="P1353">
        <f t="shared" si="128"/>
        <v>16.666666666666668</v>
      </c>
      <c r="Q1353" t="str">
        <f t="shared" si="132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32" hidden="1" x14ac:dyDescent="0.2">
      <c r="A1354">
        <v>1352</v>
      </c>
      <c r="B1354" s="3" t="s">
        <v>1353</v>
      </c>
      <c r="C1354" s="3" t="s">
        <v>7391</v>
      </c>
      <c r="D1354">
        <v>5000</v>
      </c>
      <c r="E1354">
        <v>6080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7"/>
        <v>121.6</v>
      </c>
      <c r="P1354">
        <f t="shared" si="128"/>
        <v>22.026431718061673</v>
      </c>
      <c r="Q1354" t="str">
        <f t="shared" si="132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8" hidden="1" x14ac:dyDescent="0.2">
      <c r="A1355">
        <v>1353</v>
      </c>
      <c r="B1355" s="3" t="s">
        <v>1354</v>
      </c>
      <c r="C1355" s="3" t="s">
        <v>7392</v>
      </c>
      <c r="D1355">
        <v>31000</v>
      </c>
      <c r="E1355">
        <v>31820.5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7"/>
        <v>102.6467741935484</v>
      </c>
      <c r="P1355">
        <f t="shared" si="128"/>
        <v>738.09523809523807</v>
      </c>
      <c r="Q1355" t="str">
        <f t="shared" si="132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8" hidden="1" x14ac:dyDescent="0.2">
      <c r="A1356">
        <v>1354</v>
      </c>
      <c r="B1356" s="3" t="s">
        <v>1355</v>
      </c>
      <c r="C1356" s="3" t="s">
        <v>7393</v>
      </c>
      <c r="D1356">
        <v>800</v>
      </c>
      <c r="E1356">
        <v>838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7"/>
        <v>104.75000000000001</v>
      </c>
      <c r="P1356">
        <f t="shared" si="128"/>
        <v>12.5</v>
      </c>
      <c r="Q1356" t="str">
        <f t="shared" si="132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7394</v>
      </c>
      <c r="D1357">
        <v>3000</v>
      </c>
      <c r="E1357">
        <v>3048</v>
      </c>
      <c r="F1357" t="s">
        <v>8219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7"/>
        <v>101.6</v>
      </c>
      <c r="P1357">
        <f t="shared" si="128"/>
        <v>24.793388429752067</v>
      </c>
      <c r="Q1357" t="str">
        <f t="shared" si="132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32" hidden="1" x14ac:dyDescent="0.2">
      <c r="A1358">
        <v>1356</v>
      </c>
      <c r="B1358" s="3" t="s">
        <v>1357</v>
      </c>
      <c r="C1358" s="3" t="s">
        <v>7395</v>
      </c>
      <c r="D1358">
        <v>4999</v>
      </c>
      <c r="E1358">
        <v>5604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7"/>
        <v>112.10242048409683</v>
      </c>
      <c r="P1358">
        <f t="shared" si="128"/>
        <v>57.459770114942529</v>
      </c>
      <c r="Q1358" t="str">
        <f t="shared" si="132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7396</v>
      </c>
      <c r="D1359">
        <v>15000</v>
      </c>
      <c r="E1359">
        <v>15265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7"/>
        <v>101.76666666666667</v>
      </c>
      <c r="P1359">
        <f t="shared" si="128"/>
        <v>230.76923076923077</v>
      </c>
      <c r="Q1359" t="str">
        <f t="shared" si="132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32" hidden="1" x14ac:dyDescent="0.2">
      <c r="A1360">
        <v>1358</v>
      </c>
      <c r="B1360" s="3" t="s">
        <v>1359</v>
      </c>
      <c r="C1360" s="3" t="s">
        <v>7397</v>
      </c>
      <c r="D1360">
        <v>2500</v>
      </c>
      <c r="E1360">
        <v>2500</v>
      </c>
      <c r="F1360" t="s">
        <v>8219</v>
      </c>
      <c r="G1360" t="s">
        <v>8229</v>
      </c>
      <c r="H1360" t="s">
        <v>8251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7"/>
        <v>100</v>
      </c>
      <c r="P1360">
        <f t="shared" si="128"/>
        <v>51.020408163265309</v>
      </c>
      <c r="Q1360" t="str">
        <f t="shared" si="132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7398</v>
      </c>
      <c r="D1361">
        <v>10000</v>
      </c>
      <c r="E1361">
        <v>10026.49</v>
      </c>
      <c r="F1361" t="s">
        <v>8219</v>
      </c>
      <c r="G1361" t="s">
        <v>8225</v>
      </c>
      <c r="H1361" t="s">
        <v>8247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7"/>
        <v>100.26489999999998</v>
      </c>
      <c r="P1361">
        <f t="shared" si="128"/>
        <v>526.31578947368416</v>
      </c>
      <c r="Q1361" t="str">
        <f t="shared" si="132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48" hidden="1" x14ac:dyDescent="0.2">
      <c r="A1362">
        <v>1360</v>
      </c>
      <c r="B1362" s="3" t="s">
        <v>1361</v>
      </c>
      <c r="C1362" s="3" t="s">
        <v>7399</v>
      </c>
      <c r="D1362">
        <v>500</v>
      </c>
      <c r="E1362">
        <v>665.21</v>
      </c>
      <c r="F1362" t="s">
        <v>8219</v>
      </c>
      <c r="G1362" t="s">
        <v>8225</v>
      </c>
      <c r="H1362" t="s">
        <v>8247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7"/>
        <v>133.04200000000003</v>
      </c>
      <c r="P1362">
        <f t="shared" si="128"/>
        <v>6.1728395061728394</v>
      </c>
      <c r="Q1362" t="str">
        <f t="shared" si="132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80" hidden="1" x14ac:dyDescent="0.2">
      <c r="A1363">
        <v>1361</v>
      </c>
      <c r="B1363" s="3" t="s">
        <v>1362</v>
      </c>
      <c r="C1363" s="3" t="s">
        <v>7400</v>
      </c>
      <c r="D1363">
        <v>2000</v>
      </c>
      <c r="E1363">
        <v>2424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7"/>
        <v>121.2</v>
      </c>
      <c r="P1363">
        <f t="shared" si="128"/>
        <v>7.5757575757575761</v>
      </c>
      <c r="Q1363" t="str">
        <f t="shared" si="132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8" hidden="1" x14ac:dyDescent="0.2">
      <c r="A1364">
        <v>1362</v>
      </c>
      <c r="B1364" s="3" t="s">
        <v>1363</v>
      </c>
      <c r="C1364" s="3" t="s">
        <v>7401</v>
      </c>
      <c r="D1364">
        <v>500</v>
      </c>
      <c r="E1364">
        <v>570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7"/>
        <v>113.99999999999999</v>
      </c>
      <c r="P1364">
        <f t="shared" si="128"/>
        <v>20</v>
      </c>
      <c r="Q1364" t="str">
        <f t="shared" si="132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7402</v>
      </c>
      <c r="D1365">
        <v>101</v>
      </c>
      <c r="E1365">
        <v>289</v>
      </c>
      <c r="F1365" t="s">
        <v>8219</v>
      </c>
      <c r="G1365" t="s">
        <v>8225</v>
      </c>
      <c r="H1365" t="s">
        <v>8247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7"/>
        <v>286.13861386138615</v>
      </c>
      <c r="P1365">
        <f t="shared" si="128"/>
        <v>20.2</v>
      </c>
      <c r="Q1365" t="str">
        <f t="shared" si="132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7403</v>
      </c>
      <c r="D1366">
        <v>4500</v>
      </c>
      <c r="E1366">
        <v>7670</v>
      </c>
      <c r="F1366" t="s">
        <v>8219</v>
      </c>
      <c r="G1366" t="s">
        <v>8228</v>
      </c>
      <c r="H1366" t="s">
        <v>8250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7"/>
        <v>170.44444444444446</v>
      </c>
      <c r="P1366">
        <f t="shared" si="128"/>
        <v>31.25</v>
      </c>
      <c r="Q1366" t="str">
        <f t="shared" si="132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7404</v>
      </c>
      <c r="D1367">
        <v>600</v>
      </c>
      <c r="E1367">
        <v>710</v>
      </c>
      <c r="F1367" t="s">
        <v>8219</v>
      </c>
      <c r="G1367" t="s">
        <v>8225</v>
      </c>
      <c r="H1367" t="s">
        <v>8247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7"/>
        <v>118.33333333333333</v>
      </c>
      <c r="P1367">
        <f t="shared" si="128"/>
        <v>6.5217391304347823</v>
      </c>
      <c r="Q1367" t="str">
        <f t="shared" si="132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ht="48" hidden="1" x14ac:dyDescent="0.2">
      <c r="A1368">
        <v>1366</v>
      </c>
      <c r="B1368" s="3" t="s">
        <v>1367</v>
      </c>
      <c r="C1368" s="3" t="s">
        <v>7405</v>
      </c>
      <c r="D1368">
        <v>700</v>
      </c>
      <c r="E1368">
        <v>720.01</v>
      </c>
      <c r="F1368" t="s">
        <v>8219</v>
      </c>
      <c r="G1368" t="s">
        <v>8225</v>
      </c>
      <c r="H1368" t="s">
        <v>8247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7"/>
        <v>102.85857142857142</v>
      </c>
      <c r="P1368">
        <f t="shared" si="128"/>
        <v>4.7619047619047619</v>
      </c>
      <c r="Q1368" t="str">
        <f t="shared" si="132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7406</v>
      </c>
      <c r="D1369">
        <v>1500</v>
      </c>
      <c r="E1369">
        <v>2161</v>
      </c>
      <c r="F1369" t="s">
        <v>8219</v>
      </c>
      <c r="G1369" t="s">
        <v>8225</v>
      </c>
      <c r="H1369" t="s">
        <v>8247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7"/>
        <v>144.06666666666666</v>
      </c>
      <c r="P1369">
        <f t="shared" si="128"/>
        <v>16.666666666666668</v>
      </c>
      <c r="Q1369" t="str">
        <f t="shared" si="132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7407</v>
      </c>
      <c r="D1370">
        <v>5500</v>
      </c>
      <c r="E1370">
        <v>5504</v>
      </c>
      <c r="F1370" t="s">
        <v>8219</v>
      </c>
      <c r="G1370" t="s">
        <v>8225</v>
      </c>
      <c r="H1370" t="s">
        <v>8247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7"/>
        <v>100.07272727272726</v>
      </c>
      <c r="P1370">
        <f t="shared" si="128"/>
        <v>63.218390804597703</v>
      </c>
      <c r="Q1370" t="str">
        <f t="shared" si="132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7408</v>
      </c>
      <c r="D1371">
        <v>10000</v>
      </c>
      <c r="E1371">
        <v>10173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7"/>
        <v>101.73</v>
      </c>
      <c r="P1371">
        <f t="shared" si="128"/>
        <v>24.630541871921181</v>
      </c>
      <c r="Q1371" t="str">
        <f t="shared" si="132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48" hidden="1" x14ac:dyDescent="0.2">
      <c r="A1372">
        <v>1370</v>
      </c>
      <c r="B1372" s="3" t="s">
        <v>1371</v>
      </c>
      <c r="C1372" s="3" t="s">
        <v>7409</v>
      </c>
      <c r="D1372">
        <v>3000</v>
      </c>
      <c r="E1372">
        <v>3486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7"/>
        <v>116.19999999999999</v>
      </c>
      <c r="P1372">
        <f t="shared" si="128"/>
        <v>150</v>
      </c>
      <c r="Q1372" t="str">
        <f t="shared" si="132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7410</v>
      </c>
      <c r="D1373">
        <v>3000</v>
      </c>
      <c r="E1373">
        <v>4085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7"/>
        <v>136.16666666666666</v>
      </c>
      <c r="P1373">
        <f t="shared" si="128"/>
        <v>42.857142857142854</v>
      </c>
      <c r="Q1373" t="str">
        <f t="shared" si="132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48" hidden="1" x14ac:dyDescent="0.2">
      <c r="A1374">
        <v>1372</v>
      </c>
      <c r="B1374" s="3" t="s">
        <v>1373</v>
      </c>
      <c r="C1374" s="3" t="s">
        <v>7411</v>
      </c>
      <c r="D1374">
        <v>3000</v>
      </c>
      <c r="E1374">
        <v>4004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7"/>
        <v>133.46666666666667</v>
      </c>
      <c r="P1374">
        <f t="shared" si="128"/>
        <v>187.5</v>
      </c>
      <c r="Q1374" t="str">
        <f t="shared" si="132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16" hidden="1" x14ac:dyDescent="0.2">
      <c r="A1375">
        <v>1373</v>
      </c>
      <c r="B1375" s="3" t="s">
        <v>1374</v>
      </c>
      <c r="C1375" s="3" t="s">
        <v>7412</v>
      </c>
      <c r="D1375">
        <v>8400</v>
      </c>
      <c r="E1375">
        <v>8685</v>
      </c>
      <c r="F1375" t="s">
        <v>8219</v>
      </c>
      <c r="G1375" t="s">
        <v>8227</v>
      </c>
      <c r="H1375" t="s">
        <v>8249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7"/>
        <v>103.39285714285715</v>
      </c>
      <c r="P1375">
        <f t="shared" si="128"/>
        <v>161.53846153846155</v>
      </c>
      <c r="Q1375" t="str">
        <f t="shared" si="132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7413</v>
      </c>
      <c r="D1376">
        <v>1800</v>
      </c>
      <c r="E1376">
        <v>2086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7"/>
        <v>115.88888888888889</v>
      </c>
      <c r="P1376">
        <f t="shared" si="128"/>
        <v>27.272727272727273</v>
      </c>
      <c r="Q1376" t="str">
        <f t="shared" si="132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7414</v>
      </c>
      <c r="D1377">
        <v>15000</v>
      </c>
      <c r="E1377">
        <v>15677.5</v>
      </c>
      <c r="F1377" t="s">
        <v>8219</v>
      </c>
      <c r="G1377" t="s">
        <v>8224</v>
      </c>
      <c r="H1377" t="s">
        <v>8246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7"/>
        <v>104.51666666666665</v>
      </c>
      <c r="P1377">
        <f t="shared" si="128"/>
        <v>137.61467889908258</v>
      </c>
      <c r="Q1377" t="str">
        <f t="shared" si="132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48" hidden="1" x14ac:dyDescent="0.2">
      <c r="A1378">
        <v>1376</v>
      </c>
      <c r="B1378" s="3" t="s">
        <v>1377</v>
      </c>
      <c r="C1378" s="3" t="s">
        <v>7415</v>
      </c>
      <c r="D1378">
        <v>4000</v>
      </c>
      <c r="E1378">
        <v>4081</v>
      </c>
      <c r="F1378" t="s">
        <v>8219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7"/>
        <v>102.02500000000001</v>
      </c>
      <c r="P1378">
        <f t="shared" si="128"/>
        <v>23.80952380952381</v>
      </c>
      <c r="Q1378" t="str">
        <f t="shared" si="132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7416</v>
      </c>
      <c r="D1379">
        <v>1500</v>
      </c>
      <c r="E1379">
        <v>2630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7"/>
        <v>175.33333333333334</v>
      </c>
      <c r="P1379">
        <f t="shared" si="128"/>
        <v>48.387096774193552</v>
      </c>
      <c r="Q1379" t="str">
        <f t="shared" si="132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ht="48" hidden="1" x14ac:dyDescent="0.2">
      <c r="A1380">
        <v>1378</v>
      </c>
      <c r="B1380" s="3" t="s">
        <v>1379</v>
      </c>
      <c r="C1380" s="3" t="s">
        <v>7417</v>
      </c>
      <c r="D1380">
        <v>1000</v>
      </c>
      <c r="E1380">
        <v>1066.8</v>
      </c>
      <c r="F1380" t="s">
        <v>8219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7"/>
        <v>106.67999999999999</v>
      </c>
      <c r="P1380">
        <f t="shared" si="128"/>
        <v>7.518796992481203</v>
      </c>
      <c r="Q1380" t="str">
        <f t="shared" si="132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48" hidden="1" x14ac:dyDescent="0.2">
      <c r="A1381">
        <v>1379</v>
      </c>
      <c r="B1381" s="3" t="s">
        <v>1380</v>
      </c>
      <c r="C1381" s="3" t="s">
        <v>7418</v>
      </c>
      <c r="D1381">
        <v>3500</v>
      </c>
      <c r="E1381">
        <v>4280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7"/>
        <v>122.28571428571429</v>
      </c>
      <c r="P1381">
        <f t="shared" si="128"/>
        <v>23.178807947019866</v>
      </c>
      <c r="Q1381" t="str">
        <f t="shared" si="132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7419</v>
      </c>
      <c r="D1382">
        <v>350</v>
      </c>
      <c r="E1382">
        <v>558</v>
      </c>
      <c r="F1382" t="s">
        <v>8219</v>
      </c>
      <c r="G1382" t="s">
        <v>8225</v>
      </c>
      <c r="H1382" t="s">
        <v>8247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7"/>
        <v>159.42857142857144</v>
      </c>
      <c r="P1382">
        <f t="shared" si="128"/>
        <v>70</v>
      </c>
      <c r="Q1382" t="str">
        <f t="shared" si="132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32" hidden="1" x14ac:dyDescent="0.2">
      <c r="A1383">
        <v>1381</v>
      </c>
      <c r="B1383" s="3" t="s">
        <v>1382</v>
      </c>
      <c r="C1383" s="3" t="s">
        <v>7420</v>
      </c>
      <c r="D1383">
        <v>6500</v>
      </c>
      <c r="E1383">
        <v>6505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7"/>
        <v>100.07692307692308</v>
      </c>
      <c r="P1383">
        <f t="shared" si="128"/>
        <v>89.041095890410958</v>
      </c>
      <c r="Q1383" t="str">
        <f t="shared" si="132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7421</v>
      </c>
      <c r="D1384">
        <v>2500</v>
      </c>
      <c r="E1384">
        <v>2746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7"/>
        <v>109.84</v>
      </c>
      <c r="P1384">
        <f t="shared" si="128"/>
        <v>16.891891891891891</v>
      </c>
      <c r="Q1384" t="str">
        <f t="shared" si="132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7422</v>
      </c>
      <c r="D1385">
        <v>2500</v>
      </c>
      <c r="E1385">
        <v>2501</v>
      </c>
      <c r="F1385" t="s">
        <v>8219</v>
      </c>
      <c r="G1385" t="s">
        <v>8224</v>
      </c>
      <c r="H1385" t="s">
        <v>8246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7"/>
        <v>100.03999999999999</v>
      </c>
      <c r="P1385">
        <f t="shared" si="128"/>
        <v>26.881720430107528</v>
      </c>
      <c r="Q1385" t="str">
        <f t="shared" si="132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7423</v>
      </c>
      <c r="D1386">
        <v>2000</v>
      </c>
      <c r="E1386">
        <v>2321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7"/>
        <v>116.05000000000001</v>
      </c>
      <c r="P1386">
        <f t="shared" si="128"/>
        <v>31.746031746031747</v>
      </c>
      <c r="Q1386" t="str">
        <f t="shared" si="132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7424</v>
      </c>
      <c r="D1387">
        <v>800</v>
      </c>
      <c r="E1387">
        <v>1686</v>
      </c>
      <c r="F1387" t="s">
        <v>8219</v>
      </c>
      <c r="G1387" t="s">
        <v>8225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7"/>
        <v>210.75</v>
      </c>
      <c r="P1387">
        <f t="shared" si="128"/>
        <v>5.9701492537313436</v>
      </c>
      <c r="Q1387" t="str">
        <f t="shared" si="132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48" hidden="1" x14ac:dyDescent="0.2">
      <c r="A1388">
        <v>1386</v>
      </c>
      <c r="B1388" s="3" t="s">
        <v>1387</v>
      </c>
      <c r="C1388" s="3" t="s">
        <v>7425</v>
      </c>
      <c r="D1388">
        <v>4000</v>
      </c>
      <c r="E1388">
        <v>4400</v>
      </c>
      <c r="F1388" t="s">
        <v>8219</v>
      </c>
      <c r="G1388" t="s">
        <v>8225</v>
      </c>
      <c r="H1388" t="s">
        <v>8247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7"/>
        <v>110.00000000000001</v>
      </c>
      <c r="P1388">
        <f t="shared" si="128"/>
        <v>285.71428571428572</v>
      </c>
      <c r="Q1388" t="str">
        <f t="shared" si="132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80" hidden="1" x14ac:dyDescent="0.2">
      <c r="A1389">
        <v>1387</v>
      </c>
      <c r="B1389" s="3" t="s">
        <v>1388</v>
      </c>
      <c r="C1389" s="3" t="s">
        <v>7426</v>
      </c>
      <c r="D1389">
        <v>11737</v>
      </c>
      <c r="E1389">
        <v>11747.18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7"/>
        <v>100.08673425918037</v>
      </c>
      <c r="P1389">
        <f t="shared" si="128"/>
        <v>150.47435897435898</v>
      </c>
      <c r="Q1389" t="str">
        <f t="shared" si="132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7427</v>
      </c>
      <c r="D1390">
        <v>1050</v>
      </c>
      <c r="E1390">
        <v>1115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7"/>
        <v>106.19047619047619</v>
      </c>
      <c r="P1390">
        <f t="shared" si="128"/>
        <v>9.375</v>
      </c>
      <c r="Q1390" t="str">
        <f t="shared" si="132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7428</v>
      </c>
      <c r="D1391">
        <v>2000</v>
      </c>
      <c r="E1391">
        <v>2512</v>
      </c>
      <c r="F1391" t="s">
        <v>8219</v>
      </c>
      <c r="G1391" t="s">
        <v>8229</v>
      </c>
      <c r="H1391" t="s">
        <v>8251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7"/>
        <v>125.6</v>
      </c>
      <c r="P1391">
        <f t="shared" si="128"/>
        <v>58.823529411764703</v>
      </c>
      <c r="Q1391" t="str">
        <f t="shared" si="132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7429</v>
      </c>
      <c r="D1392">
        <v>500</v>
      </c>
      <c r="E1392">
        <v>540</v>
      </c>
      <c r="F1392" t="s">
        <v>8219</v>
      </c>
      <c r="G1392" t="s">
        <v>8225</v>
      </c>
      <c r="H1392" t="s">
        <v>8247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7"/>
        <v>108</v>
      </c>
      <c r="P1392">
        <f t="shared" si="128"/>
        <v>26.315789473684209</v>
      </c>
      <c r="Q1392" t="str">
        <f t="shared" si="132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7430</v>
      </c>
      <c r="D1393">
        <v>2500</v>
      </c>
      <c r="E1393">
        <v>2525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7"/>
        <v>101</v>
      </c>
      <c r="P1393">
        <f t="shared" si="128"/>
        <v>192.30769230769232</v>
      </c>
      <c r="Q1393" t="str">
        <f t="shared" si="132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7431</v>
      </c>
      <c r="D1394">
        <v>500</v>
      </c>
      <c r="E1394">
        <v>537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7"/>
        <v>107.4</v>
      </c>
      <c r="P1394">
        <f t="shared" si="128"/>
        <v>4.8076923076923075</v>
      </c>
      <c r="Q1394" t="str">
        <f t="shared" si="132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48" hidden="1" x14ac:dyDescent="0.2">
      <c r="A1395">
        <v>1393</v>
      </c>
      <c r="B1395" s="3" t="s">
        <v>1394</v>
      </c>
      <c r="C1395" s="3" t="s">
        <v>7432</v>
      </c>
      <c r="D1395">
        <v>3300</v>
      </c>
      <c r="E1395">
        <v>3350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7"/>
        <v>101.51515151515152</v>
      </c>
      <c r="P1395">
        <f t="shared" si="128"/>
        <v>63.46153846153846</v>
      </c>
      <c r="Q1395" t="str">
        <f t="shared" si="132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7433</v>
      </c>
      <c r="D1396">
        <v>1000</v>
      </c>
      <c r="E1396">
        <v>1259</v>
      </c>
      <c r="F1396" t="s">
        <v>8219</v>
      </c>
      <c r="G1396" t="s">
        <v>8225</v>
      </c>
      <c r="H1396" t="s">
        <v>8247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7"/>
        <v>125.89999999999999</v>
      </c>
      <c r="P1396">
        <f t="shared" si="128"/>
        <v>58.823529411764703</v>
      </c>
      <c r="Q1396" t="str">
        <f t="shared" si="132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32" hidden="1" x14ac:dyDescent="0.2">
      <c r="A1397">
        <v>1395</v>
      </c>
      <c r="B1397" s="3" t="s">
        <v>1396</v>
      </c>
      <c r="C1397" s="3" t="s">
        <v>7434</v>
      </c>
      <c r="D1397">
        <v>1500</v>
      </c>
      <c r="E1397">
        <v>1525</v>
      </c>
      <c r="F1397" t="s">
        <v>8219</v>
      </c>
      <c r="G1397" t="s">
        <v>8241</v>
      </c>
      <c r="H1397" t="s">
        <v>8249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7"/>
        <v>101.66666666666666</v>
      </c>
      <c r="P1397">
        <f t="shared" si="128"/>
        <v>18.292682926829269</v>
      </c>
      <c r="Q1397" t="str">
        <f t="shared" si="132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7435</v>
      </c>
      <c r="D1398">
        <v>400</v>
      </c>
      <c r="E1398">
        <v>450</v>
      </c>
      <c r="F1398" t="s">
        <v>8219</v>
      </c>
      <c r="G1398" t="s">
        <v>8225</v>
      </c>
      <c r="H1398" t="s">
        <v>8247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7"/>
        <v>112.5</v>
      </c>
      <c r="P1398">
        <f t="shared" si="128"/>
        <v>5.4794520547945202</v>
      </c>
      <c r="Q1398" t="str">
        <f t="shared" si="132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7436</v>
      </c>
      <c r="D1399">
        <v>8000</v>
      </c>
      <c r="E1399">
        <v>8110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7"/>
        <v>101.375</v>
      </c>
      <c r="P1399">
        <f t="shared" si="128"/>
        <v>50.632911392405063</v>
      </c>
      <c r="Q1399" t="str">
        <f t="shared" si="132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7437</v>
      </c>
      <c r="D1400">
        <v>800</v>
      </c>
      <c r="E1400">
        <v>810</v>
      </c>
      <c r="F1400" t="s">
        <v>8219</v>
      </c>
      <c r="G1400" t="s">
        <v>8225</v>
      </c>
      <c r="H1400" t="s">
        <v>8247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7"/>
        <v>101.25</v>
      </c>
      <c r="P1400">
        <f t="shared" si="128"/>
        <v>12.307692307692308</v>
      </c>
      <c r="Q1400" t="str">
        <f t="shared" si="132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7438</v>
      </c>
      <c r="D1401">
        <v>1800</v>
      </c>
      <c r="E1401">
        <v>2635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7"/>
        <v>146.38888888888889</v>
      </c>
      <c r="P1401">
        <f t="shared" si="128"/>
        <v>9.7826086956521738</v>
      </c>
      <c r="Q1401" t="str">
        <f t="shared" si="132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7439</v>
      </c>
      <c r="D1402">
        <v>1000</v>
      </c>
      <c r="E1402">
        <v>1168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7"/>
        <v>116.8</v>
      </c>
      <c r="P1402">
        <f t="shared" si="128"/>
        <v>29.411764705882351</v>
      </c>
      <c r="Q1402" t="str">
        <f t="shared" si="132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7440</v>
      </c>
      <c r="D1403">
        <v>1500</v>
      </c>
      <c r="E1403">
        <v>1594</v>
      </c>
      <c r="F1403" t="s">
        <v>8219</v>
      </c>
      <c r="G1403" t="s">
        <v>8225</v>
      </c>
      <c r="H1403" t="s">
        <v>8247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7"/>
        <v>106.26666666666667</v>
      </c>
      <c r="P1403">
        <f t="shared" si="128"/>
        <v>6.25</v>
      </c>
      <c r="Q1403" t="str">
        <f t="shared" si="132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7441</v>
      </c>
      <c r="D1404">
        <v>5000</v>
      </c>
      <c r="E1404">
        <v>5226</v>
      </c>
      <c r="F1404" t="s">
        <v>8219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7"/>
        <v>104.52</v>
      </c>
      <c r="P1404">
        <f t="shared" si="128"/>
        <v>44.247787610619469</v>
      </c>
      <c r="Q1404" t="str">
        <f t="shared" si="132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7442</v>
      </c>
      <c r="D1405">
        <v>6000</v>
      </c>
      <c r="E1405">
        <v>6000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7"/>
        <v>100</v>
      </c>
      <c r="P1405">
        <f t="shared" si="128"/>
        <v>90.909090909090907</v>
      </c>
      <c r="Q1405" t="str">
        <f t="shared" si="132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7443</v>
      </c>
      <c r="D1406">
        <v>3500</v>
      </c>
      <c r="E1406">
        <v>3660</v>
      </c>
      <c r="F1406" t="s">
        <v>8219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7"/>
        <v>104.57142857142858</v>
      </c>
      <c r="P1406">
        <f t="shared" si="128"/>
        <v>700</v>
      </c>
      <c r="Q1406" t="str">
        <f t="shared" si="132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7444</v>
      </c>
      <c r="D1407">
        <v>3871</v>
      </c>
      <c r="E1407">
        <v>5366</v>
      </c>
      <c r="F1407" t="s">
        <v>8219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7"/>
        <v>138.62051149573753</v>
      </c>
      <c r="P1407">
        <f t="shared" si="128"/>
        <v>227.70588235294119</v>
      </c>
      <c r="Q1407" t="str">
        <f t="shared" si="132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48" hidden="1" x14ac:dyDescent="0.2">
      <c r="A1408">
        <v>1406</v>
      </c>
      <c r="B1408" s="3" t="s">
        <v>1407</v>
      </c>
      <c r="C1408" s="3" t="s">
        <v>7445</v>
      </c>
      <c r="D1408">
        <v>5000</v>
      </c>
      <c r="E1408">
        <v>5016</v>
      </c>
      <c r="F1408" t="s">
        <v>8219</v>
      </c>
      <c r="G1408" t="s">
        <v>8225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7"/>
        <v>100.32000000000001</v>
      </c>
      <c r="P1408">
        <f t="shared" si="128"/>
        <v>1666.6666666666667</v>
      </c>
      <c r="Q1408" t="str">
        <f t="shared" si="132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7446</v>
      </c>
      <c r="D1409">
        <v>250</v>
      </c>
      <c r="E1409">
        <v>250</v>
      </c>
      <c r="F1409" t="s">
        <v>8219</v>
      </c>
      <c r="G1409" t="s">
        <v>8225</v>
      </c>
      <c r="H1409" t="s">
        <v>8247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7"/>
        <v>100</v>
      </c>
      <c r="P1409">
        <f t="shared" si="128"/>
        <v>125</v>
      </c>
      <c r="Q1409" t="str">
        <f t="shared" si="132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7447</v>
      </c>
      <c r="D1410">
        <v>2500</v>
      </c>
      <c r="E1410">
        <v>2755</v>
      </c>
      <c r="F1410" t="s">
        <v>8219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7"/>
        <v>110.2</v>
      </c>
      <c r="P1410">
        <f t="shared" si="128"/>
        <v>416.66666666666669</v>
      </c>
      <c r="Q1410" t="str">
        <f t="shared" si="132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32" hidden="1" x14ac:dyDescent="0.2">
      <c r="A1411">
        <v>1409</v>
      </c>
      <c r="B1411" s="3" t="s">
        <v>1410</v>
      </c>
      <c r="C1411" s="3" t="s">
        <v>7448</v>
      </c>
      <c r="D1411">
        <v>15000</v>
      </c>
      <c r="E1411">
        <v>15327</v>
      </c>
      <c r="F1411" t="s">
        <v>8219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3">(E1411/D1411)*100</f>
        <v>102.18</v>
      </c>
      <c r="P1411" t="e">
        <f t="shared" ref="P1411:P1474" si="134">D1411/L1411</f>
        <v>#DIV/0!</v>
      </c>
      <c r="Q1411" t="str">
        <f t="shared" si="132"/>
        <v>publishing</v>
      </c>
      <c r="R1411" t="str">
        <f t="shared" ref="R1411:R1474" si="135">RIGHT(N1411,LEN(N1411)-SEARCH("/",N1411))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32" hidden="1" x14ac:dyDescent="0.2">
      <c r="A1412">
        <v>1410</v>
      </c>
      <c r="B1412" s="3" t="s">
        <v>1411</v>
      </c>
      <c r="C1412" s="3" t="s">
        <v>7449</v>
      </c>
      <c r="D1412">
        <v>8000</v>
      </c>
      <c r="E1412">
        <v>8348</v>
      </c>
      <c r="F1412" t="s">
        <v>8219</v>
      </c>
      <c r="G1412" t="s">
        <v>8224</v>
      </c>
      <c r="H1412" t="s">
        <v>8246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3"/>
        <v>104.35000000000001</v>
      </c>
      <c r="P1412">
        <f t="shared" si="134"/>
        <v>8000</v>
      </c>
      <c r="Q1412" t="str">
        <f t="shared" ref="Q1412:Q1475" si="138">LEFT(N1412,SEARCH("/",N1412)-1)</f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7450</v>
      </c>
      <c r="D1413">
        <v>3000</v>
      </c>
      <c r="E1413">
        <v>4145</v>
      </c>
      <c r="F1413" t="s">
        <v>8219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3"/>
        <v>138.16666666666666</v>
      </c>
      <c r="P1413">
        <f t="shared" si="134"/>
        <v>1000</v>
      </c>
      <c r="Q1413" t="str">
        <f t="shared" si="138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48" hidden="1" x14ac:dyDescent="0.2">
      <c r="A1414">
        <v>1412</v>
      </c>
      <c r="B1414" s="3" t="s">
        <v>1413</v>
      </c>
      <c r="C1414" s="3" t="s">
        <v>7451</v>
      </c>
      <c r="D1414">
        <v>3350</v>
      </c>
      <c r="E1414">
        <v>3350</v>
      </c>
      <c r="F1414" t="s">
        <v>8219</v>
      </c>
      <c r="G1414" t="s">
        <v>8225</v>
      </c>
      <c r="H1414" t="s">
        <v>8247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3"/>
        <v>100</v>
      </c>
      <c r="P1414">
        <f t="shared" si="134"/>
        <v>257.69230769230768</v>
      </c>
      <c r="Q1414" t="str">
        <f t="shared" si="138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32" hidden="1" x14ac:dyDescent="0.2">
      <c r="A1415">
        <v>1413</v>
      </c>
      <c r="B1415" s="3" t="s">
        <v>1414</v>
      </c>
      <c r="C1415" s="3" t="s">
        <v>7452</v>
      </c>
      <c r="D1415">
        <v>6000</v>
      </c>
      <c r="E1415">
        <v>6100</v>
      </c>
      <c r="F1415" t="s">
        <v>8219</v>
      </c>
      <c r="G1415" t="s">
        <v>8224</v>
      </c>
      <c r="H1415" t="s">
        <v>8246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3"/>
        <v>101.66666666666666</v>
      </c>
      <c r="P1415">
        <f t="shared" si="134"/>
        <v>6000</v>
      </c>
      <c r="Q1415" t="str">
        <f t="shared" si="138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7453</v>
      </c>
      <c r="D1416">
        <v>700</v>
      </c>
      <c r="E1416">
        <v>1200</v>
      </c>
      <c r="F1416" t="s">
        <v>8219</v>
      </c>
      <c r="G1416" t="s">
        <v>8225</v>
      </c>
      <c r="H1416" t="s">
        <v>8247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3"/>
        <v>171.42857142857142</v>
      </c>
      <c r="P1416">
        <f t="shared" si="134"/>
        <v>700</v>
      </c>
      <c r="Q1416" t="str">
        <f t="shared" si="138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7454</v>
      </c>
      <c r="D1417">
        <v>4500</v>
      </c>
      <c r="E1417">
        <v>4565</v>
      </c>
      <c r="F1417" t="s">
        <v>8219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3"/>
        <v>101.44444444444444</v>
      </c>
      <c r="P1417">
        <f t="shared" si="134"/>
        <v>500</v>
      </c>
      <c r="Q1417" t="str">
        <f t="shared" si="138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7455</v>
      </c>
      <c r="D1418">
        <v>500</v>
      </c>
      <c r="E1418">
        <v>650</v>
      </c>
      <c r="F1418" t="s">
        <v>8219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3"/>
        <v>130</v>
      </c>
      <c r="P1418" t="e">
        <f t="shared" si="134"/>
        <v>#DIV/0!</v>
      </c>
      <c r="Q1418" t="str">
        <f t="shared" si="138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7456</v>
      </c>
      <c r="D1419">
        <v>1500</v>
      </c>
      <c r="E1419">
        <v>1650</v>
      </c>
      <c r="F1419" t="s">
        <v>8219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3"/>
        <v>110.00000000000001</v>
      </c>
      <c r="P1419">
        <f t="shared" si="134"/>
        <v>750</v>
      </c>
      <c r="Q1419" t="str">
        <f t="shared" si="138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48" hidden="1" x14ac:dyDescent="0.2">
      <c r="A1420">
        <v>1418</v>
      </c>
      <c r="B1420" s="3" t="s">
        <v>1419</v>
      </c>
      <c r="C1420" s="3" t="s">
        <v>7457</v>
      </c>
      <c r="D1420">
        <v>2000</v>
      </c>
      <c r="E1420">
        <v>2389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3"/>
        <v>119.44999999999999</v>
      </c>
      <c r="P1420">
        <f t="shared" si="134"/>
        <v>2000</v>
      </c>
      <c r="Q1420" t="str">
        <f t="shared" si="138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7458</v>
      </c>
      <c r="D1421">
        <v>5500</v>
      </c>
      <c r="E1421">
        <v>5516</v>
      </c>
      <c r="F1421" t="s">
        <v>8219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3"/>
        <v>100.2909090909091</v>
      </c>
      <c r="P1421">
        <f t="shared" si="134"/>
        <v>550</v>
      </c>
      <c r="Q1421" t="str">
        <f t="shared" si="138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48" hidden="1" x14ac:dyDescent="0.2">
      <c r="A1422">
        <v>1420</v>
      </c>
      <c r="B1422" s="3" t="s">
        <v>1421</v>
      </c>
      <c r="C1422" s="3" t="s">
        <v>7459</v>
      </c>
      <c r="D1422">
        <v>1000</v>
      </c>
      <c r="E1422">
        <v>1534</v>
      </c>
      <c r="F1422" t="s">
        <v>8219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3"/>
        <v>153.4</v>
      </c>
      <c r="P1422">
        <f t="shared" si="134"/>
        <v>333.33333333333331</v>
      </c>
      <c r="Q1422" t="str">
        <f t="shared" si="138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7460</v>
      </c>
      <c r="D1423">
        <v>3500</v>
      </c>
      <c r="E1423">
        <v>3655</v>
      </c>
      <c r="F1423" t="s">
        <v>8219</v>
      </c>
      <c r="G1423" t="s">
        <v>8243</v>
      </c>
      <c r="H1423" t="s">
        <v>8249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3"/>
        <v>104.42857142857143</v>
      </c>
      <c r="P1423">
        <f t="shared" si="134"/>
        <v>1750</v>
      </c>
      <c r="Q1423" t="str">
        <f t="shared" si="138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7461</v>
      </c>
      <c r="D1424">
        <v>5000</v>
      </c>
      <c r="E1424">
        <v>5055</v>
      </c>
      <c r="F1424" t="s">
        <v>8219</v>
      </c>
      <c r="G1424" t="s">
        <v>8225</v>
      </c>
      <c r="H1424" t="s">
        <v>8247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3"/>
        <v>101.1</v>
      </c>
      <c r="P1424">
        <f t="shared" si="134"/>
        <v>2500</v>
      </c>
      <c r="Q1424" t="str">
        <f t="shared" si="138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7462</v>
      </c>
      <c r="D1425">
        <v>5000</v>
      </c>
      <c r="E1425">
        <v>5376</v>
      </c>
      <c r="F1425" t="s">
        <v>8219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3"/>
        <v>107.52</v>
      </c>
      <c r="P1425">
        <f t="shared" si="134"/>
        <v>5000</v>
      </c>
      <c r="Q1425" t="str">
        <f t="shared" si="138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7463</v>
      </c>
      <c r="D1426">
        <v>500</v>
      </c>
      <c r="E1426">
        <v>1575</v>
      </c>
      <c r="F1426" t="s">
        <v>8219</v>
      </c>
      <c r="G1426" t="s">
        <v>8225</v>
      </c>
      <c r="H1426" t="s">
        <v>8247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3"/>
        <v>315</v>
      </c>
      <c r="P1426">
        <f t="shared" si="134"/>
        <v>35.714285714285715</v>
      </c>
      <c r="Q1426" t="str">
        <f t="shared" si="138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32" hidden="1" x14ac:dyDescent="0.2">
      <c r="A1427">
        <v>1425</v>
      </c>
      <c r="B1427" s="3" t="s">
        <v>1426</v>
      </c>
      <c r="C1427" s="3" t="s">
        <v>7464</v>
      </c>
      <c r="D1427">
        <v>3000</v>
      </c>
      <c r="E1427">
        <v>3058</v>
      </c>
      <c r="F1427" t="s">
        <v>8219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3"/>
        <v>101.93333333333334</v>
      </c>
      <c r="P1427" t="e">
        <f t="shared" si="134"/>
        <v>#DIV/0!</v>
      </c>
      <c r="Q1427" t="str">
        <f t="shared" si="138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7465</v>
      </c>
      <c r="D1428">
        <v>1750</v>
      </c>
      <c r="E1428">
        <v>2210</v>
      </c>
      <c r="F1428" t="s">
        <v>8219</v>
      </c>
      <c r="G1428" t="s">
        <v>8225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3"/>
        <v>126.28571428571429</v>
      </c>
      <c r="P1428" t="e">
        <f t="shared" si="134"/>
        <v>#DIV/0!</v>
      </c>
      <c r="Q1428" t="str">
        <f t="shared" si="138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7466</v>
      </c>
      <c r="D1429">
        <v>1500</v>
      </c>
      <c r="E1429">
        <v>1521</v>
      </c>
      <c r="F1429" t="s">
        <v>8219</v>
      </c>
      <c r="G1429" t="s">
        <v>8225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3"/>
        <v>101.4</v>
      </c>
      <c r="P1429">
        <f t="shared" si="134"/>
        <v>375</v>
      </c>
      <c r="Q1429" t="str">
        <f t="shared" si="138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7467</v>
      </c>
      <c r="D1430">
        <v>2000</v>
      </c>
      <c r="E1430">
        <v>2020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3"/>
        <v>101</v>
      </c>
      <c r="P1430">
        <f t="shared" si="134"/>
        <v>666.66666666666663</v>
      </c>
      <c r="Q1430" t="str">
        <f t="shared" si="138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8" hidden="1" x14ac:dyDescent="0.2">
      <c r="A1431">
        <v>1429</v>
      </c>
      <c r="B1431" s="3" t="s">
        <v>1430</v>
      </c>
      <c r="C1431" s="3" t="s">
        <v>7468</v>
      </c>
      <c r="D1431">
        <v>10000</v>
      </c>
      <c r="E1431">
        <v>10299</v>
      </c>
      <c r="F1431" t="s">
        <v>8219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3"/>
        <v>102.99000000000001</v>
      </c>
      <c r="P1431" t="e">
        <f t="shared" si="134"/>
        <v>#DIV/0!</v>
      </c>
      <c r="Q1431" t="str">
        <f t="shared" si="138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32" hidden="1" x14ac:dyDescent="0.2">
      <c r="A1432">
        <v>1430</v>
      </c>
      <c r="B1432" s="3" t="s">
        <v>1431</v>
      </c>
      <c r="C1432" s="3" t="s">
        <v>7469</v>
      </c>
      <c r="D1432">
        <v>4000</v>
      </c>
      <c r="E1432">
        <v>4250</v>
      </c>
      <c r="F1432" t="s">
        <v>8219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3"/>
        <v>106.25</v>
      </c>
      <c r="P1432">
        <f t="shared" si="134"/>
        <v>800</v>
      </c>
      <c r="Q1432" t="str">
        <f t="shared" si="138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32" hidden="1" x14ac:dyDescent="0.2">
      <c r="A1433">
        <v>1431</v>
      </c>
      <c r="B1433" s="3" t="s">
        <v>1432</v>
      </c>
      <c r="C1433" s="3" t="s">
        <v>7470</v>
      </c>
      <c r="D1433">
        <v>9000</v>
      </c>
      <c r="E1433">
        <v>9124</v>
      </c>
      <c r="F1433" t="s">
        <v>8219</v>
      </c>
      <c r="G1433" t="s">
        <v>8244</v>
      </c>
      <c r="H1433" t="s">
        <v>8258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3"/>
        <v>101.37777777777779</v>
      </c>
      <c r="P1433">
        <f t="shared" si="134"/>
        <v>191.48936170212767</v>
      </c>
      <c r="Q1433" t="str">
        <f t="shared" si="138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7471</v>
      </c>
      <c r="D1434">
        <v>5000</v>
      </c>
      <c r="E1434">
        <v>5673</v>
      </c>
      <c r="F1434" t="s">
        <v>8219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3"/>
        <v>113.46000000000001</v>
      </c>
      <c r="P1434" t="e">
        <f t="shared" si="134"/>
        <v>#DIV/0!</v>
      </c>
      <c r="Q1434" t="str">
        <f t="shared" si="138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7472</v>
      </c>
      <c r="D1435">
        <v>500</v>
      </c>
      <c r="E1435">
        <v>1090</v>
      </c>
      <c r="F1435" t="s">
        <v>8219</v>
      </c>
      <c r="G1435" t="s">
        <v>8224</v>
      </c>
      <c r="H1435" t="s">
        <v>8246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3"/>
        <v>218.00000000000003</v>
      </c>
      <c r="P1435">
        <f t="shared" si="134"/>
        <v>50</v>
      </c>
      <c r="Q1435" t="str">
        <f t="shared" si="138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7473</v>
      </c>
      <c r="D1436">
        <v>7750</v>
      </c>
      <c r="E1436">
        <v>7860</v>
      </c>
      <c r="F1436" t="s">
        <v>8219</v>
      </c>
      <c r="G1436" t="s">
        <v>8224</v>
      </c>
      <c r="H1436" t="s">
        <v>8246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3"/>
        <v>101.41935483870968</v>
      </c>
      <c r="P1436">
        <f t="shared" si="134"/>
        <v>704.5454545454545</v>
      </c>
      <c r="Q1436" t="str">
        <f t="shared" si="138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8" hidden="1" x14ac:dyDescent="0.2">
      <c r="A1437">
        <v>1435</v>
      </c>
      <c r="B1437" s="3" t="s">
        <v>1436</v>
      </c>
      <c r="C1437" s="3" t="s">
        <v>7474</v>
      </c>
      <c r="D1437">
        <v>3000</v>
      </c>
      <c r="E1437">
        <v>3178</v>
      </c>
      <c r="F1437" t="s">
        <v>8219</v>
      </c>
      <c r="G1437" t="s">
        <v>8225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3"/>
        <v>105.93333333333332</v>
      </c>
      <c r="P1437">
        <f t="shared" si="134"/>
        <v>1500</v>
      </c>
      <c r="Q1437" t="str">
        <f t="shared" si="138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7475</v>
      </c>
      <c r="D1438">
        <v>2500</v>
      </c>
      <c r="E1438">
        <v>2600</v>
      </c>
      <c r="F1438" t="s">
        <v>8219</v>
      </c>
      <c r="G1438" t="s">
        <v>8224</v>
      </c>
      <c r="H1438" t="s">
        <v>8246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3"/>
        <v>104</v>
      </c>
      <c r="P1438">
        <f t="shared" si="134"/>
        <v>1250</v>
      </c>
      <c r="Q1438" t="str">
        <f t="shared" si="138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7476</v>
      </c>
      <c r="D1439">
        <v>500</v>
      </c>
      <c r="E1439">
        <v>1105</v>
      </c>
      <c r="F1439" t="s">
        <v>8219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3"/>
        <v>221</v>
      </c>
      <c r="P1439">
        <f t="shared" si="134"/>
        <v>22.727272727272727</v>
      </c>
      <c r="Q1439" t="str">
        <f t="shared" si="138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7477</v>
      </c>
      <c r="D1440">
        <v>750</v>
      </c>
      <c r="E1440">
        <v>890</v>
      </c>
      <c r="F1440" t="s">
        <v>8219</v>
      </c>
      <c r="G1440" t="s">
        <v>8225</v>
      </c>
      <c r="H1440" t="s">
        <v>8247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3"/>
        <v>118.66666666666667</v>
      </c>
      <c r="P1440">
        <f t="shared" si="134"/>
        <v>93.75</v>
      </c>
      <c r="Q1440" t="str">
        <f t="shared" si="138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7478</v>
      </c>
      <c r="D1441">
        <v>1000</v>
      </c>
      <c r="E1441">
        <v>1046</v>
      </c>
      <c r="F1441" t="s">
        <v>8219</v>
      </c>
      <c r="G1441" t="s">
        <v>8224</v>
      </c>
      <c r="H1441" t="s">
        <v>8246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3"/>
        <v>104.60000000000001</v>
      </c>
      <c r="P1441">
        <f t="shared" si="134"/>
        <v>166.66666666666666</v>
      </c>
      <c r="Q1441" t="str">
        <f t="shared" si="138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7479</v>
      </c>
      <c r="D1442">
        <v>5000</v>
      </c>
      <c r="E1442">
        <v>5195</v>
      </c>
      <c r="F1442" t="s">
        <v>8219</v>
      </c>
      <c r="G1442" t="s">
        <v>8241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3"/>
        <v>103.89999999999999</v>
      </c>
      <c r="P1442">
        <f t="shared" si="134"/>
        <v>5000</v>
      </c>
      <c r="Q1442" t="str">
        <f t="shared" si="138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32" hidden="1" x14ac:dyDescent="0.2">
      <c r="A1443">
        <v>1441</v>
      </c>
      <c r="B1443" s="3" t="s">
        <v>1442</v>
      </c>
      <c r="C1443" s="3" t="s">
        <v>7480</v>
      </c>
      <c r="D1443">
        <v>1500</v>
      </c>
      <c r="E1443">
        <v>1766</v>
      </c>
      <c r="F1443" t="s">
        <v>8219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3"/>
        <v>117.73333333333333</v>
      </c>
      <c r="P1443">
        <f t="shared" si="134"/>
        <v>500</v>
      </c>
      <c r="Q1443" t="str">
        <f t="shared" si="138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32" hidden="1" x14ac:dyDescent="0.2">
      <c r="A1444">
        <v>1442</v>
      </c>
      <c r="B1444" s="3" t="s">
        <v>1443</v>
      </c>
      <c r="C1444" s="3" t="s">
        <v>7481</v>
      </c>
      <c r="D1444">
        <v>200</v>
      </c>
      <c r="E1444">
        <v>277</v>
      </c>
      <c r="F1444" t="s">
        <v>8219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3"/>
        <v>138.5</v>
      </c>
      <c r="P1444" t="e">
        <f t="shared" si="134"/>
        <v>#DIV/0!</v>
      </c>
      <c r="Q1444" t="str">
        <f t="shared" si="138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7482</v>
      </c>
      <c r="D1445">
        <v>1000</v>
      </c>
      <c r="E1445">
        <v>1035</v>
      </c>
      <c r="F1445" t="s">
        <v>8219</v>
      </c>
      <c r="G1445" t="s">
        <v>8224</v>
      </c>
      <c r="H1445" t="s">
        <v>8246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3"/>
        <v>103.49999999999999</v>
      </c>
      <c r="P1445" t="e">
        <f t="shared" si="134"/>
        <v>#DIV/0!</v>
      </c>
      <c r="Q1445" t="str">
        <f t="shared" si="138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8" hidden="1" x14ac:dyDescent="0.2">
      <c r="A1446">
        <v>1444</v>
      </c>
      <c r="B1446" s="3" t="s">
        <v>1445</v>
      </c>
      <c r="C1446" s="3" t="s">
        <v>7483</v>
      </c>
      <c r="D1446">
        <v>2000</v>
      </c>
      <c r="E1446">
        <v>2005</v>
      </c>
      <c r="F1446" t="s">
        <v>8219</v>
      </c>
      <c r="G1446" t="s">
        <v>8225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3"/>
        <v>100.25</v>
      </c>
      <c r="P1446" t="e">
        <f t="shared" si="134"/>
        <v>#DIV/0!</v>
      </c>
      <c r="Q1446" t="str">
        <f t="shared" si="138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7484</v>
      </c>
      <c r="D1447">
        <v>3500</v>
      </c>
      <c r="E1447">
        <v>3730</v>
      </c>
      <c r="F1447" t="s">
        <v>8219</v>
      </c>
      <c r="G1447" t="s">
        <v>8229</v>
      </c>
      <c r="H1447" t="s">
        <v>8251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3"/>
        <v>106.57142857142856</v>
      </c>
      <c r="P1447" t="e">
        <f t="shared" si="134"/>
        <v>#DIV/0!</v>
      </c>
      <c r="Q1447" t="str">
        <f t="shared" si="138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7485</v>
      </c>
      <c r="D1448">
        <v>3000</v>
      </c>
      <c r="E1448">
        <v>3000</v>
      </c>
      <c r="F1448" t="s">
        <v>8219</v>
      </c>
      <c r="G1448" t="s">
        <v>8225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3"/>
        <v>100</v>
      </c>
      <c r="P1448" t="e">
        <f t="shared" si="134"/>
        <v>#DIV/0!</v>
      </c>
      <c r="Q1448" t="str">
        <f t="shared" si="138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48" hidden="1" x14ac:dyDescent="0.2">
      <c r="A1449">
        <v>1447</v>
      </c>
      <c r="B1449" s="3" t="s">
        <v>1448</v>
      </c>
      <c r="C1449" s="3" t="s">
        <v>7486</v>
      </c>
      <c r="D1449">
        <v>8000</v>
      </c>
      <c r="E1449">
        <v>8001</v>
      </c>
      <c r="F1449" t="s">
        <v>8219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3"/>
        <v>100.01249999999999</v>
      </c>
      <c r="P1449">
        <f t="shared" si="134"/>
        <v>2666.6666666666665</v>
      </c>
      <c r="Q1449" t="str">
        <f t="shared" si="138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7487</v>
      </c>
      <c r="D1450">
        <v>8000</v>
      </c>
      <c r="E1450">
        <v>8084</v>
      </c>
      <c r="F1450" t="s">
        <v>8219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3"/>
        <v>101.05</v>
      </c>
      <c r="P1450" t="e">
        <f t="shared" si="134"/>
        <v>#DIV/0!</v>
      </c>
      <c r="Q1450" t="str">
        <f t="shared" si="138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7488</v>
      </c>
      <c r="D1451">
        <v>550</v>
      </c>
      <c r="E1451">
        <v>592</v>
      </c>
      <c r="F1451" t="s">
        <v>8219</v>
      </c>
      <c r="G1451" t="s">
        <v>8225</v>
      </c>
      <c r="H1451" t="s">
        <v>8247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3"/>
        <v>107.63636363636364</v>
      </c>
      <c r="P1451" t="e">
        <f t="shared" si="134"/>
        <v>#DIV/0!</v>
      </c>
      <c r="Q1451" t="str">
        <f t="shared" si="138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7489</v>
      </c>
      <c r="D1452">
        <v>2000</v>
      </c>
      <c r="E1452">
        <v>2073</v>
      </c>
      <c r="F1452" t="s">
        <v>8219</v>
      </c>
      <c r="G1452" t="s">
        <v>8225</v>
      </c>
      <c r="H1452" t="s">
        <v>8247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3"/>
        <v>103.64999999999999</v>
      </c>
      <c r="P1452">
        <f t="shared" si="134"/>
        <v>2000</v>
      </c>
      <c r="Q1452" t="str">
        <f t="shared" si="138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8" hidden="1" x14ac:dyDescent="0.2">
      <c r="A1453">
        <v>1451</v>
      </c>
      <c r="B1453" s="3" t="s">
        <v>1452</v>
      </c>
      <c r="C1453" s="3" t="s">
        <v>7490</v>
      </c>
      <c r="D1453">
        <v>3000</v>
      </c>
      <c r="E1453">
        <v>3133</v>
      </c>
      <c r="F1453" t="s">
        <v>8219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3"/>
        <v>104.43333333333334</v>
      </c>
      <c r="P1453">
        <f t="shared" si="134"/>
        <v>1500</v>
      </c>
      <c r="Q1453" t="str">
        <f t="shared" si="138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48" hidden="1" x14ac:dyDescent="0.2">
      <c r="A1454">
        <v>1452</v>
      </c>
      <c r="B1454" s="3" t="s">
        <v>1453</v>
      </c>
      <c r="C1454" s="3" t="s">
        <v>7491</v>
      </c>
      <c r="D1454">
        <v>4000</v>
      </c>
      <c r="E1454">
        <v>4090</v>
      </c>
      <c r="F1454" t="s">
        <v>8219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3"/>
        <v>102.25</v>
      </c>
      <c r="P1454" t="e">
        <f t="shared" si="134"/>
        <v>#DIV/0!</v>
      </c>
      <c r="Q1454" t="str">
        <f t="shared" si="138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7492</v>
      </c>
      <c r="D1455">
        <v>3500</v>
      </c>
      <c r="E1455">
        <v>3526</v>
      </c>
      <c r="F1455" t="s">
        <v>8219</v>
      </c>
      <c r="G1455" t="s">
        <v>8225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3"/>
        <v>100.74285714285713</v>
      </c>
      <c r="P1455" t="e">
        <f t="shared" si="134"/>
        <v>#DIV/0!</v>
      </c>
      <c r="Q1455" t="str">
        <f t="shared" si="138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7493</v>
      </c>
      <c r="D1456">
        <v>1750</v>
      </c>
      <c r="E1456">
        <v>1955</v>
      </c>
      <c r="F1456" t="s">
        <v>8219</v>
      </c>
      <c r="G1456" t="s">
        <v>8224</v>
      </c>
      <c r="H1456" t="s">
        <v>8246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3"/>
        <v>111.71428571428572</v>
      </c>
      <c r="P1456">
        <f t="shared" si="134"/>
        <v>1750</v>
      </c>
      <c r="Q1456" t="str">
        <f t="shared" si="138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7494</v>
      </c>
      <c r="D1457">
        <v>6000</v>
      </c>
      <c r="E1457">
        <v>6000.66</v>
      </c>
      <c r="F1457" t="s">
        <v>8219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3"/>
        <v>100.01100000000001</v>
      </c>
      <c r="P1457">
        <f t="shared" si="134"/>
        <v>857.14285714285711</v>
      </c>
      <c r="Q1457" t="str">
        <f t="shared" si="138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48" hidden="1" x14ac:dyDescent="0.2">
      <c r="A1458">
        <v>1456</v>
      </c>
      <c r="B1458" s="3" t="s">
        <v>1457</v>
      </c>
      <c r="C1458" s="3" t="s">
        <v>7495</v>
      </c>
      <c r="D1458">
        <v>2000</v>
      </c>
      <c r="E1458">
        <v>2000</v>
      </c>
      <c r="F1458" t="s">
        <v>8219</v>
      </c>
      <c r="G1458" t="s">
        <v>8224</v>
      </c>
      <c r="H1458" t="s">
        <v>8246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3"/>
        <v>100</v>
      </c>
      <c r="P1458">
        <f t="shared" si="134"/>
        <v>666.66666666666663</v>
      </c>
      <c r="Q1458" t="str">
        <f t="shared" si="138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48" hidden="1" x14ac:dyDescent="0.2">
      <c r="A1459">
        <v>1457</v>
      </c>
      <c r="B1459" s="3" t="s">
        <v>1458</v>
      </c>
      <c r="C1459" s="3" t="s">
        <v>7496</v>
      </c>
      <c r="D1459">
        <v>2000</v>
      </c>
      <c r="E1459">
        <v>2100</v>
      </c>
      <c r="F1459" t="s">
        <v>8219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3"/>
        <v>105</v>
      </c>
      <c r="P1459" t="e">
        <f t="shared" si="134"/>
        <v>#DIV/0!</v>
      </c>
      <c r="Q1459" t="str">
        <f t="shared" si="138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7497</v>
      </c>
      <c r="D1460">
        <v>3000</v>
      </c>
      <c r="E1460">
        <v>3506</v>
      </c>
      <c r="F1460" t="s">
        <v>8219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3"/>
        <v>116.86666666666667</v>
      </c>
      <c r="P1460" t="e">
        <f t="shared" si="134"/>
        <v>#DIV/0!</v>
      </c>
      <c r="Q1460" t="str">
        <f t="shared" si="138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7498</v>
      </c>
      <c r="D1461">
        <v>1500</v>
      </c>
      <c r="E1461">
        <v>1557</v>
      </c>
      <c r="F1461" t="s">
        <v>8219</v>
      </c>
      <c r="G1461" t="s">
        <v>8225</v>
      </c>
      <c r="H1461" t="s">
        <v>8247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3"/>
        <v>103.8</v>
      </c>
      <c r="P1461" t="e">
        <f t="shared" si="134"/>
        <v>#DIV/0!</v>
      </c>
      <c r="Q1461" t="str">
        <f t="shared" si="138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7499</v>
      </c>
      <c r="D1462">
        <v>10000</v>
      </c>
      <c r="E1462">
        <v>11450</v>
      </c>
      <c r="F1462" t="s">
        <v>8219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3"/>
        <v>114.5</v>
      </c>
      <c r="P1462" t="e">
        <f t="shared" si="134"/>
        <v>#DIV/0!</v>
      </c>
      <c r="Q1462" t="str">
        <f t="shared" si="138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48" hidden="1" x14ac:dyDescent="0.2">
      <c r="A1463">
        <v>1461</v>
      </c>
      <c r="B1463" s="3" t="s">
        <v>1462</v>
      </c>
      <c r="C1463" s="3" t="s">
        <v>7500</v>
      </c>
      <c r="D1463">
        <v>1500</v>
      </c>
      <c r="E1463">
        <v>1536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3"/>
        <v>102.4</v>
      </c>
      <c r="P1463">
        <f t="shared" si="134"/>
        <v>4.4117647058823533</v>
      </c>
      <c r="Q1463" t="str">
        <f t="shared" si="138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48" hidden="1" x14ac:dyDescent="0.2">
      <c r="A1464">
        <v>1462</v>
      </c>
      <c r="B1464" s="3" t="s">
        <v>1463</v>
      </c>
      <c r="C1464" s="3" t="s">
        <v>7501</v>
      </c>
      <c r="D1464">
        <v>500</v>
      </c>
      <c r="E1464">
        <v>1115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3"/>
        <v>223</v>
      </c>
      <c r="P1464">
        <f t="shared" si="134"/>
        <v>3.3333333333333335</v>
      </c>
      <c r="Q1464" t="str">
        <f t="shared" si="138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7502</v>
      </c>
      <c r="D1465">
        <v>500</v>
      </c>
      <c r="E1465">
        <v>500</v>
      </c>
      <c r="F1465" t="s">
        <v>8219</v>
      </c>
      <c r="G1465" t="s">
        <v>8225</v>
      </c>
      <c r="H1465" t="s">
        <v>8247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3"/>
        <v>100</v>
      </c>
      <c r="P1465">
        <f t="shared" si="134"/>
        <v>20</v>
      </c>
      <c r="Q1465" t="str">
        <f t="shared" si="138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ht="48" hidden="1" x14ac:dyDescent="0.2">
      <c r="A1466">
        <v>1464</v>
      </c>
      <c r="B1466" s="3" t="s">
        <v>1465</v>
      </c>
      <c r="C1466" s="3" t="s">
        <v>7503</v>
      </c>
      <c r="D1466">
        <v>1500</v>
      </c>
      <c r="E1466">
        <v>1587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3"/>
        <v>105.80000000000001</v>
      </c>
      <c r="P1466">
        <f t="shared" si="134"/>
        <v>6.4102564102564106</v>
      </c>
      <c r="Q1466" t="str">
        <f t="shared" si="138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7504</v>
      </c>
      <c r="D1467">
        <v>550</v>
      </c>
      <c r="E1467">
        <v>783</v>
      </c>
      <c r="F1467" t="s">
        <v>8219</v>
      </c>
      <c r="G1467" t="s">
        <v>8225</v>
      </c>
      <c r="H1467" t="s">
        <v>8247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3"/>
        <v>142.36363636363635</v>
      </c>
      <c r="P1467">
        <f t="shared" si="134"/>
        <v>0.21137586471944658</v>
      </c>
      <c r="Q1467" t="str">
        <f t="shared" si="138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32" hidden="1" x14ac:dyDescent="0.2">
      <c r="A1468">
        <v>1466</v>
      </c>
      <c r="B1468" s="3" t="s">
        <v>1467</v>
      </c>
      <c r="C1468" s="3" t="s">
        <v>7505</v>
      </c>
      <c r="D1468">
        <v>500</v>
      </c>
      <c r="E1468">
        <v>920</v>
      </c>
      <c r="F1468" t="s">
        <v>8219</v>
      </c>
      <c r="G1468" t="s">
        <v>8225</v>
      </c>
      <c r="H1468" t="s">
        <v>8247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3"/>
        <v>184</v>
      </c>
      <c r="P1468">
        <f t="shared" si="134"/>
        <v>2.0161290322580645</v>
      </c>
      <c r="Q1468" t="str">
        <f t="shared" si="138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48" hidden="1" x14ac:dyDescent="0.2">
      <c r="A1469">
        <v>1467</v>
      </c>
      <c r="B1469" s="3" t="s">
        <v>1468</v>
      </c>
      <c r="C1469" s="3" t="s">
        <v>7506</v>
      </c>
      <c r="D1469">
        <v>1500</v>
      </c>
      <c r="E1469">
        <v>1565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3"/>
        <v>104.33333333333333</v>
      </c>
      <c r="P1469">
        <f t="shared" si="134"/>
        <v>2.5</v>
      </c>
      <c r="Q1469" t="str">
        <f t="shared" si="138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32" hidden="1" x14ac:dyDescent="0.2">
      <c r="A1470">
        <v>1468</v>
      </c>
      <c r="B1470" s="3" t="s">
        <v>1469</v>
      </c>
      <c r="C1470" s="3" t="s">
        <v>7507</v>
      </c>
      <c r="D1470">
        <v>250</v>
      </c>
      <c r="E1470">
        <v>280</v>
      </c>
      <c r="F1470" t="s">
        <v>8219</v>
      </c>
      <c r="G1470" t="s">
        <v>8225</v>
      </c>
      <c r="H1470" t="s">
        <v>8247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3"/>
        <v>112.00000000000001</v>
      </c>
      <c r="P1470">
        <f t="shared" si="134"/>
        <v>0.85324232081911267</v>
      </c>
      <c r="Q1470" t="str">
        <f t="shared" si="138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8" hidden="1" x14ac:dyDescent="0.2">
      <c r="A1471">
        <v>1469</v>
      </c>
      <c r="B1471" s="3" t="s">
        <v>1470</v>
      </c>
      <c r="C1471" s="3" t="s">
        <v>7508</v>
      </c>
      <c r="D1471">
        <v>4000</v>
      </c>
      <c r="E1471">
        <v>4443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3"/>
        <v>111.07499999999999</v>
      </c>
      <c r="P1471">
        <f t="shared" si="134"/>
        <v>12.461059190031152</v>
      </c>
      <c r="Q1471" t="str">
        <f t="shared" si="138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7509</v>
      </c>
      <c r="D1472">
        <v>1200</v>
      </c>
      <c r="E1472">
        <v>1245</v>
      </c>
      <c r="F1472" t="s">
        <v>8219</v>
      </c>
      <c r="G1472" t="s">
        <v>8225</v>
      </c>
      <c r="H1472" t="s">
        <v>8247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3"/>
        <v>103.75000000000001</v>
      </c>
      <c r="P1472">
        <f t="shared" si="134"/>
        <v>14.814814814814815</v>
      </c>
      <c r="Q1472" t="str">
        <f t="shared" si="138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7510</v>
      </c>
      <c r="D1473">
        <v>10000</v>
      </c>
      <c r="E1473">
        <v>10041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3"/>
        <v>100.41</v>
      </c>
      <c r="P1473">
        <f t="shared" si="134"/>
        <v>29.154518950437318</v>
      </c>
      <c r="Q1473" t="str">
        <f t="shared" si="138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7511</v>
      </c>
      <c r="D1474">
        <v>2900</v>
      </c>
      <c r="E1474">
        <v>2954</v>
      </c>
      <c r="F1474" t="s">
        <v>8219</v>
      </c>
      <c r="G1474" t="s">
        <v>8225</v>
      </c>
      <c r="H1474" t="s">
        <v>8247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3"/>
        <v>101.86206896551724</v>
      </c>
      <c r="P1474">
        <f t="shared" si="134"/>
        <v>8.6309523809523814</v>
      </c>
      <c r="Q1474" t="str">
        <f t="shared" si="138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ht="48" hidden="1" x14ac:dyDescent="0.2">
      <c r="A1475">
        <v>1473</v>
      </c>
      <c r="B1475" s="3" t="s">
        <v>1474</v>
      </c>
      <c r="C1475" s="3" t="s">
        <v>7512</v>
      </c>
      <c r="D1475">
        <v>15000</v>
      </c>
      <c r="E1475">
        <v>16465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9">(E1475/D1475)*100</f>
        <v>109.76666666666665</v>
      </c>
      <c r="P1475">
        <f t="shared" ref="P1475:P1538" si="140">D1475/L1475</f>
        <v>319.14893617021278</v>
      </c>
      <c r="Q1475" t="str">
        <f t="shared" si="138"/>
        <v>publishing</v>
      </c>
      <c r="R1475" t="str">
        <f t="shared" ref="R1475:R1538" si="141">RIGHT(N1475,LEN(N1475)-SEARCH("/",N1475))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7513</v>
      </c>
      <c r="D1476">
        <v>2000</v>
      </c>
      <c r="E1476">
        <v>2000</v>
      </c>
      <c r="F1476" t="s">
        <v>8219</v>
      </c>
      <c r="G1476" t="s">
        <v>8225</v>
      </c>
      <c r="H1476" t="s">
        <v>8247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9"/>
        <v>100</v>
      </c>
      <c r="P1476">
        <f t="shared" si="140"/>
        <v>26.315789473684209</v>
      </c>
      <c r="Q1476" t="str">
        <f t="shared" ref="Q1476:Q1539" si="144">LEFT(N1476,SEARCH("/",N1476)-1)</f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7514</v>
      </c>
      <c r="D1477">
        <v>500</v>
      </c>
      <c r="E1477">
        <v>610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9"/>
        <v>122</v>
      </c>
      <c r="P1477">
        <f t="shared" si="140"/>
        <v>1.1337868480725624</v>
      </c>
      <c r="Q1477" t="str">
        <f t="shared" si="144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48" hidden="1" x14ac:dyDescent="0.2">
      <c r="A1478">
        <v>1476</v>
      </c>
      <c r="B1478" s="3" t="s">
        <v>1477</v>
      </c>
      <c r="C1478" s="3" t="s">
        <v>7515</v>
      </c>
      <c r="D1478">
        <v>350</v>
      </c>
      <c r="E1478">
        <v>481.5</v>
      </c>
      <c r="F1478" t="s">
        <v>8219</v>
      </c>
      <c r="G1478" t="s">
        <v>8225</v>
      </c>
      <c r="H1478" t="s">
        <v>8247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9"/>
        <v>137.57142857142856</v>
      </c>
      <c r="P1478">
        <f t="shared" si="140"/>
        <v>0.38209606986899564</v>
      </c>
      <c r="Q1478" t="str">
        <f t="shared" si="144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32" hidden="1" x14ac:dyDescent="0.2">
      <c r="A1479">
        <v>1477</v>
      </c>
      <c r="B1479" s="3" t="s">
        <v>1478</v>
      </c>
      <c r="C1479" s="3" t="s">
        <v>7516</v>
      </c>
      <c r="D1479">
        <v>10000</v>
      </c>
      <c r="E1479">
        <v>10031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9"/>
        <v>100.31000000000002</v>
      </c>
      <c r="P1479">
        <f t="shared" si="140"/>
        <v>27.100271002710027</v>
      </c>
      <c r="Q1479" t="str">
        <f t="shared" si="144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64" hidden="1" x14ac:dyDescent="0.2">
      <c r="A1480">
        <v>1478</v>
      </c>
      <c r="B1480" s="3" t="s">
        <v>1479</v>
      </c>
      <c r="C1480" s="3" t="s">
        <v>7517</v>
      </c>
      <c r="D1480">
        <v>2000</v>
      </c>
      <c r="E1480">
        <v>2142</v>
      </c>
      <c r="F1480" t="s">
        <v>8219</v>
      </c>
      <c r="G1480" t="s">
        <v>8225</v>
      </c>
      <c r="H1480" t="s">
        <v>8247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9"/>
        <v>107.1</v>
      </c>
      <c r="P1480">
        <f t="shared" si="140"/>
        <v>9.8804465961861473E-2</v>
      </c>
      <c r="Q1480" t="str">
        <f t="shared" si="144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7518</v>
      </c>
      <c r="D1481">
        <v>500</v>
      </c>
      <c r="E1481">
        <v>1055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9"/>
        <v>211</v>
      </c>
      <c r="P1481">
        <f t="shared" si="140"/>
        <v>7.042253521126761</v>
      </c>
      <c r="Q1481" t="str">
        <f t="shared" si="144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7519</v>
      </c>
      <c r="D1482">
        <v>500</v>
      </c>
      <c r="E1482">
        <v>618</v>
      </c>
      <c r="F1482" t="s">
        <v>8219</v>
      </c>
      <c r="G1482" t="s">
        <v>8225</v>
      </c>
      <c r="H1482" t="s">
        <v>8247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9"/>
        <v>123.6</v>
      </c>
      <c r="P1482">
        <f t="shared" si="140"/>
        <v>0.78740157480314965</v>
      </c>
      <c r="Q1482" t="str">
        <f t="shared" si="144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7520</v>
      </c>
      <c r="D1483">
        <v>3000</v>
      </c>
      <c r="E1483">
        <v>3255</v>
      </c>
      <c r="F1483" t="s">
        <v>8219</v>
      </c>
      <c r="G1483" t="s">
        <v>8224</v>
      </c>
      <c r="H1483" t="s">
        <v>8246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9"/>
        <v>108.5</v>
      </c>
      <c r="P1483">
        <f t="shared" si="140"/>
        <v>500</v>
      </c>
      <c r="Q1483" t="str">
        <f t="shared" si="144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7521</v>
      </c>
      <c r="D1484">
        <v>15000</v>
      </c>
      <c r="E1484">
        <v>15535</v>
      </c>
      <c r="F1484" t="s">
        <v>8219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9"/>
        <v>103.56666666666668</v>
      </c>
      <c r="P1484">
        <f t="shared" si="140"/>
        <v>15000</v>
      </c>
      <c r="Q1484" t="str">
        <f t="shared" si="144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7522</v>
      </c>
      <c r="D1485">
        <v>3000</v>
      </c>
      <c r="E1485">
        <v>3000</v>
      </c>
      <c r="F1485" t="s">
        <v>8219</v>
      </c>
      <c r="G1485" t="s">
        <v>8225</v>
      </c>
      <c r="H1485" t="s">
        <v>8247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9"/>
        <v>100</v>
      </c>
      <c r="P1485">
        <f t="shared" si="140"/>
        <v>1500</v>
      </c>
      <c r="Q1485" t="str">
        <f t="shared" si="144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ht="48" hidden="1" x14ac:dyDescent="0.2">
      <c r="A1486">
        <v>1484</v>
      </c>
      <c r="B1486" s="3" t="s">
        <v>1485</v>
      </c>
      <c r="C1486" s="3" t="s">
        <v>7523</v>
      </c>
      <c r="D1486">
        <v>500</v>
      </c>
      <c r="E1486">
        <v>650</v>
      </c>
      <c r="F1486" t="s">
        <v>8219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9"/>
        <v>130</v>
      </c>
      <c r="P1486" t="e">
        <f t="shared" si="140"/>
        <v>#DIV/0!</v>
      </c>
      <c r="Q1486" t="str">
        <f t="shared" si="144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7524</v>
      </c>
      <c r="D1487">
        <v>3000</v>
      </c>
      <c r="E1487">
        <v>3105</v>
      </c>
      <c r="F1487" t="s">
        <v>8219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9"/>
        <v>103.49999999999999</v>
      </c>
      <c r="P1487">
        <f t="shared" si="140"/>
        <v>1000</v>
      </c>
      <c r="Q1487" t="str">
        <f t="shared" si="144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32" hidden="1" x14ac:dyDescent="0.2">
      <c r="A1488">
        <v>1486</v>
      </c>
      <c r="B1488" s="3" t="s">
        <v>1487</v>
      </c>
      <c r="C1488" s="3" t="s">
        <v>7525</v>
      </c>
      <c r="D1488">
        <v>200</v>
      </c>
      <c r="E1488">
        <v>200</v>
      </c>
      <c r="F1488" t="s">
        <v>8219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9"/>
        <v>100</v>
      </c>
      <c r="P1488">
        <f t="shared" si="140"/>
        <v>66.666666666666671</v>
      </c>
      <c r="Q1488" t="str">
        <f t="shared" si="144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7526</v>
      </c>
      <c r="D1489">
        <v>4000</v>
      </c>
      <c r="E1489">
        <v>4784</v>
      </c>
      <c r="F1489" t="s">
        <v>8219</v>
      </c>
      <c r="G1489" t="s">
        <v>8225</v>
      </c>
      <c r="H1489" t="s">
        <v>8247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9"/>
        <v>119.6</v>
      </c>
      <c r="P1489" t="e">
        <f t="shared" si="140"/>
        <v>#DIV/0!</v>
      </c>
      <c r="Q1489" t="str">
        <f t="shared" si="144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7527</v>
      </c>
      <c r="D1490">
        <v>1700</v>
      </c>
      <c r="E1490">
        <v>1700.01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9"/>
        <v>100.00058823529412</v>
      </c>
      <c r="P1490">
        <f t="shared" si="140"/>
        <v>283.33333333333331</v>
      </c>
      <c r="Q1490" t="str">
        <f t="shared" si="144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7528</v>
      </c>
      <c r="D1491">
        <v>4000</v>
      </c>
      <c r="E1491">
        <v>4035</v>
      </c>
      <c r="F1491" t="s">
        <v>8219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9"/>
        <v>100.875</v>
      </c>
      <c r="P1491" t="e">
        <f t="shared" si="140"/>
        <v>#DIV/0!</v>
      </c>
      <c r="Q1491" t="str">
        <f t="shared" si="144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64" hidden="1" x14ac:dyDescent="0.2">
      <c r="A1492">
        <v>1490</v>
      </c>
      <c r="B1492" s="3" t="s">
        <v>1491</v>
      </c>
      <c r="C1492" s="3" t="s">
        <v>7529</v>
      </c>
      <c r="D1492">
        <v>2750</v>
      </c>
      <c r="E1492">
        <v>2930</v>
      </c>
      <c r="F1492" t="s">
        <v>8219</v>
      </c>
      <c r="G1492" t="s">
        <v>8241</v>
      </c>
      <c r="H1492" t="s">
        <v>8249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9"/>
        <v>106.54545454545455</v>
      </c>
      <c r="P1492">
        <f t="shared" si="140"/>
        <v>144.73684210526315</v>
      </c>
      <c r="Q1492" t="str">
        <f t="shared" si="144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8" hidden="1" x14ac:dyDescent="0.2">
      <c r="A1493">
        <v>1491</v>
      </c>
      <c r="B1493" s="3" t="s">
        <v>1492</v>
      </c>
      <c r="C1493" s="3" t="s">
        <v>7530</v>
      </c>
      <c r="D1493">
        <v>700</v>
      </c>
      <c r="E1493">
        <v>966</v>
      </c>
      <c r="F1493" t="s">
        <v>8219</v>
      </c>
      <c r="G1493" t="s">
        <v>8225</v>
      </c>
      <c r="H1493" t="s">
        <v>8247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9"/>
        <v>138</v>
      </c>
      <c r="P1493">
        <f t="shared" si="140"/>
        <v>700</v>
      </c>
      <c r="Q1493" t="str">
        <f t="shared" si="144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7531</v>
      </c>
      <c r="D1494">
        <v>10000</v>
      </c>
      <c r="E1494">
        <v>10115</v>
      </c>
      <c r="F1494" t="s">
        <v>8219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9"/>
        <v>101.15</v>
      </c>
      <c r="P1494">
        <f t="shared" si="140"/>
        <v>5000</v>
      </c>
      <c r="Q1494" t="str">
        <f t="shared" si="144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48" hidden="1" x14ac:dyDescent="0.2">
      <c r="A1495">
        <v>1493</v>
      </c>
      <c r="B1495" s="3" t="s">
        <v>1494</v>
      </c>
      <c r="C1495" s="3" t="s">
        <v>7532</v>
      </c>
      <c r="D1495">
        <v>3000</v>
      </c>
      <c r="E1495">
        <v>3273</v>
      </c>
      <c r="F1495" t="s">
        <v>8219</v>
      </c>
      <c r="G1495" t="s">
        <v>8225</v>
      </c>
      <c r="H1495" t="s">
        <v>8247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9"/>
        <v>109.1</v>
      </c>
      <c r="P1495" t="e">
        <f t="shared" si="140"/>
        <v>#DIV/0!</v>
      </c>
      <c r="Q1495" t="str">
        <f t="shared" si="144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7533</v>
      </c>
      <c r="D1496">
        <v>250</v>
      </c>
      <c r="E1496">
        <v>350</v>
      </c>
      <c r="F1496" t="s">
        <v>8219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9"/>
        <v>140</v>
      </c>
      <c r="P1496">
        <f t="shared" si="140"/>
        <v>22.727272727272727</v>
      </c>
      <c r="Q1496" t="str">
        <f t="shared" si="144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48" hidden="1" x14ac:dyDescent="0.2">
      <c r="A1497">
        <v>1495</v>
      </c>
      <c r="B1497" s="3" t="s">
        <v>1496</v>
      </c>
      <c r="C1497" s="3" t="s">
        <v>7534</v>
      </c>
      <c r="D1497">
        <v>6000</v>
      </c>
      <c r="E1497">
        <v>6215</v>
      </c>
      <c r="F1497" t="s">
        <v>8219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9"/>
        <v>103.58333333333334</v>
      </c>
      <c r="P1497" t="e">
        <f t="shared" si="140"/>
        <v>#DIV/0!</v>
      </c>
      <c r="Q1497" t="str">
        <f t="shared" si="144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7535</v>
      </c>
      <c r="D1498">
        <v>30000</v>
      </c>
      <c r="E1498">
        <v>30891.1</v>
      </c>
      <c r="F1498" t="s">
        <v>8219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9"/>
        <v>102.97033333333331</v>
      </c>
      <c r="P1498" t="e">
        <f t="shared" si="140"/>
        <v>#DIV/0!</v>
      </c>
      <c r="Q1498" t="str">
        <f t="shared" si="144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7536</v>
      </c>
      <c r="D1499">
        <v>3750</v>
      </c>
      <c r="E1499">
        <v>4055</v>
      </c>
      <c r="F1499" t="s">
        <v>8219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9"/>
        <v>108.13333333333333</v>
      </c>
      <c r="P1499">
        <f t="shared" si="140"/>
        <v>3750</v>
      </c>
      <c r="Q1499" t="str">
        <f t="shared" si="144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7537</v>
      </c>
      <c r="D1500">
        <v>1500</v>
      </c>
      <c r="E1500">
        <v>1500</v>
      </c>
      <c r="F1500" t="s">
        <v>8219</v>
      </c>
      <c r="G1500" t="s">
        <v>8225</v>
      </c>
      <c r="H1500" t="s">
        <v>8247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9"/>
        <v>100</v>
      </c>
      <c r="P1500">
        <f t="shared" si="140"/>
        <v>500</v>
      </c>
      <c r="Q1500" t="str">
        <f t="shared" si="144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7538</v>
      </c>
      <c r="D1501">
        <v>2000</v>
      </c>
      <c r="E1501">
        <v>2055</v>
      </c>
      <c r="F1501" t="s">
        <v>8219</v>
      </c>
      <c r="G1501" t="s">
        <v>8225</v>
      </c>
      <c r="H1501" t="s">
        <v>8247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9"/>
        <v>102.75000000000001</v>
      </c>
      <c r="P1501">
        <f t="shared" si="140"/>
        <v>2000</v>
      </c>
      <c r="Q1501" t="str">
        <f t="shared" si="144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7539</v>
      </c>
      <c r="D1502">
        <v>150</v>
      </c>
      <c r="E1502">
        <v>195</v>
      </c>
      <c r="F1502" t="s">
        <v>8219</v>
      </c>
      <c r="G1502" t="s">
        <v>8225</v>
      </c>
      <c r="H1502" t="s">
        <v>8247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9"/>
        <v>130</v>
      </c>
      <c r="P1502">
        <f t="shared" si="140"/>
        <v>10</v>
      </c>
      <c r="Q1502" t="str">
        <f t="shared" si="144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48" hidden="1" x14ac:dyDescent="0.2">
      <c r="A1503">
        <v>1501</v>
      </c>
      <c r="B1503" s="3" t="s">
        <v>1502</v>
      </c>
      <c r="C1503" s="3" t="s">
        <v>7540</v>
      </c>
      <c r="D1503">
        <v>2000</v>
      </c>
      <c r="E1503">
        <v>2170.9899999999998</v>
      </c>
      <c r="F1503" t="s">
        <v>8219</v>
      </c>
      <c r="G1503" t="s">
        <v>8225</v>
      </c>
      <c r="H1503" t="s">
        <v>8247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9"/>
        <v>108.54949999999999</v>
      </c>
      <c r="P1503">
        <f t="shared" si="140"/>
        <v>2.2598870056497176</v>
      </c>
      <c r="Q1503" t="str">
        <f t="shared" si="144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7541</v>
      </c>
      <c r="D1504">
        <v>2000</v>
      </c>
      <c r="E1504">
        <v>2000</v>
      </c>
      <c r="F1504" t="s">
        <v>8219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9"/>
        <v>100</v>
      </c>
      <c r="P1504">
        <f t="shared" si="140"/>
        <v>6.0790273556231007</v>
      </c>
      <c r="Q1504" t="str">
        <f t="shared" si="144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7542</v>
      </c>
      <c r="D1505">
        <v>2000</v>
      </c>
      <c r="E1505">
        <v>2193</v>
      </c>
      <c r="F1505" t="s">
        <v>8219</v>
      </c>
      <c r="G1505" t="s">
        <v>8224</v>
      </c>
      <c r="H1505" t="s">
        <v>8246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9"/>
        <v>109.65</v>
      </c>
      <c r="P1505">
        <f t="shared" si="140"/>
        <v>28.169014084507044</v>
      </c>
      <c r="Q1505" t="str">
        <f t="shared" si="144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8" hidden="1" x14ac:dyDescent="0.2">
      <c r="A1506">
        <v>1504</v>
      </c>
      <c r="B1506" s="3" t="s">
        <v>1505</v>
      </c>
      <c r="C1506" s="3" t="s">
        <v>7543</v>
      </c>
      <c r="D1506">
        <v>9500</v>
      </c>
      <c r="E1506">
        <v>9525</v>
      </c>
      <c r="F1506" t="s">
        <v>8219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9"/>
        <v>100.26315789473684</v>
      </c>
      <c r="P1506">
        <f t="shared" si="140"/>
        <v>35.315985130111521</v>
      </c>
      <c r="Q1506" t="str">
        <f t="shared" si="144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7544</v>
      </c>
      <c r="D1507">
        <v>10000</v>
      </c>
      <c r="E1507">
        <v>10555</v>
      </c>
      <c r="F1507" t="s">
        <v>8219</v>
      </c>
      <c r="G1507" t="s">
        <v>8224</v>
      </c>
      <c r="H1507" t="s">
        <v>8246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9"/>
        <v>105.55000000000001</v>
      </c>
      <c r="P1507">
        <f t="shared" si="140"/>
        <v>28.985507246376812</v>
      </c>
      <c r="Q1507" t="str">
        <f t="shared" si="144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7545</v>
      </c>
      <c r="D1508">
        <v>1000</v>
      </c>
      <c r="E1508">
        <v>1120</v>
      </c>
      <c r="F1508" t="s">
        <v>8219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9"/>
        <v>112.00000000000001</v>
      </c>
      <c r="P1508">
        <f t="shared" si="140"/>
        <v>23.255813953488371</v>
      </c>
      <c r="Q1508" t="str">
        <f t="shared" si="144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7546</v>
      </c>
      <c r="D1509">
        <v>5000</v>
      </c>
      <c r="E1509">
        <v>5295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9"/>
        <v>105.89999999999999</v>
      </c>
      <c r="P1509">
        <f t="shared" si="140"/>
        <v>151.5151515151515</v>
      </c>
      <c r="Q1509" t="str">
        <f t="shared" si="144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7547</v>
      </c>
      <c r="D1510">
        <v>3000</v>
      </c>
      <c r="E1510">
        <v>3030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9"/>
        <v>101</v>
      </c>
      <c r="P1510">
        <f t="shared" si="140"/>
        <v>14.218009478672986</v>
      </c>
      <c r="Q1510" t="str">
        <f t="shared" si="144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7548</v>
      </c>
      <c r="D1511">
        <v>2500</v>
      </c>
      <c r="E1511">
        <v>2605</v>
      </c>
      <c r="F1511" t="s">
        <v>8219</v>
      </c>
      <c r="G1511" t="s">
        <v>8225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9"/>
        <v>104.2</v>
      </c>
      <c r="P1511">
        <f t="shared" si="140"/>
        <v>12.755102040816327</v>
      </c>
      <c r="Q1511" t="str">
        <f t="shared" si="144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32" hidden="1" x14ac:dyDescent="0.2">
      <c r="A1512">
        <v>1510</v>
      </c>
      <c r="B1512" s="3" t="s">
        <v>1511</v>
      </c>
      <c r="C1512" s="3" t="s">
        <v>7549</v>
      </c>
      <c r="D1512">
        <v>1200</v>
      </c>
      <c r="E1512">
        <v>1616.14</v>
      </c>
      <c r="F1512" t="s">
        <v>8219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9"/>
        <v>134.67833333333334</v>
      </c>
      <c r="P1512">
        <f t="shared" si="140"/>
        <v>2.9629629629629628</v>
      </c>
      <c r="Q1512" t="str">
        <f t="shared" si="144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7550</v>
      </c>
      <c r="D1513">
        <v>5000</v>
      </c>
      <c r="E1513">
        <v>5260.92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9"/>
        <v>105.2184</v>
      </c>
      <c r="P1513">
        <f t="shared" si="140"/>
        <v>24.271844660194176</v>
      </c>
      <c r="Q1513" t="str">
        <f t="shared" si="144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7551</v>
      </c>
      <c r="D1514">
        <v>2500</v>
      </c>
      <c r="E1514">
        <v>2565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9"/>
        <v>102.60000000000001</v>
      </c>
      <c r="P1514">
        <f t="shared" si="140"/>
        <v>7.4626865671641793</v>
      </c>
      <c r="Q1514" t="str">
        <f t="shared" si="144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7552</v>
      </c>
      <c r="D1515">
        <v>250</v>
      </c>
      <c r="E1515">
        <v>250</v>
      </c>
      <c r="F1515" t="s">
        <v>8219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9"/>
        <v>100</v>
      </c>
      <c r="P1515">
        <f t="shared" si="140"/>
        <v>1.1627906976744187</v>
      </c>
      <c r="Q1515" t="str">
        <f t="shared" si="144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7553</v>
      </c>
      <c r="D1516">
        <v>1000</v>
      </c>
      <c r="E1516">
        <v>1855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9"/>
        <v>185.5</v>
      </c>
      <c r="P1516">
        <f t="shared" si="140"/>
        <v>5.6818181818181817</v>
      </c>
      <c r="Q1516" t="str">
        <f t="shared" si="144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7554</v>
      </c>
      <c r="D1517">
        <v>300</v>
      </c>
      <c r="E1517">
        <v>867</v>
      </c>
      <c r="F1517" t="s">
        <v>8219</v>
      </c>
      <c r="G1517" t="s">
        <v>8226</v>
      </c>
      <c r="H1517" t="s">
        <v>8248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9"/>
        <v>289</v>
      </c>
      <c r="P1517">
        <f t="shared" si="140"/>
        <v>0.54054054054054057</v>
      </c>
      <c r="Q1517" t="str">
        <f t="shared" si="144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7555</v>
      </c>
      <c r="D1518">
        <v>2000</v>
      </c>
      <c r="E1518">
        <v>2000</v>
      </c>
      <c r="F1518" t="s">
        <v>8219</v>
      </c>
      <c r="G1518" t="s">
        <v>8225</v>
      </c>
      <c r="H1518" t="s">
        <v>8247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9"/>
        <v>100</v>
      </c>
      <c r="P1518">
        <f t="shared" si="140"/>
        <v>17.241379310344829</v>
      </c>
      <c r="Q1518" t="str">
        <f t="shared" si="144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7556</v>
      </c>
      <c r="D1519">
        <v>1000</v>
      </c>
      <c r="E1519">
        <v>1082</v>
      </c>
      <c r="F1519" t="s">
        <v>8219</v>
      </c>
      <c r="G1519" t="s">
        <v>8225</v>
      </c>
      <c r="H1519" t="s">
        <v>8247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9"/>
        <v>108.2</v>
      </c>
      <c r="P1519">
        <f t="shared" si="140"/>
        <v>1.6260162601626016</v>
      </c>
      <c r="Q1519" t="str">
        <f t="shared" si="144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7557</v>
      </c>
      <c r="D1520">
        <v>1000</v>
      </c>
      <c r="E1520">
        <v>1078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9"/>
        <v>107.80000000000001</v>
      </c>
      <c r="P1520">
        <f t="shared" si="140"/>
        <v>4.2372881355932206</v>
      </c>
      <c r="Q1520" t="str">
        <f t="shared" si="144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7558</v>
      </c>
      <c r="D1521">
        <v>2100</v>
      </c>
      <c r="E1521">
        <v>2305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9"/>
        <v>109.76190476190477</v>
      </c>
      <c r="P1521">
        <f t="shared" si="140"/>
        <v>14.482758620689655</v>
      </c>
      <c r="Q1521" t="str">
        <f t="shared" si="144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48" hidden="1" x14ac:dyDescent="0.2">
      <c r="A1522">
        <v>1520</v>
      </c>
      <c r="B1522" s="3" t="s">
        <v>1521</v>
      </c>
      <c r="C1522" s="3" t="s">
        <v>7559</v>
      </c>
      <c r="D1522">
        <v>800</v>
      </c>
      <c r="E1522">
        <v>1365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9"/>
        <v>170.625</v>
      </c>
      <c r="P1522">
        <f t="shared" si="140"/>
        <v>4.7904191616766463</v>
      </c>
      <c r="Q1522" t="str">
        <f t="shared" si="144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7560</v>
      </c>
      <c r="D1523">
        <v>500</v>
      </c>
      <c r="E1523">
        <v>760</v>
      </c>
      <c r="F1523" t="s">
        <v>8219</v>
      </c>
      <c r="G1523" t="s">
        <v>8225</v>
      </c>
      <c r="H1523" t="s">
        <v>8247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9"/>
        <v>152</v>
      </c>
      <c r="P1523">
        <f t="shared" si="140"/>
        <v>2.1276595744680851</v>
      </c>
      <c r="Q1523" t="str">
        <f t="shared" si="144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7561</v>
      </c>
      <c r="D1524">
        <v>650</v>
      </c>
      <c r="E1524">
        <v>658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9"/>
        <v>101.23076923076924</v>
      </c>
      <c r="P1524">
        <f t="shared" si="140"/>
        <v>1.4380530973451326</v>
      </c>
      <c r="Q1524" t="str">
        <f t="shared" si="144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7562</v>
      </c>
      <c r="D1525">
        <v>1000</v>
      </c>
      <c r="E1525">
        <v>1532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9"/>
        <v>153.19999999999999</v>
      </c>
      <c r="P1525">
        <f t="shared" si="140"/>
        <v>4.1493775933609962</v>
      </c>
      <c r="Q1525" t="str">
        <f t="shared" si="144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8" hidden="1" x14ac:dyDescent="0.2">
      <c r="A1526">
        <v>1524</v>
      </c>
      <c r="B1526" s="3" t="s">
        <v>1525</v>
      </c>
      <c r="C1526" s="3" t="s">
        <v>7563</v>
      </c>
      <c r="D1526">
        <v>300</v>
      </c>
      <c r="E1526">
        <v>385</v>
      </c>
      <c r="F1526" t="s">
        <v>8219</v>
      </c>
      <c r="G1526" t="s">
        <v>8225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9"/>
        <v>128.33333333333334</v>
      </c>
      <c r="P1526">
        <f t="shared" si="140"/>
        <v>10.714285714285714</v>
      </c>
      <c r="Q1526" t="str">
        <f t="shared" si="144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7564</v>
      </c>
      <c r="D1527">
        <v>700</v>
      </c>
      <c r="E1527">
        <v>705</v>
      </c>
      <c r="F1527" t="s">
        <v>8219</v>
      </c>
      <c r="G1527" t="s">
        <v>8225</v>
      </c>
      <c r="H1527" t="s">
        <v>8247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9"/>
        <v>100.71428571428571</v>
      </c>
      <c r="P1527">
        <f t="shared" si="140"/>
        <v>5</v>
      </c>
      <c r="Q1527" t="str">
        <f t="shared" si="144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7565</v>
      </c>
      <c r="D1528">
        <v>10000</v>
      </c>
      <c r="E1528">
        <v>10065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9"/>
        <v>100.64999999999999</v>
      </c>
      <c r="P1528">
        <f t="shared" si="140"/>
        <v>35.714285714285715</v>
      </c>
      <c r="Q1528" t="str">
        <f t="shared" si="144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8" hidden="1" x14ac:dyDescent="0.2">
      <c r="A1529">
        <v>1527</v>
      </c>
      <c r="B1529" s="3" t="s">
        <v>1528</v>
      </c>
      <c r="C1529" s="3" t="s">
        <v>7566</v>
      </c>
      <c r="D1529">
        <v>3000</v>
      </c>
      <c r="E1529">
        <v>5739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9"/>
        <v>191.3</v>
      </c>
      <c r="P1529">
        <f t="shared" si="140"/>
        <v>42.857142857142854</v>
      </c>
      <c r="Q1529" t="str">
        <f t="shared" si="144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7567</v>
      </c>
      <c r="D1530">
        <v>2000</v>
      </c>
      <c r="E1530">
        <v>2804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9"/>
        <v>140.19999999999999</v>
      </c>
      <c r="P1530">
        <f t="shared" si="140"/>
        <v>12.5</v>
      </c>
      <c r="Q1530" t="str">
        <f t="shared" si="144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8" hidden="1" x14ac:dyDescent="0.2">
      <c r="A1531">
        <v>1529</v>
      </c>
      <c r="B1531" s="3" t="s">
        <v>1530</v>
      </c>
      <c r="C1531" s="3" t="s">
        <v>7568</v>
      </c>
      <c r="D1531">
        <v>978</v>
      </c>
      <c r="E1531">
        <v>1216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9"/>
        <v>124.33537832310839</v>
      </c>
      <c r="P1531">
        <f t="shared" si="140"/>
        <v>6.9361702127659575</v>
      </c>
      <c r="Q1531" t="str">
        <f t="shared" si="144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7569</v>
      </c>
      <c r="D1532">
        <v>500</v>
      </c>
      <c r="E1532">
        <v>631</v>
      </c>
      <c r="F1532" t="s">
        <v>8219</v>
      </c>
      <c r="G1532" t="s">
        <v>8225</v>
      </c>
      <c r="H1532" t="s">
        <v>8247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9"/>
        <v>126.2</v>
      </c>
      <c r="P1532">
        <f t="shared" si="140"/>
        <v>0.57208237986270027</v>
      </c>
      <c r="Q1532" t="str">
        <f t="shared" si="144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7570</v>
      </c>
      <c r="D1533">
        <v>500</v>
      </c>
      <c r="E1533">
        <v>950</v>
      </c>
      <c r="F1533" t="s">
        <v>8219</v>
      </c>
      <c r="G1533" t="s">
        <v>8225</v>
      </c>
      <c r="H1533" t="s">
        <v>8247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9"/>
        <v>190</v>
      </c>
      <c r="P1533">
        <f t="shared" si="140"/>
        <v>6.8493150684931505</v>
      </c>
      <c r="Q1533" t="str">
        <f t="shared" si="144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7571</v>
      </c>
      <c r="D1534">
        <v>500</v>
      </c>
      <c r="E1534">
        <v>695</v>
      </c>
      <c r="F1534" t="s">
        <v>8219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9"/>
        <v>139</v>
      </c>
      <c r="P1534">
        <f t="shared" si="140"/>
        <v>1.7006802721088434</v>
      </c>
      <c r="Q1534" t="str">
        <f t="shared" si="144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8" hidden="1" x14ac:dyDescent="0.2">
      <c r="A1535">
        <v>1533</v>
      </c>
      <c r="B1535" s="3" t="s">
        <v>1534</v>
      </c>
      <c r="C1535" s="3" t="s">
        <v>7572</v>
      </c>
      <c r="D1535">
        <v>250</v>
      </c>
      <c r="E1535">
        <v>505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9"/>
        <v>202</v>
      </c>
      <c r="P1535">
        <f t="shared" si="140"/>
        <v>0.33783783783783783</v>
      </c>
      <c r="Q1535" t="str">
        <f t="shared" si="144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7573</v>
      </c>
      <c r="D1536">
        <v>10000</v>
      </c>
      <c r="E1536">
        <v>10338</v>
      </c>
      <c r="F1536" t="s">
        <v>8219</v>
      </c>
      <c r="G1536" t="s">
        <v>8229</v>
      </c>
      <c r="H1536" t="s">
        <v>8251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9"/>
        <v>103.38000000000001</v>
      </c>
      <c r="P1536">
        <f t="shared" si="140"/>
        <v>27.100271002710027</v>
      </c>
      <c r="Q1536" t="str">
        <f t="shared" si="144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7574</v>
      </c>
      <c r="D1537">
        <v>5000</v>
      </c>
      <c r="E1537">
        <v>5116.18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9"/>
        <v>102.3236</v>
      </c>
      <c r="P1537">
        <f t="shared" si="140"/>
        <v>45.454545454545453</v>
      </c>
      <c r="Q1537" t="str">
        <f t="shared" si="144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7575</v>
      </c>
      <c r="D1538">
        <v>2000</v>
      </c>
      <c r="E1538">
        <v>2060</v>
      </c>
      <c r="F1538" t="s">
        <v>8219</v>
      </c>
      <c r="G1538" t="s">
        <v>8225</v>
      </c>
      <c r="H1538" t="s">
        <v>8247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9"/>
        <v>103</v>
      </c>
      <c r="P1538">
        <f t="shared" si="140"/>
        <v>4.395604395604396</v>
      </c>
      <c r="Q1538" t="str">
        <f t="shared" si="144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32" hidden="1" x14ac:dyDescent="0.2">
      <c r="A1539">
        <v>1537</v>
      </c>
      <c r="B1539" s="3" t="s">
        <v>1538</v>
      </c>
      <c r="C1539" s="3" t="s">
        <v>7576</v>
      </c>
      <c r="D1539">
        <v>3500</v>
      </c>
      <c r="E1539">
        <v>4450</v>
      </c>
      <c r="F1539" t="s">
        <v>8219</v>
      </c>
      <c r="G1539" t="s">
        <v>8224</v>
      </c>
      <c r="H1539" t="s">
        <v>8246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5">(E1539/D1539)*100</f>
        <v>127.14285714285714</v>
      </c>
      <c r="P1539">
        <f t="shared" ref="P1539:P1602" si="146">D1539/L1539</f>
        <v>15.625</v>
      </c>
      <c r="Q1539" t="str">
        <f t="shared" si="144"/>
        <v>photography</v>
      </c>
      <c r="R1539" t="str">
        <f t="shared" ref="R1539:R1602" si="147">RIGHT(N1539,LEN(N1539)-SEARCH("/",N1539))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16" hidden="1" x14ac:dyDescent="0.2">
      <c r="A1540">
        <v>1538</v>
      </c>
      <c r="B1540" s="3" t="s">
        <v>1539</v>
      </c>
      <c r="C1540" s="3" t="s">
        <v>7577</v>
      </c>
      <c r="D1540">
        <v>3000</v>
      </c>
      <c r="E1540">
        <v>3030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5"/>
        <v>101</v>
      </c>
      <c r="P1540">
        <f t="shared" si="146"/>
        <v>65.217391304347828</v>
      </c>
      <c r="Q1540" t="str">
        <f t="shared" ref="Q1540:Q1603" si="150">LEFT(N1540,SEARCH("/",N1540)-1)</f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7578</v>
      </c>
      <c r="D1541">
        <v>10000</v>
      </c>
      <c r="E1541">
        <v>12178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5"/>
        <v>121.78</v>
      </c>
      <c r="P1541">
        <f t="shared" si="146"/>
        <v>35.2112676056338</v>
      </c>
      <c r="Q1541" t="str">
        <f t="shared" si="150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7579</v>
      </c>
      <c r="D1542">
        <v>2800</v>
      </c>
      <c r="E1542">
        <v>3175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5"/>
        <v>113.39285714285714</v>
      </c>
      <c r="P1542">
        <f t="shared" si="146"/>
        <v>28.571428571428573</v>
      </c>
      <c r="Q1542" t="str">
        <f t="shared" si="150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32" hidden="1" x14ac:dyDescent="0.2">
      <c r="A1543">
        <v>1541</v>
      </c>
      <c r="B1543" s="3" t="s">
        <v>1542</v>
      </c>
      <c r="C1543" s="3" t="s">
        <v>7580</v>
      </c>
      <c r="D1543">
        <v>250</v>
      </c>
      <c r="E1543">
        <v>375</v>
      </c>
      <c r="F1543" t="s">
        <v>8219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5"/>
        <v>150</v>
      </c>
      <c r="P1543">
        <f t="shared" si="146"/>
        <v>125</v>
      </c>
      <c r="Q1543" t="str">
        <f t="shared" si="150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7581</v>
      </c>
      <c r="D1544">
        <v>500</v>
      </c>
      <c r="E1544">
        <v>1073</v>
      </c>
      <c r="F1544" t="s">
        <v>8219</v>
      </c>
      <c r="G1544" t="s">
        <v>8225</v>
      </c>
      <c r="H1544" t="s">
        <v>8247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5"/>
        <v>214.6</v>
      </c>
      <c r="P1544">
        <f t="shared" si="146"/>
        <v>500</v>
      </c>
      <c r="Q1544" t="str">
        <f t="shared" si="150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7582</v>
      </c>
      <c r="D1545">
        <v>2000</v>
      </c>
      <c r="E1545">
        <v>2041</v>
      </c>
      <c r="F1545" t="s">
        <v>8219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5"/>
        <v>102.05</v>
      </c>
      <c r="P1545">
        <f t="shared" si="146"/>
        <v>2000</v>
      </c>
      <c r="Q1545" t="str">
        <f t="shared" si="150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7583</v>
      </c>
      <c r="D1546">
        <v>4900</v>
      </c>
      <c r="E1546">
        <v>4900</v>
      </c>
      <c r="F1546" t="s">
        <v>8219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5"/>
        <v>100</v>
      </c>
      <c r="P1546" t="e">
        <f t="shared" si="146"/>
        <v>#DIV/0!</v>
      </c>
      <c r="Q1546" t="str">
        <f t="shared" si="150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7584</v>
      </c>
      <c r="D1547">
        <v>2000</v>
      </c>
      <c r="E1547">
        <v>2020</v>
      </c>
      <c r="F1547" t="s">
        <v>8219</v>
      </c>
      <c r="G1547" t="s">
        <v>8225</v>
      </c>
      <c r="H1547" t="s">
        <v>8247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5"/>
        <v>101</v>
      </c>
      <c r="P1547">
        <f t="shared" si="146"/>
        <v>2000</v>
      </c>
      <c r="Q1547" t="str">
        <f t="shared" si="150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7585</v>
      </c>
      <c r="D1548">
        <v>300</v>
      </c>
      <c r="E1548">
        <v>340</v>
      </c>
      <c r="F1548" t="s">
        <v>8219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5"/>
        <v>113.33333333333333</v>
      </c>
      <c r="P1548">
        <f t="shared" si="146"/>
        <v>27.272727272727273</v>
      </c>
      <c r="Q1548" t="str">
        <f t="shared" si="150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7586</v>
      </c>
      <c r="D1549">
        <v>300</v>
      </c>
      <c r="E1549">
        <v>312</v>
      </c>
      <c r="F1549" t="s">
        <v>8219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5"/>
        <v>104</v>
      </c>
      <c r="P1549" t="e">
        <f t="shared" si="146"/>
        <v>#DIV/0!</v>
      </c>
      <c r="Q1549" t="str">
        <f t="shared" si="150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48" hidden="1" x14ac:dyDescent="0.2">
      <c r="A1550">
        <v>1548</v>
      </c>
      <c r="B1550" s="3" t="s">
        <v>1549</v>
      </c>
      <c r="C1550" s="3" t="s">
        <v>7587</v>
      </c>
      <c r="D1550">
        <v>1800</v>
      </c>
      <c r="E1550">
        <v>2076</v>
      </c>
      <c r="F1550" t="s">
        <v>8219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5"/>
        <v>115.33333333333333</v>
      </c>
      <c r="P1550">
        <f t="shared" si="146"/>
        <v>1800</v>
      </c>
      <c r="Q1550" t="str">
        <f t="shared" si="150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7588</v>
      </c>
      <c r="D1551">
        <v>2000</v>
      </c>
      <c r="E1551">
        <v>2257</v>
      </c>
      <c r="F1551" t="s">
        <v>8219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5"/>
        <v>112.85000000000001</v>
      </c>
      <c r="P1551">
        <f t="shared" si="146"/>
        <v>333.33333333333331</v>
      </c>
      <c r="Q1551" t="str">
        <f t="shared" si="150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7589</v>
      </c>
      <c r="D1552">
        <v>1500</v>
      </c>
      <c r="E1552">
        <v>1918</v>
      </c>
      <c r="F1552" t="s">
        <v>8219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5"/>
        <v>127.86666666666666</v>
      </c>
      <c r="P1552">
        <f t="shared" si="146"/>
        <v>214.28571428571428</v>
      </c>
      <c r="Q1552" t="str">
        <f t="shared" si="150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7590</v>
      </c>
      <c r="D1553">
        <v>1500</v>
      </c>
      <c r="E1553">
        <v>2140</v>
      </c>
      <c r="F1553" t="s">
        <v>8219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5"/>
        <v>142.66666666666669</v>
      </c>
      <c r="P1553" t="e">
        <f t="shared" si="146"/>
        <v>#DIV/0!</v>
      </c>
      <c r="Q1553" t="str">
        <f t="shared" si="150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7591</v>
      </c>
      <c r="D1554">
        <v>10000</v>
      </c>
      <c r="E1554">
        <v>11880</v>
      </c>
      <c r="F1554" t="s">
        <v>8219</v>
      </c>
      <c r="G1554" t="s">
        <v>8226</v>
      </c>
      <c r="H1554" t="s">
        <v>8248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5"/>
        <v>118.8</v>
      </c>
      <c r="P1554">
        <f t="shared" si="146"/>
        <v>625</v>
      </c>
      <c r="Q1554" t="str">
        <f t="shared" si="150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7592</v>
      </c>
      <c r="D1555">
        <v>3000</v>
      </c>
      <c r="E1555">
        <v>4150</v>
      </c>
      <c r="F1555" t="s">
        <v>8219</v>
      </c>
      <c r="G1555" t="s">
        <v>8225</v>
      </c>
      <c r="H1555" t="s">
        <v>8247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5"/>
        <v>138.33333333333334</v>
      </c>
      <c r="P1555" t="e">
        <f t="shared" si="146"/>
        <v>#DIV/0!</v>
      </c>
      <c r="Q1555" t="str">
        <f t="shared" si="150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7593</v>
      </c>
      <c r="D1556">
        <v>3350</v>
      </c>
      <c r="E1556">
        <v>5358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5"/>
        <v>159.9402985074627</v>
      </c>
      <c r="P1556" t="e">
        <f t="shared" si="146"/>
        <v>#DIV/0!</v>
      </c>
      <c r="Q1556" t="str">
        <f t="shared" si="150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7594</v>
      </c>
      <c r="D1557">
        <v>2500</v>
      </c>
      <c r="E1557">
        <v>2856</v>
      </c>
      <c r="F1557" t="s">
        <v>8219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5"/>
        <v>114.24000000000001</v>
      </c>
      <c r="P1557" t="e">
        <f t="shared" si="146"/>
        <v>#DIV/0!</v>
      </c>
      <c r="Q1557" t="str">
        <f t="shared" si="150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7595</v>
      </c>
      <c r="D1558">
        <v>1650</v>
      </c>
      <c r="E1558">
        <v>1660</v>
      </c>
      <c r="F1558" t="s">
        <v>8219</v>
      </c>
      <c r="G1558" t="s">
        <v>8224</v>
      </c>
      <c r="H1558" t="s">
        <v>8246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5"/>
        <v>100.60606060606061</v>
      </c>
      <c r="P1558">
        <f t="shared" si="146"/>
        <v>137.5</v>
      </c>
      <c r="Q1558" t="str">
        <f t="shared" si="150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7596</v>
      </c>
      <c r="D1559">
        <v>3000</v>
      </c>
      <c r="E1559">
        <v>4656</v>
      </c>
      <c r="F1559" t="s">
        <v>8219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5"/>
        <v>155.20000000000002</v>
      </c>
      <c r="P1559">
        <f t="shared" si="146"/>
        <v>3000</v>
      </c>
      <c r="Q1559" t="str">
        <f t="shared" si="150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8" hidden="1" x14ac:dyDescent="0.2">
      <c r="A1560">
        <v>1558</v>
      </c>
      <c r="B1560" s="3" t="s">
        <v>1559</v>
      </c>
      <c r="C1560" s="3" t="s">
        <v>7597</v>
      </c>
      <c r="D1560">
        <v>2000</v>
      </c>
      <c r="E1560">
        <v>2555</v>
      </c>
      <c r="F1560" t="s">
        <v>8219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5"/>
        <v>127.75000000000001</v>
      </c>
      <c r="P1560">
        <f t="shared" si="146"/>
        <v>666.66666666666663</v>
      </c>
      <c r="Q1560" t="str">
        <f t="shared" si="150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48" hidden="1" x14ac:dyDescent="0.2">
      <c r="A1561">
        <v>1559</v>
      </c>
      <c r="B1561" s="3" t="s">
        <v>1560</v>
      </c>
      <c r="C1561" s="3" t="s">
        <v>7598</v>
      </c>
      <c r="D1561">
        <v>3000</v>
      </c>
      <c r="E1561">
        <v>3636</v>
      </c>
      <c r="F1561" t="s">
        <v>8219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5"/>
        <v>121.2</v>
      </c>
      <c r="P1561">
        <f t="shared" si="146"/>
        <v>3000</v>
      </c>
      <c r="Q1561" t="str">
        <f t="shared" si="150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7599</v>
      </c>
      <c r="D1562">
        <v>5000</v>
      </c>
      <c r="E1562">
        <v>5635</v>
      </c>
      <c r="F1562" t="s">
        <v>8219</v>
      </c>
      <c r="G1562" t="s">
        <v>8225</v>
      </c>
      <c r="H1562" t="s">
        <v>8247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5"/>
        <v>112.7</v>
      </c>
      <c r="P1562">
        <f t="shared" si="146"/>
        <v>1250</v>
      </c>
      <c r="Q1562" t="str">
        <f t="shared" si="150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7600</v>
      </c>
      <c r="D1563">
        <v>1000</v>
      </c>
      <c r="E1563">
        <v>1275</v>
      </c>
      <c r="F1563" t="s">
        <v>8219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5"/>
        <v>127.49999999999999</v>
      </c>
      <c r="P1563">
        <f t="shared" si="146"/>
        <v>1000</v>
      </c>
      <c r="Q1563" t="str">
        <f t="shared" si="150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7601</v>
      </c>
      <c r="D1564">
        <v>500</v>
      </c>
      <c r="E1564">
        <v>791</v>
      </c>
      <c r="F1564" t="s">
        <v>8219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5"/>
        <v>158.20000000000002</v>
      </c>
      <c r="P1564" t="e">
        <f t="shared" si="146"/>
        <v>#DIV/0!</v>
      </c>
      <c r="Q1564" t="str">
        <f t="shared" si="150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7602</v>
      </c>
      <c r="D1565">
        <v>3800</v>
      </c>
      <c r="E1565">
        <v>4000.22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5"/>
        <v>105.26894736842105</v>
      </c>
      <c r="P1565">
        <f t="shared" si="146"/>
        <v>1900</v>
      </c>
      <c r="Q1565" t="str">
        <f t="shared" si="150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7603</v>
      </c>
      <c r="D1566">
        <v>1500</v>
      </c>
      <c r="E1566">
        <v>1500</v>
      </c>
      <c r="F1566" t="s">
        <v>8219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5"/>
        <v>100</v>
      </c>
      <c r="P1566">
        <f t="shared" si="146"/>
        <v>1500</v>
      </c>
      <c r="Q1566" t="str">
        <f t="shared" si="150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7604</v>
      </c>
      <c r="D1567">
        <v>400</v>
      </c>
      <c r="E1567">
        <v>400</v>
      </c>
      <c r="F1567" t="s">
        <v>8219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5"/>
        <v>100</v>
      </c>
      <c r="P1567">
        <f t="shared" si="146"/>
        <v>400</v>
      </c>
      <c r="Q1567" t="str">
        <f t="shared" si="150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7605</v>
      </c>
      <c r="D1568">
        <v>5000</v>
      </c>
      <c r="E1568">
        <v>5343</v>
      </c>
      <c r="F1568" t="s">
        <v>8219</v>
      </c>
      <c r="G1568" t="s">
        <v>8229</v>
      </c>
      <c r="H1568" t="s">
        <v>8251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5"/>
        <v>106.86</v>
      </c>
      <c r="P1568">
        <f t="shared" si="146"/>
        <v>84.745762711864401</v>
      </c>
      <c r="Q1568" t="str">
        <f t="shared" si="150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7606</v>
      </c>
      <c r="D1569">
        <v>3000</v>
      </c>
      <c r="E1569">
        <v>3732</v>
      </c>
      <c r="F1569" t="s">
        <v>8219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5"/>
        <v>124.4</v>
      </c>
      <c r="P1569">
        <f t="shared" si="146"/>
        <v>230.76923076923077</v>
      </c>
      <c r="Q1569" t="str">
        <f t="shared" si="150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8" hidden="1" x14ac:dyDescent="0.2">
      <c r="A1570">
        <v>1568</v>
      </c>
      <c r="B1570" s="3" t="s">
        <v>1569</v>
      </c>
      <c r="C1570" s="3" t="s">
        <v>7607</v>
      </c>
      <c r="D1570">
        <v>1551</v>
      </c>
      <c r="E1570">
        <v>1686</v>
      </c>
      <c r="F1570" t="s">
        <v>8219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5"/>
        <v>108.70406189555126</v>
      </c>
      <c r="P1570">
        <f t="shared" si="146"/>
        <v>70.5</v>
      </c>
      <c r="Q1570" t="str">
        <f t="shared" si="150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ht="48" hidden="1" x14ac:dyDescent="0.2">
      <c r="A1571">
        <v>1569</v>
      </c>
      <c r="B1571" s="3" t="s">
        <v>1570</v>
      </c>
      <c r="C1571" s="3" t="s">
        <v>7608</v>
      </c>
      <c r="D1571">
        <v>1650</v>
      </c>
      <c r="E1571">
        <v>1690</v>
      </c>
      <c r="F1571" t="s">
        <v>8219</v>
      </c>
      <c r="G1571" t="s">
        <v>8229</v>
      </c>
      <c r="H1571" t="s">
        <v>8251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5"/>
        <v>102.42424242424242</v>
      </c>
      <c r="P1571" t="e">
        <f t="shared" si="146"/>
        <v>#DIV/0!</v>
      </c>
      <c r="Q1571" t="str">
        <f t="shared" si="150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48" hidden="1" x14ac:dyDescent="0.2">
      <c r="A1572">
        <v>1570</v>
      </c>
      <c r="B1572" s="3" t="s">
        <v>1571</v>
      </c>
      <c r="C1572" s="3" t="s">
        <v>7609</v>
      </c>
      <c r="D1572">
        <v>2000</v>
      </c>
      <c r="E1572">
        <v>2110</v>
      </c>
      <c r="F1572" t="s">
        <v>8219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5"/>
        <v>105.5</v>
      </c>
      <c r="P1572">
        <f t="shared" si="146"/>
        <v>38.46153846153846</v>
      </c>
      <c r="Q1572" t="str">
        <f t="shared" si="150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7610</v>
      </c>
      <c r="D1573">
        <v>1000</v>
      </c>
      <c r="E1573">
        <v>1063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5"/>
        <v>106.3</v>
      </c>
      <c r="P1573">
        <f t="shared" si="146"/>
        <v>250</v>
      </c>
      <c r="Q1573" t="str">
        <f t="shared" si="150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7611</v>
      </c>
      <c r="D1574">
        <v>1500</v>
      </c>
      <c r="E1574">
        <v>1510</v>
      </c>
      <c r="F1574" t="s">
        <v>8219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5"/>
        <v>100.66666666666666</v>
      </c>
      <c r="P1574">
        <f t="shared" si="146"/>
        <v>500</v>
      </c>
      <c r="Q1574" t="str">
        <f t="shared" si="150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7612</v>
      </c>
      <c r="D1575">
        <v>4000</v>
      </c>
      <c r="E1575">
        <v>4216</v>
      </c>
      <c r="F1575" t="s">
        <v>8219</v>
      </c>
      <c r="G1575" t="s">
        <v>8224</v>
      </c>
      <c r="H1575" t="s">
        <v>8246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5"/>
        <v>105.4</v>
      </c>
      <c r="P1575">
        <f t="shared" si="146"/>
        <v>1333.3333333333333</v>
      </c>
      <c r="Q1575" t="str">
        <f t="shared" si="150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7613</v>
      </c>
      <c r="D1576">
        <v>2500</v>
      </c>
      <c r="E1576">
        <v>2689</v>
      </c>
      <c r="F1576" t="s">
        <v>8219</v>
      </c>
      <c r="G1576" t="s">
        <v>8225</v>
      </c>
      <c r="H1576" t="s">
        <v>8247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5"/>
        <v>107.55999999999999</v>
      </c>
      <c r="P1576">
        <f t="shared" si="146"/>
        <v>416.66666666666669</v>
      </c>
      <c r="Q1576" t="str">
        <f t="shared" si="150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7614</v>
      </c>
      <c r="D1577">
        <v>1000</v>
      </c>
      <c r="E1577">
        <v>1000</v>
      </c>
      <c r="F1577" t="s">
        <v>8219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5"/>
        <v>100</v>
      </c>
      <c r="P1577">
        <f t="shared" si="146"/>
        <v>28.571428571428573</v>
      </c>
      <c r="Q1577" t="str">
        <f t="shared" si="150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96" hidden="1" x14ac:dyDescent="0.2">
      <c r="A1578">
        <v>1576</v>
      </c>
      <c r="B1578" s="3" t="s">
        <v>1577</v>
      </c>
      <c r="C1578" s="3" t="s">
        <v>7615</v>
      </c>
      <c r="D1578">
        <v>2500</v>
      </c>
      <c r="E1578">
        <v>2594</v>
      </c>
      <c r="F1578" t="s">
        <v>8219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5"/>
        <v>103.76</v>
      </c>
      <c r="P1578">
        <f t="shared" si="146"/>
        <v>250</v>
      </c>
      <c r="Q1578" t="str">
        <f t="shared" si="150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7616</v>
      </c>
      <c r="D1579">
        <v>3000</v>
      </c>
      <c r="E1579">
        <v>3045</v>
      </c>
      <c r="F1579" t="s">
        <v>8219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5"/>
        <v>101.49999999999999</v>
      </c>
      <c r="P1579">
        <f t="shared" si="146"/>
        <v>1500</v>
      </c>
      <c r="Q1579" t="str">
        <f t="shared" si="150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32" hidden="1" x14ac:dyDescent="0.2">
      <c r="A1580">
        <v>1578</v>
      </c>
      <c r="B1580" s="3" t="s">
        <v>1579</v>
      </c>
      <c r="C1580" s="3" t="s">
        <v>7617</v>
      </c>
      <c r="D1580">
        <v>10000</v>
      </c>
      <c r="E1580">
        <v>10440</v>
      </c>
      <c r="F1580" t="s">
        <v>8219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5"/>
        <v>104.4</v>
      </c>
      <c r="P1580">
        <f t="shared" si="146"/>
        <v>2500</v>
      </c>
      <c r="Q1580" t="str">
        <f t="shared" si="150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48" hidden="1" x14ac:dyDescent="0.2">
      <c r="A1581">
        <v>1579</v>
      </c>
      <c r="B1581" s="3" t="s">
        <v>1580</v>
      </c>
      <c r="C1581" s="3" t="s">
        <v>7618</v>
      </c>
      <c r="D1581">
        <v>100</v>
      </c>
      <c r="E1581">
        <v>180</v>
      </c>
      <c r="F1581" t="s">
        <v>8219</v>
      </c>
      <c r="G1581" t="s">
        <v>8225</v>
      </c>
      <c r="H1581" t="s">
        <v>8247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5"/>
        <v>180</v>
      </c>
      <c r="P1581">
        <f t="shared" si="146"/>
        <v>50</v>
      </c>
      <c r="Q1581" t="str">
        <f t="shared" si="150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7619</v>
      </c>
      <c r="D1582">
        <v>3000</v>
      </c>
      <c r="E1582">
        <v>3190</v>
      </c>
      <c r="F1582" t="s">
        <v>8219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5"/>
        <v>106.33333333333333</v>
      </c>
      <c r="P1582" t="e">
        <f t="shared" si="146"/>
        <v>#DIV/0!</v>
      </c>
      <c r="Q1582" t="str">
        <f t="shared" si="150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7620</v>
      </c>
      <c r="D1583">
        <v>900</v>
      </c>
      <c r="E1583">
        <v>905</v>
      </c>
      <c r="F1583" t="s">
        <v>8219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5"/>
        <v>100.55555555555556</v>
      </c>
      <c r="P1583">
        <f t="shared" si="146"/>
        <v>900</v>
      </c>
      <c r="Q1583" t="str">
        <f t="shared" si="150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48" hidden="1" x14ac:dyDescent="0.2">
      <c r="A1584">
        <v>1582</v>
      </c>
      <c r="B1584" s="3" t="s">
        <v>1583</v>
      </c>
      <c r="C1584" s="3" t="s">
        <v>7621</v>
      </c>
      <c r="D1584">
        <v>1500</v>
      </c>
      <c r="E1584">
        <v>1518</v>
      </c>
      <c r="F1584" t="s">
        <v>8219</v>
      </c>
      <c r="G1584" t="s">
        <v>8225</v>
      </c>
      <c r="H1584" t="s">
        <v>8247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5"/>
        <v>101.2</v>
      </c>
      <c r="P1584">
        <f t="shared" si="146"/>
        <v>500</v>
      </c>
      <c r="Q1584" t="str">
        <f t="shared" si="150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7622</v>
      </c>
      <c r="D1585">
        <v>1000</v>
      </c>
      <c r="E1585">
        <v>1000</v>
      </c>
      <c r="F1585" t="s">
        <v>8219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5"/>
        <v>100</v>
      </c>
      <c r="P1585">
        <f t="shared" si="146"/>
        <v>1000</v>
      </c>
      <c r="Q1585" t="str">
        <f t="shared" si="150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7623</v>
      </c>
      <c r="D1586">
        <v>2800</v>
      </c>
      <c r="E1586">
        <v>3315</v>
      </c>
      <c r="F1586" t="s">
        <v>8219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5"/>
        <v>118.39285714285714</v>
      </c>
      <c r="P1586" t="e">
        <f t="shared" si="146"/>
        <v>#DIV/0!</v>
      </c>
      <c r="Q1586" t="str">
        <f t="shared" si="150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7624</v>
      </c>
      <c r="D1587">
        <v>500</v>
      </c>
      <c r="E1587">
        <v>550</v>
      </c>
      <c r="F1587" t="s">
        <v>8219</v>
      </c>
      <c r="G1587" t="s">
        <v>8224</v>
      </c>
      <c r="H1587" t="s">
        <v>8246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5"/>
        <v>110.00000000000001</v>
      </c>
      <c r="P1587">
        <f t="shared" si="146"/>
        <v>41.666666666666664</v>
      </c>
      <c r="Q1587" t="str">
        <f t="shared" si="150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48" hidden="1" x14ac:dyDescent="0.2">
      <c r="A1588">
        <v>1586</v>
      </c>
      <c r="B1588" s="3" t="s">
        <v>1587</v>
      </c>
      <c r="C1588" s="3" t="s">
        <v>7625</v>
      </c>
      <c r="D1588">
        <v>3000</v>
      </c>
      <c r="E1588">
        <v>3080</v>
      </c>
      <c r="F1588" t="s">
        <v>8219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5"/>
        <v>102.66666666666666</v>
      </c>
      <c r="P1588" t="e">
        <f t="shared" si="146"/>
        <v>#DIV/0!</v>
      </c>
      <c r="Q1588" t="str">
        <f t="shared" si="150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7626</v>
      </c>
      <c r="D1589">
        <v>2500</v>
      </c>
      <c r="E1589">
        <v>2500</v>
      </c>
      <c r="F1589" t="s">
        <v>8219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5"/>
        <v>100</v>
      </c>
      <c r="P1589">
        <f t="shared" si="146"/>
        <v>2500</v>
      </c>
      <c r="Q1589" t="str">
        <f t="shared" si="150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48" hidden="1" x14ac:dyDescent="0.2">
      <c r="A1590">
        <v>1588</v>
      </c>
      <c r="B1590" s="3" t="s">
        <v>1589</v>
      </c>
      <c r="C1590" s="3" t="s">
        <v>7627</v>
      </c>
      <c r="D1590">
        <v>4000</v>
      </c>
      <c r="E1590">
        <v>4000</v>
      </c>
      <c r="F1590" t="s">
        <v>8219</v>
      </c>
      <c r="G1590" t="s">
        <v>8225</v>
      </c>
      <c r="H1590" t="s">
        <v>8247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5"/>
        <v>100</v>
      </c>
      <c r="P1590" t="e">
        <f t="shared" si="146"/>
        <v>#DIV/0!</v>
      </c>
      <c r="Q1590" t="str">
        <f t="shared" si="150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7628</v>
      </c>
      <c r="D1591">
        <v>1500</v>
      </c>
      <c r="E1591">
        <v>1650.69</v>
      </c>
      <c r="F1591" t="s">
        <v>8219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5"/>
        <v>110.04599999999999</v>
      </c>
      <c r="P1591" t="e">
        <f t="shared" si="146"/>
        <v>#DIV/0!</v>
      </c>
      <c r="Q1591" t="str">
        <f t="shared" si="150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ht="48" hidden="1" x14ac:dyDescent="0.2">
      <c r="A1592">
        <v>1590</v>
      </c>
      <c r="B1592" s="3" t="s">
        <v>1591</v>
      </c>
      <c r="C1592" s="3" t="s">
        <v>7629</v>
      </c>
      <c r="D1592">
        <v>2000</v>
      </c>
      <c r="E1592">
        <v>2027</v>
      </c>
      <c r="F1592" t="s">
        <v>8219</v>
      </c>
      <c r="G1592" t="s">
        <v>8225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5"/>
        <v>101.35000000000001</v>
      </c>
      <c r="P1592">
        <f t="shared" si="146"/>
        <v>1000</v>
      </c>
      <c r="Q1592" t="str">
        <f t="shared" si="150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32" hidden="1" x14ac:dyDescent="0.2">
      <c r="A1593">
        <v>1591</v>
      </c>
      <c r="B1593" s="3" t="s">
        <v>1592</v>
      </c>
      <c r="C1593" s="3" t="s">
        <v>7630</v>
      </c>
      <c r="D1593">
        <v>2000</v>
      </c>
      <c r="E1593">
        <v>2015</v>
      </c>
      <c r="F1593" t="s">
        <v>8219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5"/>
        <v>100.75</v>
      </c>
      <c r="P1593">
        <f t="shared" si="146"/>
        <v>21.739130434782609</v>
      </c>
      <c r="Q1593" t="str">
        <f t="shared" si="150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48" hidden="1" x14ac:dyDescent="0.2">
      <c r="A1594">
        <v>1592</v>
      </c>
      <c r="B1594" s="3" t="s">
        <v>1593</v>
      </c>
      <c r="C1594" s="3" t="s">
        <v>7631</v>
      </c>
      <c r="D1594">
        <v>350</v>
      </c>
      <c r="E1594">
        <v>593</v>
      </c>
      <c r="F1594" t="s">
        <v>8219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5"/>
        <v>169.42857142857144</v>
      </c>
      <c r="P1594" t="e">
        <f t="shared" si="146"/>
        <v>#DIV/0!</v>
      </c>
      <c r="Q1594" t="str">
        <f t="shared" si="150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48" hidden="1" x14ac:dyDescent="0.2">
      <c r="A1595">
        <v>1593</v>
      </c>
      <c r="B1595" s="3" t="s">
        <v>1594</v>
      </c>
      <c r="C1595" s="3" t="s">
        <v>7632</v>
      </c>
      <c r="D1595">
        <v>1395</v>
      </c>
      <c r="E1595">
        <v>1395</v>
      </c>
      <c r="F1595" t="s">
        <v>8219</v>
      </c>
      <c r="G1595" t="s">
        <v>8225</v>
      </c>
      <c r="H1595" t="s">
        <v>8247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5"/>
        <v>100</v>
      </c>
      <c r="P1595">
        <f t="shared" si="146"/>
        <v>465</v>
      </c>
      <c r="Q1595" t="str">
        <f t="shared" si="150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48" hidden="1" x14ac:dyDescent="0.2">
      <c r="A1596">
        <v>1594</v>
      </c>
      <c r="B1596" s="3" t="s">
        <v>1595</v>
      </c>
      <c r="C1596" s="3" t="s">
        <v>7633</v>
      </c>
      <c r="D1596">
        <v>4000</v>
      </c>
      <c r="E1596">
        <v>4546</v>
      </c>
      <c r="F1596" t="s">
        <v>8219</v>
      </c>
      <c r="G1596" t="s">
        <v>8225</v>
      </c>
      <c r="H1596" t="s">
        <v>8247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5"/>
        <v>113.65</v>
      </c>
      <c r="P1596">
        <f t="shared" si="146"/>
        <v>400</v>
      </c>
      <c r="Q1596" t="str">
        <f t="shared" si="150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7634</v>
      </c>
      <c r="D1597">
        <v>10000</v>
      </c>
      <c r="E1597">
        <v>10156</v>
      </c>
      <c r="F1597" t="s">
        <v>8219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5"/>
        <v>101.56</v>
      </c>
      <c r="P1597">
        <f t="shared" si="146"/>
        <v>1428.5714285714287</v>
      </c>
      <c r="Q1597" t="str">
        <f t="shared" si="150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8" hidden="1" x14ac:dyDescent="0.2">
      <c r="A1598">
        <v>1596</v>
      </c>
      <c r="B1598" s="3" t="s">
        <v>1597</v>
      </c>
      <c r="C1598" s="3" t="s">
        <v>7635</v>
      </c>
      <c r="D1598">
        <v>500</v>
      </c>
      <c r="E1598">
        <v>530</v>
      </c>
      <c r="F1598" t="s">
        <v>8219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5"/>
        <v>106</v>
      </c>
      <c r="P1598">
        <f t="shared" si="146"/>
        <v>166.66666666666666</v>
      </c>
      <c r="Q1598" t="str">
        <f t="shared" si="150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7636</v>
      </c>
      <c r="D1599">
        <v>3300</v>
      </c>
      <c r="E1599">
        <v>3366</v>
      </c>
      <c r="F1599" t="s">
        <v>8219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5"/>
        <v>102</v>
      </c>
      <c r="P1599" t="e">
        <f t="shared" si="146"/>
        <v>#DIV/0!</v>
      </c>
      <c r="Q1599" t="str">
        <f t="shared" si="150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7637</v>
      </c>
      <c r="D1600">
        <v>6000</v>
      </c>
      <c r="E1600">
        <v>7015</v>
      </c>
      <c r="F1600" t="s">
        <v>8219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5"/>
        <v>116.91666666666667</v>
      </c>
      <c r="P1600">
        <f t="shared" si="146"/>
        <v>6000</v>
      </c>
      <c r="Q1600" t="str">
        <f t="shared" si="150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7638</v>
      </c>
      <c r="D1601">
        <v>1650</v>
      </c>
      <c r="E1601">
        <v>1669</v>
      </c>
      <c r="F1601" t="s">
        <v>8219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5"/>
        <v>101.15151515151514</v>
      </c>
      <c r="P1601" t="e">
        <f t="shared" si="146"/>
        <v>#DIV/0!</v>
      </c>
      <c r="Q1601" t="str">
        <f t="shared" si="150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7639</v>
      </c>
      <c r="D1602">
        <v>500</v>
      </c>
      <c r="E1602">
        <v>660</v>
      </c>
      <c r="F1602" t="s">
        <v>8219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5"/>
        <v>132</v>
      </c>
      <c r="P1602">
        <f t="shared" si="146"/>
        <v>55.555555555555557</v>
      </c>
      <c r="Q1602" t="str">
        <f t="shared" si="150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7640</v>
      </c>
      <c r="D1603">
        <v>2750</v>
      </c>
      <c r="E1603">
        <v>2750</v>
      </c>
      <c r="F1603" t="s">
        <v>8219</v>
      </c>
      <c r="G1603" t="s">
        <v>8225</v>
      </c>
      <c r="H1603" t="s">
        <v>8247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1">(E1603/D1603)*100</f>
        <v>100</v>
      </c>
      <c r="P1603">
        <f t="shared" ref="P1603:P1666" si="152">D1603/L1603</f>
        <v>49.107142857142854</v>
      </c>
      <c r="Q1603" t="str">
        <f t="shared" si="150"/>
        <v>music</v>
      </c>
      <c r="R1603" t="str">
        <f t="shared" ref="R1603:R1666" si="153">RIGHT(N1603,LEN(N1603)-SEARCH("/",N1603))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16" hidden="1" x14ac:dyDescent="0.2">
      <c r="A1604">
        <v>1602</v>
      </c>
      <c r="B1604" s="3" t="s">
        <v>1603</v>
      </c>
      <c r="C1604" s="3" t="s">
        <v>7641</v>
      </c>
      <c r="D1604">
        <v>1000</v>
      </c>
      <c r="E1604">
        <v>1280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1"/>
        <v>128</v>
      </c>
      <c r="P1604">
        <f t="shared" si="152"/>
        <v>31.25</v>
      </c>
      <c r="Q1604" t="str">
        <f t="shared" ref="Q1604:Q1667" si="156">LEFT(N1604,SEARCH("/",N1604)-1)</f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48" hidden="1" x14ac:dyDescent="0.2">
      <c r="A1605">
        <v>1603</v>
      </c>
      <c r="B1605" s="3" t="s">
        <v>1604</v>
      </c>
      <c r="C1605" s="3" t="s">
        <v>7642</v>
      </c>
      <c r="D1605">
        <v>960</v>
      </c>
      <c r="E1605">
        <v>1142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1"/>
        <v>118.95833333333334</v>
      </c>
      <c r="P1605">
        <f t="shared" si="152"/>
        <v>32</v>
      </c>
      <c r="Q1605" t="str">
        <f t="shared" si="156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7643</v>
      </c>
      <c r="D1606">
        <v>500</v>
      </c>
      <c r="E1606">
        <v>631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1"/>
        <v>126.2</v>
      </c>
      <c r="P1606">
        <f t="shared" si="152"/>
        <v>7.1428571428571432</v>
      </c>
      <c r="Q1606" t="str">
        <f t="shared" si="156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32" hidden="1" x14ac:dyDescent="0.2">
      <c r="A1607">
        <v>1605</v>
      </c>
      <c r="B1607" s="3" t="s">
        <v>1606</v>
      </c>
      <c r="C1607" s="3" t="s">
        <v>7644</v>
      </c>
      <c r="D1607">
        <v>5000</v>
      </c>
      <c r="E1607">
        <v>7810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1"/>
        <v>156.20000000000002</v>
      </c>
      <c r="P1607">
        <f t="shared" si="152"/>
        <v>113.63636363636364</v>
      </c>
      <c r="Q1607" t="str">
        <f t="shared" si="156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7645</v>
      </c>
      <c r="D1608">
        <v>2000</v>
      </c>
      <c r="E1608">
        <v>2063</v>
      </c>
      <c r="F1608" t="s">
        <v>8219</v>
      </c>
      <c r="G1608" t="s">
        <v>8225</v>
      </c>
      <c r="H1608" t="s">
        <v>8247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1"/>
        <v>103.15</v>
      </c>
      <c r="P1608">
        <f t="shared" si="152"/>
        <v>21.739130434782609</v>
      </c>
      <c r="Q1608" t="str">
        <f t="shared" si="156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7646</v>
      </c>
      <c r="D1609">
        <v>150</v>
      </c>
      <c r="E1609">
        <v>230</v>
      </c>
      <c r="F1609" t="s">
        <v>8219</v>
      </c>
      <c r="G1609" t="s">
        <v>8225</v>
      </c>
      <c r="H1609" t="s">
        <v>8247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1"/>
        <v>153.33333333333334</v>
      </c>
      <c r="P1609">
        <f t="shared" si="152"/>
        <v>0.73170731707317072</v>
      </c>
      <c r="Q1609" t="str">
        <f t="shared" si="156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48" hidden="1" x14ac:dyDescent="0.2">
      <c r="A1610">
        <v>1608</v>
      </c>
      <c r="B1610" s="3" t="s">
        <v>1609</v>
      </c>
      <c r="C1610" s="3" t="s">
        <v>7647</v>
      </c>
      <c r="D1610">
        <v>675</v>
      </c>
      <c r="E1610">
        <v>1218</v>
      </c>
      <c r="F1610" t="s">
        <v>8219</v>
      </c>
      <c r="G1610" t="s">
        <v>8229</v>
      </c>
      <c r="H1610" t="s">
        <v>8251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1"/>
        <v>180.44444444444446</v>
      </c>
      <c r="P1610">
        <f t="shared" si="152"/>
        <v>29.347826086956523</v>
      </c>
      <c r="Q1610" t="str">
        <f t="shared" si="156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7648</v>
      </c>
      <c r="D1611">
        <v>2000</v>
      </c>
      <c r="E1611">
        <v>2569</v>
      </c>
      <c r="F1611" t="s">
        <v>8219</v>
      </c>
      <c r="G1611" t="s">
        <v>8225</v>
      </c>
      <c r="H1611" t="s">
        <v>8247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1"/>
        <v>128.44999999999999</v>
      </c>
      <c r="P1611">
        <f t="shared" si="152"/>
        <v>500</v>
      </c>
      <c r="Q1611" t="str">
        <f t="shared" si="156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48" hidden="1" x14ac:dyDescent="0.2">
      <c r="A1612">
        <v>1610</v>
      </c>
      <c r="B1612" s="3" t="s">
        <v>1611</v>
      </c>
      <c r="C1612" s="3" t="s">
        <v>7649</v>
      </c>
      <c r="D1612">
        <v>600</v>
      </c>
      <c r="E1612">
        <v>718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1"/>
        <v>119.66666666666667</v>
      </c>
      <c r="P1612">
        <f t="shared" si="152"/>
        <v>5.3571428571428568</v>
      </c>
      <c r="Q1612" t="str">
        <f t="shared" si="156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ht="48" hidden="1" x14ac:dyDescent="0.2">
      <c r="A1613">
        <v>1611</v>
      </c>
      <c r="B1613" s="3" t="s">
        <v>1612</v>
      </c>
      <c r="C1613" s="3" t="s">
        <v>7650</v>
      </c>
      <c r="D1613">
        <v>300</v>
      </c>
      <c r="E1613">
        <v>369</v>
      </c>
      <c r="F1613" t="s">
        <v>8219</v>
      </c>
      <c r="G1613" t="s">
        <v>8225</v>
      </c>
      <c r="H1613" t="s">
        <v>8247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1"/>
        <v>123</v>
      </c>
      <c r="P1613">
        <f t="shared" si="152"/>
        <v>11.111111111111111</v>
      </c>
      <c r="Q1613" t="str">
        <f t="shared" si="156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8" hidden="1" x14ac:dyDescent="0.2">
      <c r="A1614">
        <v>1612</v>
      </c>
      <c r="B1614" s="3" t="s">
        <v>1613</v>
      </c>
      <c r="C1614" s="3" t="s">
        <v>7651</v>
      </c>
      <c r="D1614">
        <v>1200</v>
      </c>
      <c r="E1614">
        <v>1260</v>
      </c>
      <c r="F1614" t="s">
        <v>8219</v>
      </c>
      <c r="G1614" t="s">
        <v>8225</v>
      </c>
      <c r="H1614" t="s">
        <v>8247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1"/>
        <v>105</v>
      </c>
      <c r="P1614">
        <f t="shared" si="152"/>
        <v>109.09090909090909</v>
      </c>
      <c r="Q1614" t="str">
        <f t="shared" si="156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7652</v>
      </c>
      <c r="D1615">
        <v>5500</v>
      </c>
      <c r="E1615">
        <v>5623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1"/>
        <v>102.23636363636363</v>
      </c>
      <c r="P1615">
        <f t="shared" si="152"/>
        <v>211.53846153846155</v>
      </c>
      <c r="Q1615" t="str">
        <f t="shared" si="156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7653</v>
      </c>
      <c r="D1616">
        <v>1500</v>
      </c>
      <c r="E1616">
        <v>1570</v>
      </c>
      <c r="F1616" t="s">
        <v>8219</v>
      </c>
      <c r="G1616" t="s">
        <v>8236</v>
      </c>
      <c r="H1616" t="s">
        <v>8249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1"/>
        <v>104.66666666666666</v>
      </c>
      <c r="P1616">
        <f t="shared" si="152"/>
        <v>19.480519480519479</v>
      </c>
      <c r="Q1616" t="str">
        <f t="shared" si="156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32" hidden="1" x14ac:dyDescent="0.2">
      <c r="A1617">
        <v>1615</v>
      </c>
      <c r="B1617" s="3" t="s">
        <v>1616</v>
      </c>
      <c r="C1617" s="3" t="s">
        <v>7654</v>
      </c>
      <c r="D1617">
        <v>2500</v>
      </c>
      <c r="E1617">
        <v>2500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1"/>
        <v>100</v>
      </c>
      <c r="P1617">
        <f t="shared" si="152"/>
        <v>18.382352941176471</v>
      </c>
      <c r="Q1617" t="str">
        <f t="shared" si="156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7655</v>
      </c>
      <c r="D1618">
        <v>250</v>
      </c>
      <c r="E1618">
        <v>251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1"/>
        <v>100.4</v>
      </c>
      <c r="P1618">
        <f t="shared" si="152"/>
        <v>1.5923566878980893</v>
      </c>
      <c r="Q1618" t="str">
        <f t="shared" si="156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48" hidden="1" x14ac:dyDescent="0.2">
      <c r="A1619">
        <v>1617</v>
      </c>
      <c r="B1619" s="3" t="s">
        <v>1618</v>
      </c>
      <c r="C1619" s="3" t="s">
        <v>7656</v>
      </c>
      <c r="D1619">
        <v>1100</v>
      </c>
      <c r="E1619">
        <v>1125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1"/>
        <v>102.27272727272727</v>
      </c>
      <c r="P1619">
        <f t="shared" si="152"/>
        <v>6.962025316455696</v>
      </c>
      <c r="Q1619" t="str">
        <f t="shared" si="156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8" hidden="1" x14ac:dyDescent="0.2">
      <c r="A1620">
        <v>1618</v>
      </c>
      <c r="B1620" s="3" t="s">
        <v>1619</v>
      </c>
      <c r="C1620" s="3" t="s">
        <v>7657</v>
      </c>
      <c r="D1620">
        <v>35000</v>
      </c>
      <c r="E1620">
        <v>40043.25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1"/>
        <v>114.40928571428573</v>
      </c>
      <c r="P1620">
        <f t="shared" si="152"/>
        <v>1296.2962962962963</v>
      </c>
      <c r="Q1620" t="str">
        <f t="shared" si="156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7658</v>
      </c>
      <c r="D1621">
        <v>2100</v>
      </c>
      <c r="E1621">
        <v>2140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1"/>
        <v>101.9047619047619</v>
      </c>
      <c r="P1621">
        <f t="shared" si="152"/>
        <v>91.304347826086953</v>
      </c>
      <c r="Q1621" t="str">
        <f t="shared" si="156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48" hidden="1" x14ac:dyDescent="0.2">
      <c r="A1622">
        <v>1620</v>
      </c>
      <c r="B1622" s="3" t="s">
        <v>1621</v>
      </c>
      <c r="C1622" s="3" t="s">
        <v>7659</v>
      </c>
      <c r="D1622">
        <v>1000</v>
      </c>
      <c r="E1622">
        <v>1020</v>
      </c>
      <c r="F1622" t="s">
        <v>8219</v>
      </c>
      <c r="G1622" t="s">
        <v>8225</v>
      </c>
      <c r="H1622" t="s">
        <v>8247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1"/>
        <v>102</v>
      </c>
      <c r="P1622">
        <f t="shared" si="152"/>
        <v>58.823529411764703</v>
      </c>
      <c r="Q1622" t="str">
        <f t="shared" si="156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7660</v>
      </c>
      <c r="D1623">
        <v>2500</v>
      </c>
      <c r="E1623">
        <v>2620</v>
      </c>
      <c r="F1623" t="s">
        <v>8219</v>
      </c>
      <c r="G1623" t="s">
        <v>8225</v>
      </c>
      <c r="H1623" t="s">
        <v>8247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1"/>
        <v>104.80000000000001</v>
      </c>
      <c r="P1623">
        <f t="shared" si="152"/>
        <v>67.567567567567565</v>
      </c>
      <c r="Q1623" t="str">
        <f t="shared" si="156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7661</v>
      </c>
      <c r="D1624">
        <v>1500</v>
      </c>
      <c r="E1624">
        <v>1527.5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1"/>
        <v>101.83333333333333</v>
      </c>
      <c r="P1624">
        <f t="shared" si="152"/>
        <v>23.076923076923077</v>
      </c>
      <c r="Q1624" t="str">
        <f t="shared" si="156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7662</v>
      </c>
      <c r="D1625">
        <v>773</v>
      </c>
      <c r="E1625">
        <v>773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1"/>
        <v>100</v>
      </c>
      <c r="P1625">
        <f t="shared" si="152"/>
        <v>42.944444444444443</v>
      </c>
      <c r="Q1625" t="str">
        <f t="shared" si="156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8" hidden="1" x14ac:dyDescent="0.2">
      <c r="A1626">
        <v>1624</v>
      </c>
      <c r="B1626" s="3" t="s">
        <v>1625</v>
      </c>
      <c r="C1626" s="3" t="s">
        <v>7663</v>
      </c>
      <c r="D1626">
        <v>5500</v>
      </c>
      <c r="E1626">
        <v>5845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1"/>
        <v>106.27272727272728</v>
      </c>
      <c r="P1626">
        <f t="shared" si="152"/>
        <v>220</v>
      </c>
      <c r="Q1626" t="str">
        <f t="shared" si="156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7664</v>
      </c>
      <c r="D1627">
        <v>5000</v>
      </c>
      <c r="E1627">
        <v>5671.11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1"/>
        <v>113.42219999999999</v>
      </c>
      <c r="P1627">
        <f t="shared" si="152"/>
        <v>48.07692307692308</v>
      </c>
      <c r="Q1627" t="str">
        <f t="shared" si="156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7665</v>
      </c>
      <c r="D1628">
        <v>2400</v>
      </c>
      <c r="E1628">
        <v>2400</v>
      </c>
      <c r="F1628" t="s">
        <v>8219</v>
      </c>
      <c r="G1628" t="s">
        <v>8237</v>
      </c>
      <c r="H1628" t="s">
        <v>8249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1"/>
        <v>100</v>
      </c>
      <c r="P1628">
        <f t="shared" si="152"/>
        <v>22.222222222222221</v>
      </c>
      <c r="Q1628" t="str">
        <f t="shared" si="156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7666</v>
      </c>
      <c r="D1629">
        <v>2200</v>
      </c>
      <c r="E1629">
        <v>2210</v>
      </c>
      <c r="F1629" t="s">
        <v>8219</v>
      </c>
      <c r="G1629" t="s">
        <v>8225</v>
      </c>
      <c r="H1629" t="s">
        <v>8247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1"/>
        <v>100.45454545454547</v>
      </c>
      <c r="P1629">
        <f t="shared" si="152"/>
        <v>57.89473684210526</v>
      </c>
      <c r="Q1629" t="str">
        <f t="shared" si="156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48" hidden="1" x14ac:dyDescent="0.2">
      <c r="A1630">
        <v>1628</v>
      </c>
      <c r="B1630" s="3" t="s">
        <v>1629</v>
      </c>
      <c r="C1630" s="3" t="s">
        <v>7667</v>
      </c>
      <c r="D1630">
        <v>100000</v>
      </c>
      <c r="E1630">
        <v>100036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1"/>
        <v>100.03599999999999</v>
      </c>
      <c r="P1630">
        <f t="shared" si="152"/>
        <v>1136.3636363636363</v>
      </c>
      <c r="Q1630" t="str">
        <f t="shared" si="156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48" hidden="1" x14ac:dyDescent="0.2">
      <c r="A1631">
        <v>1629</v>
      </c>
      <c r="B1631" s="3" t="s">
        <v>1630</v>
      </c>
      <c r="C1631" s="3" t="s">
        <v>7668</v>
      </c>
      <c r="D1631">
        <v>350</v>
      </c>
      <c r="E1631">
        <v>504</v>
      </c>
      <c r="F1631" t="s">
        <v>8219</v>
      </c>
      <c r="G1631" t="s">
        <v>8225</v>
      </c>
      <c r="H1631" t="s">
        <v>8247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1"/>
        <v>144</v>
      </c>
      <c r="P1631">
        <f t="shared" si="152"/>
        <v>4.2682926829268295</v>
      </c>
      <c r="Q1631" t="str">
        <f t="shared" si="156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7669</v>
      </c>
      <c r="D1632">
        <v>1000</v>
      </c>
      <c r="E1632">
        <v>1035</v>
      </c>
      <c r="F1632" t="s">
        <v>8219</v>
      </c>
      <c r="G1632" t="s">
        <v>8226</v>
      </c>
      <c r="H1632" t="s">
        <v>8248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1"/>
        <v>103.49999999999999</v>
      </c>
      <c r="P1632">
        <f t="shared" si="152"/>
        <v>7.9365079365079367</v>
      </c>
      <c r="Q1632" t="str">
        <f t="shared" si="156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7670</v>
      </c>
      <c r="D1633">
        <v>3200</v>
      </c>
      <c r="E1633">
        <v>3470</v>
      </c>
      <c r="F1633" t="s">
        <v>8219</v>
      </c>
      <c r="G1633" t="s">
        <v>8229</v>
      </c>
      <c r="H1633" t="s">
        <v>8251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1"/>
        <v>108.43750000000001</v>
      </c>
      <c r="P1633">
        <f t="shared" si="152"/>
        <v>24.060150375939848</v>
      </c>
      <c r="Q1633" t="str">
        <f t="shared" si="156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112" hidden="1" x14ac:dyDescent="0.2">
      <c r="A1634">
        <v>1632</v>
      </c>
      <c r="B1634" s="3" t="s">
        <v>1633</v>
      </c>
      <c r="C1634" s="3" t="s">
        <v>7671</v>
      </c>
      <c r="D1634">
        <v>2500</v>
      </c>
      <c r="E1634">
        <v>2560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1"/>
        <v>102.4</v>
      </c>
      <c r="P1634">
        <f t="shared" si="152"/>
        <v>53.191489361702125</v>
      </c>
      <c r="Q1634" t="str">
        <f t="shared" si="156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7672</v>
      </c>
      <c r="D1635">
        <v>315</v>
      </c>
      <c r="E1635">
        <v>469</v>
      </c>
      <c r="F1635" t="s">
        <v>8219</v>
      </c>
      <c r="G1635" t="s">
        <v>8225</v>
      </c>
      <c r="H1635" t="s">
        <v>8247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1"/>
        <v>148.88888888888889</v>
      </c>
      <c r="P1635">
        <f t="shared" si="152"/>
        <v>5.431034482758621</v>
      </c>
      <c r="Q1635" t="str">
        <f t="shared" si="156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8" hidden="1" x14ac:dyDescent="0.2">
      <c r="A1636">
        <v>1634</v>
      </c>
      <c r="B1636" s="3" t="s">
        <v>1635</v>
      </c>
      <c r="C1636" s="3" t="s">
        <v>7673</v>
      </c>
      <c r="D1636">
        <v>500</v>
      </c>
      <c r="E1636">
        <v>527.45000000000005</v>
      </c>
      <c r="F1636" t="s">
        <v>8219</v>
      </c>
      <c r="G1636" t="s">
        <v>8225</v>
      </c>
      <c r="H1636" t="s">
        <v>8247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1"/>
        <v>105.49000000000002</v>
      </c>
      <c r="P1636">
        <f t="shared" si="152"/>
        <v>15.625</v>
      </c>
      <c r="Q1636" t="str">
        <f t="shared" si="156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32" hidden="1" x14ac:dyDescent="0.2">
      <c r="A1637">
        <v>1635</v>
      </c>
      <c r="B1637" s="3" t="s">
        <v>1636</v>
      </c>
      <c r="C1637" s="3" t="s">
        <v>7674</v>
      </c>
      <c r="D1637">
        <v>1000</v>
      </c>
      <c r="E1637">
        <v>1005</v>
      </c>
      <c r="F1637" t="s">
        <v>8219</v>
      </c>
      <c r="G1637" t="s">
        <v>8225</v>
      </c>
      <c r="H1637" t="s">
        <v>8247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1"/>
        <v>100.49999999999999</v>
      </c>
      <c r="P1637">
        <f t="shared" si="152"/>
        <v>27.027027027027028</v>
      </c>
      <c r="Q1637" t="str">
        <f t="shared" si="156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7675</v>
      </c>
      <c r="D1638">
        <v>900</v>
      </c>
      <c r="E1638">
        <v>1175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1"/>
        <v>130.55555555555557</v>
      </c>
      <c r="P1638">
        <f t="shared" si="152"/>
        <v>10.344827586206897</v>
      </c>
      <c r="Q1638" t="str">
        <f t="shared" si="156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7676</v>
      </c>
      <c r="D1639">
        <v>2000</v>
      </c>
      <c r="E1639">
        <v>2095</v>
      </c>
      <c r="F1639" t="s">
        <v>8219</v>
      </c>
      <c r="G1639" t="s">
        <v>8225</v>
      </c>
      <c r="H1639" t="s">
        <v>8247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1"/>
        <v>104.75000000000001</v>
      </c>
      <c r="P1639">
        <f t="shared" si="152"/>
        <v>133.33333333333334</v>
      </c>
      <c r="Q1639" t="str">
        <f t="shared" si="156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48" hidden="1" x14ac:dyDescent="0.2">
      <c r="A1640">
        <v>1638</v>
      </c>
      <c r="B1640" s="3" t="s">
        <v>1639</v>
      </c>
      <c r="C1640" s="3" t="s">
        <v>7677</v>
      </c>
      <c r="D1640">
        <v>1000</v>
      </c>
      <c r="E1640">
        <v>1088</v>
      </c>
      <c r="F1640" t="s">
        <v>8219</v>
      </c>
      <c r="G1640" t="s">
        <v>8225</v>
      </c>
      <c r="H1640" t="s">
        <v>8247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1"/>
        <v>108.80000000000001</v>
      </c>
      <c r="P1640">
        <f t="shared" si="152"/>
        <v>37.037037037037038</v>
      </c>
      <c r="Q1640" t="str">
        <f t="shared" si="156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7678</v>
      </c>
      <c r="D1641">
        <v>1000</v>
      </c>
      <c r="E1641">
        <v>1110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1"/>
        <v>111.00000000000001</v>
      </c>
      <c r="P1641">
        <f t="shared" si="152"/>
        <v>52.631578947368418</v>
      </c>
      <c r="Q1641" t="str">
        <f t="shared" si="156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7679</v>
      </c>
      <c r="D1642">
        <v>5000</v>
      </c>
      <c r="E1642">
        <v>5024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1"/>
        <v>100.47999999999999</v>
      </c>
      <c r="P1642">
        <f t="shared" si="152"/>
        <v>294.11764705882354</v>
      </c>
      <c r="Q1642" t="str">
        <f t="shared" si="156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48" hidden="1" x14ac:dyDescent="0.2">
      <c r="A1643">
        <v>1641</v>
      </c>
      <c r="B1643" s="3" t="s">
        <v>1642</v>
      </c>
      <c r="C1643" s="3" t="s">
        <v>7680</v>
      </c>
      <c r="D1643">
        <v>2000</v>
      </c>
      <c r="E1643">
        <v>2287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1"/>
        <v>114.35</v>
      </c>
      <c r="P1643">
        <f t="shared" si="152"/>
        <v>76.92307692307692</v>
      </c>
      <c r="Q1643" t="str">
        <f t="shared" si="156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7681</v>
      </c>
      <c r="D1644">
        <v>1500</v>
      </c>
      <c r="E1644">
        <v>1831</v>
      </c>
      <c r="F1644" t="s">
        <v>8219</v>
      </c>
      <c r="G1644" t="s">
        <v>8225</v>
      </c>
      <c r="H1644" t="s">
        <v>8247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1"/>
        <v>122.06666666666666</v>
      </c>
      <c r="P1644">
        <f t="shared" si="152"/>
        <v>53.571428571428569</v>
      </c>
      <c r="Q1644" t="str">
        <f t="shared" si="156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7682</v>
      </c>
      <c r="D1645">
        <v>500</v>
      </c>
      <c r="E1645">
        <v>500</v>
      </c>
      <c r="F1645" t="s">
        <v>8219</v>
      </c>
      <c r="G1645" t="s">
        <v>8225</v>
      </c>
      <c r="H1645" t="s">
        <v>8247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1"/>
        <v>100</v>
      </c>
      <c r="P1645">
        <f t="shared" si="152"/>
        <v>13.513513513513514</v>
      </c>
      <c r="Q1645" t="str">
        <f t="shared" si="156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32" hidden="1" x14ac:dyDescent="0.2">
      <c r="A1646">
        <v>1644</v>
      </c>
      <c r="B1646" s="3" t="s">
        <v>1645</v>
      </c>
      <c r="C1646" s="3" t="s">
        <v>7683</v>
      </c>
      <c r="D1646">
        <v>3000</v>
      </c>
      <c r="E1646">
        <v>3084</v>
      </c>
      <c r="F1646" t="s">
        <v>8219</v>
      </c>
      <c r="G1646" t="s">
        <v>8225</v>
      </c>
      <c r="H1646" t="s">
        <v>8247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1"/>
        <v>102.8</v>
      </c>
      <c r="P1646">
        <f t="shared" si="152"/>
        <v>23.4375</v>
      </c>
      <c r="Q1646" t="str">
        <f t="shared" si="156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7684</v>
      </c>
      <c r="D1647">
        <v>5800</v>
      </c>
      <c r="E1647">
        <v>6155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1"/>
        <v>106.12068965517241</v>
      </c>
      <c r="P1647">
        <f t="shared" si="152"/>
        <v>580</v>
      </c>
      <c r="Q1647" t="str">
        <f t="shared" si="156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7685</v>
      </c>
      <c r="D1648">
        <v>10000</v>
      </c>
      <c r="E1648">
        <v>10133</v>
      </c>
      <c r="F1648" t="s">
        <v>8219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1"/>
        <v>101.33000000000001</v>
      </c>
      <c r="P1648">
        <f t="shared" si="152"/>
        <v>120.48192771084338</v>
      </c>
      <c r="Q1648" t="str">
        <f t="shared" si="156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7686</v>
      </c>
      <c r="D1649">
        <v>100</v>
      </c>
      <c r="E1649">
        <v>100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1"/>
        <v>100</v>
      </c>
      <c r="P1649">
        <f t="shared" si="152"/>
        <v>2.1739130434782608</v>
      </c>
      <c r="Q1649" t="str">
        <f t="shared" si="156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7687</v>
      </c>
      <c r="D1650">
        <v>600</v>
      </c>
      <c r="E1650">
        <v>780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1"/>
        <v>130</v>
      </c>
      <c r="P1650">
        <f t="shared" si="152"/>
        <v>6.666666666666667</v>
      </c>
      <c r="Q1650" t="str">
        <f t="shared" si="156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7688</v>
      </c>
      <c r="D1651">
        <v>1500</v>
      </c>
      <c r="E1651">
        <v>1500.2</v>
      </c>
      <c r="F1651" t="s">
        <v>8219</v>
      </c>
      <c r="G1651" t="s">
        <v>8225</v>
      </c>
      <c r="H1651" t="s">
        <v>8247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1"/>
        <v>100.01333333333334</v>
      </c>
      <c r="P1651">
        <f t="shared" si="152"/>
        <v>18.518518518518519</v>
      </c>
      <c r="Q1651" t="str">
        <f t="shared" si="156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8" hidden="1" x14ac:dyDescent="0.2">
      <c r="A1652">
        <v>1650</v>
      </c>
      <c r="B1652" s="3" t="s">
        <v>1651</v>
      </c>
      <c r="C1652" s="3" t="s">
        <v>7689</v>
      </c>
      <c r="D1652">
        <v>500</v>
      </c>
      <c r="E1652">
        <v>500</v>
      </c>
      <c r="F1652" t="s">
        <v>8219</v>
      </c>
      <c r="G1652" t="s">
        <v>8225</v>
      </c>
      <c r="H1652" t="s">
        <v>8247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1"/>
        <v>100</v>
      </c>
      <c r="P1652">
        <f t="shared" si="152"/>
        <v>15.625</v>
      </c>
      <c r="Q1652" t="str">
        <f t="shared" si="156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7690</v>
      </c>
      <c r="D1653">
        <v>900</v>
      </c>
      <c r="E1653">
        <v>1025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1"/>
        <v>113.88888888888889</v>
      </c>
      <c r="P1653">
        <f t="shared" si="152"/>
        <v>45</v>
      </c>
      <c r="Q1653" t="str">
        <f t="shared" si="156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7691</v>
      </c>
      <c r="D1654">
        <v>1500</v>
      </c>
      <c r="E1654">
        <v>1500</v>
      </c>
      <c r="F1654" t="s">
        <v>8219</v>
      </c>
      <c r="G1654" t="s">
        <v>8225</v>
      </c>
      <c r="H1654" t="s">
        <v>8247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1"/>
        <v>100</v>
      </c>
      <c r="P1654">
        <f t="shared" si="152"/>
        <v>21.428571428571427</v>
      </c>
      <c r="Q1654" t="str">
        <f t="shared" si="156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7692</v>
      </c>
      <c r="D1655">
        <v>1000</v>
      </c>
      <c r="E1655">
        <v>2870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1"/>
        <v>287</v>
      </c>
      <c r="P1655">
        <f t="shared" si="152"/>
        <v>5.9523809523809526</v>
      </c>
      <c r="Q1655" t="str">
        <f t="shared" si="156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7693</v>
      </c>
      <c r="D1656">
        <v>3000</v>
      </c>
      <c r="E1656">
        <v>3255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1"/>
        <v>108.5</v>
      </c>
      <c r="P1656">
        <f t="shared" si="152"/>
        <v>88.235294117647058</v>
      </c>
      <c r="Q1656" t="str">
        <f t="shared" si="156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96" hidden="1" x14ac:dyDescent="0.2">
      <c r="A1657">
        <v>1655</v>
      </c>
      <c r="B1657" s="3" t="s">
        <v>1656</v>
      </c>
      <c r="C1657" s="3" t="s">
        <v>7694</v>
      </c>
      <c r="D1657">
        <v>3000</v>
      </c>
      <c r="E1657">
        <v>3465</v>
      </c>
      <c r="F1657" t="s">
        <v>8219</v>
      </c>
      <c r="G1657" t="s">
        <v>8225</v>
      </c>
      <c r="H1657" t="s">
        <v>8247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1"/>
        <v>115.5</v>
      </c>
      <c r="P1657">
        <f t="shared" si="152"/>
        <v>62.5</v>
      </c>
      <c r="Q1657" t="str">
        <f t="shared" si="156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48" hidden="1" x14ac:dyDescent="0.2">
      <c r="A1658">
        <v>1656</v>
      </c>
      <c r="B1658" s="3" t="s">
        <v>1657</v>
      </c>
      <c r="C1658" s="3" t="s">
        <v>7695</v>
      </c>
      <c r="D1658">
        <v>3400</v>
      </c>
      <c r="E1658">
        <v>4050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1"/>
        <v>119.11764705882352</v>
      </c>
      <c r="P1658">
        <f t="shared" si="152"/>
        <v>70.833333333333329</v>
      </c>
      <c r="Q1658" t="str">
        <f t="shared" si="156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16" hidden="1" x14ac:dyDescent="0.2">
      <c r="A1659">
        <v>1657</v>
      </c>
      <c r="B1659" s="3" t="s">
        <v>1658</v>
      </c>
      <c r="C1659" s="3" t="s">
        <v>7696</v>
      </c>
      <c r="D1659">
        <v>7500</v>
      </c>
      <c r="E1659">
        <v>8207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1"/>
        <v>109.42666666666668</v>
      </c>
      <c r="P1659">
        <f t="shared" si="152"/>
        <v>33.936651583710407</v>
      </c>
      <c r="Q1659" t="str">
        <f t="shared" si="156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7697</v>
      </c>
      <c r="D1660">
        <v>500</v>
      </c>
      <c r="E1660">
        <v>633</v>
      </c>
      <c r="F1660" t="s">
        <v>8219</v>
      </c>
      <c r="G1660" t="s">
        <v>8225</v>
      </c>
      <c r="H1660" t="s">
        <v>8247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1"/>
        <v>126.6</v>
      </c>
      <c r="P1660">
        <f t="shared" si="152"/>
        <v>4.6728971962616823</v>
      </c>
      <c r="Q1660" t="str">
        <f t="shared" si="156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7698</v>
      </c>
      <c r="D1661">
        <v>200</v>
      </c>
      <c r="E1661">
        <v>201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1"/>
        <v>100.49999999999999</v>
      </c>
      <c r="P1661">
        <f t="shared" si="152"/>
        <v>4.4444444444444446</v>
      </c>
      <c r="Q1661" t="str">
        <f t="shared" si="156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48" hidden="1" x14ac:dyDescent="0.2">
      <c r="A1662">
        <v>1660</v>
      </c>
      <c r="B1662" s="3" t="s">
        <v>1661</v>
      </c>
      <c r="C1662" s="3" t="s">
        <v>7699</v>
      </c>
      <c r="D1662">
        <v>4000</v>
      </c>
      <c r="E1662">
        <v>5100</v>
      </c>
      <c r="F1662" t="s">
        <v>8219</v>
      </c>
      <c r="G1662" t="s">
        <v>8224</v>
      </c>
      <c r="H1662" t="s">
        <v>8246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1"/>
        <v>127.49999999999999</v>
      </c>
      <c r="P1662">
        <f t="shared" si="152"/>
        <v>111.11111111111111</v>
      </c>
      <c r="Q1662" t="str">
        <f t="shared" si="156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48" hidden="1" x14ac:dyDescent="0.2">
      <c r="A1663">
        <v>1661</v>
      </c>
      <c r="B1663" s="3" t="s">
        <v>1662</v>
      </c>
      <c r="C1663" s="3" t="s">
        <v>7700</v>
      </c>
      <c r="D1663">
        <v>5000</v>
      </c>
      <c r="E1663">
        <v>5003</v>
      </c>
      <c r="F1663" t="s">
        <v>8219</v>
      </c>
      <c r="G1663" t="s">
        <v>8225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1"/>
        <v>100.05999999999999</v>
      </c>
      <c r="P1663">
        <f t="shared" si="152"/>
        <v>49.504950495049506</v>
      </c>
      <c r="Q1663" t="str">
        <f t="shared" si="156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7701</v>
      </c>
      <c r="D1664">
        <v>700</v>
      </c>
      <c r="E1664">
        <v>1225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1"/>
        <v>175</v>
      </c>
      <c r="P1664">
        <f t="shared" si="152"/>
        <v>11.290322580645162</v>
      </c>
      <c r="Q1664" t="str">
        <f t="shared" si="156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8" hidden="1" x14ac:dyDescent="0.2">
      <c r="A1665">
        <v>1663</v>
      </c>
      <c r="B1665" s="3" t="s">
        <v>1664</v>
      </c>
      <c r="C1665" s="3" t="s">
        <v>7702</v>
      </c>
      <c r="D1665">
        <v>2000</v>
      </c>
      <c r="E1665">
        <v>2545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1"/>
        <v>127.25</v>
      </c>
      <c r="P1665">
        <f t="shared" si="152"/>
        <v>62.5</v>
      </c>
      <c r="Q1665" t="str">
        <f t="shared" si="156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7703</v>
      </c>
      <c r="D1666">
        <v>3000</v>
      </c>
      <c r="E1666">
        <v>3319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1"/>
        <v>110.63333333333334</v>
      </c>
      <c r="P1666">
        <f t="shared" si="152"/>
        <v>33.707865168539328</v>
      </c>
      <c r="Q1666" t="str">
        <f t="shared" si="156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7704</v>
      </c>
      <c r="D1667">
        <v>1600</v>
      </c>
      <c r="E1667">
        <v>2015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7">(E1667/D1667)*100</f>
        <v>125.93749999999999</v>
      </c>
      <c r="P1667">
        <f t="shared" ref="P1667:P1730" si="158">D1667/L1667</f>
        <v>17.204301075268816</v>
      </c>
      <c r="Q1667" t="str">
        <f t="shared" si="156"/>
        <v>music</v>
      </c>
      <c r="R1667" t="str">
        <f t="shared" ref="R1667:R1730" si="159">RIGHT(N1667,LEN(N1667)-SEARCH("/",N1667))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32" hidden="1" x14ac:dyDescent="0.2">
      <c r="A1668">
        <v>1666</v>
      </c>
      <c r="B1668" s="3" t="s">
        <v>1667</v>
      </c>
      <c r="C1668" s="3" t="s">
        <v>7705</v>
      </c>
      <c r="D1668">
        <v>2600</v>
      </c>
      <c r="E1668">
        <v>3081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7"/>
        <v>118.5</v>
      </c>
      <c r="P1668">
        <f t="shared" si="158"/>
        <v>26.530612244897959</v>
      </c>
      <c r="Q1668" t="str">
        <f t="shared" ref="Q1668:Q1731" si="162">LEFT(N1668,SEARCH("/",N1668)-1)</f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7706</v>
      </c>
      <c r="D1669">
        <v>1100</v>
      </c>
      <c r="E1669">
        <v>1185</v>
      </c>
      <c r="F1669" t="s">
        <v>8219</v>
      </c>
      <c r="G1669" t="s">
        <v>8229</v>
      </c>
      <c r="H1669" t="s">
        <v>8251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7"/>
        <v>107.72727272727273</v>
      </c>
      <c r="P1669">
        <f t="shared" si="158"/>
        <v>13.414634146341463</v>
      </c>
      <c r="Q1669" t="str">
        <f t="shared" si="162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32" hidden="1" x14ac:dyDescent="0.2">
      <c r="A1670">
        <v>1668</v>
      </c>
      <c r="B1670" s="3" t="s">
        <v>1669</v>
      </c>
      <c r="C1670" s="3" t="s">
        <v>7707</v>
      </c>
      <c r="D1670">
        <v>2500</v>
      </c>
      <c r="E1670">
        <v>2565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7"/>
        <v>102.60000000000001</v>
      </c>
      <c r="P1670">
        <f t="shared" si="158"/>
        <v>21.551724137931036</v>
      </c>
      <c r="Q1670" t="str">
        <f t="shared" si="162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7708</v>
      </c>
      <c r="D1671">
        <v>1000</v>
      </c>
      <c r="E1671">
        <v>1101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7"/>
        <v>110.1</v>
      </c>
      <c r="P1671">
        <f t="shared" si="158"/>
        <v>19.23076923076923</v>
      </c>
      <c r="Q1671" t="str">
        <f t="shared" si="162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48" hidden="1" x14ac:dyDescent="0.2">
      <c r="A1672">
        <v>1670</v>
      </c>
      <c r="B1672" s="3" t="s">
        <v>1671</v>
      </c>
      <c r="C1672" s="3" t="s">
        <v>7709</v>
      </c>
      <c r="D1672">
        <v>500</v>
      </c>
      <c r="E1672">
        <v>1010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7"/>
        <v>202</v>
      </c>
      <c r="P1672">
        <f t="shared" si="158"/>
        <v>21.739130434782609</v>
      </c>
      <c r="Q1672" t="str">
        <f t="shared" si="162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7710</v>
      </c>
      <c r="D1673">
        <v>10</v>
      </c>
      <c r="E1673">
        <v>13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7"/>
        <v>130</v>
      </c>
      <c r="P1673">
        <f t="shared" si="158"/>
        <v>0.12987012987012986</v>
      </c>
      <c r="Q1673" t="str">
        <f t="shared" si="162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8" hidden="1" x14ac:dyDescent="0.2">
      <c r="A1674">
        <v>1672</v>
      </c>
      <c r="B1674" s="3" t="s">
        <v>1673</v>
      </c>
      <c r="C1674" s="3" t="s">
        <v>7711</v>
      </c>
      <c r="D1674">
        <v>2000</v>
      </c>
      <c r="E1674">
        <v>2087</v>
      </c>
      <c r="F1674" t="s">
        <v>8219</v>
      </c>
      <c r="G1674" t="s">
        <v>8225</v>
      </c>
      <c r="H1674" t="s">
        <v>8247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7"/>
        <v>104.35000000000001</v>
      </c>
      <c r="P1674">
        <f t="shared" si="158"/>
        <v>40.816326530612244</v>
      </c>
      <c r="Q1674" t="str">
        <f t="shared" si="162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7712</v>
      </c>
      <c r="D1675">
        <v>4000</v>
      </c>
      <c r="E1675">
        <v>4002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7"/>
        <v>100.05</v>
      </c>
      <c r="P1675">
        <f t="shared" si="158"/>
        <v>67.79661016949153</v>
      </c>
      <c r="Q1675" t="str">
        <f t="shared" si="162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7713</v>
      </c>
      <c r="D1676">
        <v>1500</v>
      </c>
      <c r="E1676">
        <v>2560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7"/>
        <v>170.66666666666669</v>
      </c>
      <c r="P1676">
        <f t="shared" si="158"/>
        <v>13.274336283185841</v>
      </c>
      <c r="Q1676" t="str">
        <f t="shared" si="162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48" hidden="1" x14ac:dyDescent="0.2">
      <c r="A1677">
        <v>1675</v>
      </c>
      <c r="B1677" s="3" t="s">
        <v>1676</v>
      </c>
      <c r="C1677" s="3" t="s">
        <v>7714</v>
      </c>
      <c r="D1677">
        <v>3000</v>
      </c>
      <c r="E1677">
        <v>3385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7"/>
        <v>112.83333333333334</v>
      </c>
      <c r="P1677">
        <f t="shared" si="158"/>
        <v>88.235294117647058</v>
      </c>
      <c r="Q1677" t="str">
        <f t="shared" si="162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48" hidden="1" x14ac:dyDescent="0.2">
      <c r="A1678">
        <v>1676</v>
      </c>
      <c r="B1678" s="3" t="s">
        <v>1677</v>
      </c>
      <c r="C1678" s="3" t="s">
        <v>7715</v>
      </c>
      <c r="D1678">
        <v>250</v>
      </c>
      <c r="E1678">
        <v>460</v>
      </c>
      <c r="F1678" t="s">
        <v>8219</v>
      </c>
      <c r="G1678" t="s">
        <v>8225</v>
      </c>
      <c r="H1678" t="s">
        <v>8247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7"/>
        <v>184</v>
      </c>
      <c r="P1678">
        <f t="shared" si="158"/>
        <v>5.9523809523809526</v>
      </c>
      <c r="Q1678" t="str">
        <f t="shared" si="162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7716</v>
      </c>
      <c r="D1679">
        <v>3000</v>
      </c>
      <c r="E1679">
        <v>3908</v>
      </c>
      <c r="F1679" t="s">
        <v>8219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7"/>
        <v>130.26666666666665</v>
      </c>
      <c r="P1679">
        <f t="shared" si="158"/>
        <v>71.428571428571431</v>
      </c>
      <c r="Q1679" t="str">
        <f t="shared" si="162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7717</v>
      </c>
      <c r="D1680">
        <v>550</v>
      </c>
      <c r="E1680">
        <v>580</v>
      </c>
      <c r="F1680" t="s">
        <v>8219</v>
      </c>
      <c r="G1680" t="s">
        <v>8225</v>
      </c>
      <c r="H1680" t="s">
        <v>8247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7"/>
        <v>105.45454545454544</v>
      </c>
      <c r="P1680">
        <f t="shared" si="158"/>
        <v>11.224489795918368</v>
      </c>
      <c r="Q1680" t="str">
        <f t="shared" si="162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48" hidden="1" x14ac:dyDescent="0.2">
      <c r="A1681">
        <v>1679</v>
      </c>
      <c r="B1681" s="3" t="s">
        <v>1680</v>
      </c>
      <c r="C1681" s="3" t="s">
        <v>7718</v>
      </c>
      <c r="D1681">
        <v>800</v>
      </c>
      <c r="E1681">
        <v>800</v>
      </c>
      <c r="F1681" t="s">
        <v>8219</v>
      </c>
      <c r="G1681" t="s">
        <v>8225</v>
      </c>
      <c r="H1681" t="s">
        <v>8247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7"/>
        <v>100</v>
      </c>
      <c r="P1681">
        <f t="shared" si="158"/>
        <v>14.285714285714286</v>
      </c>
      <c r="Q1681" t="str">
        <f t="shared" si="162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48" hidden="1" x14ac:dyDescent="0.2">
      <c r="A1682">
        <v>1680</v>
      </c>
      <c r="B1682" s="3" t="s">
        <v>1681</v>
      </c>
      <c r="C1682" s="3" t="s">
        <v>7719</v>
      </c>
      <c r="D1682">
        <v>1960</v>
      </c>
      <c r="E1682">
        <v>3005</v>
      </c>
      <c r="F1682" t="s">
        <v>8219</v>
      </c>
      <c r="G1682" t="s">
        <v>8225</v>
      </c>
      <c r="H1682" t="s">
        <v>8247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7"/>
        <v>153.31632653061226</v>
      </c>
      <c r="P1682">
        <f t="shared" si="158"/>
        <v>78.400000000000006</v>
      </c>
      <c r="Q1682" t="str">
        <f t="shared" si="162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7720</v>
      </c>
      <c r="D1683">
        <v>1000</v>
      </c>
      <c r="E1683">
        <v>1623</v>
      </c>
      <c r="F1683" t="s">
        <v>8219</v>
      </c>
      <c r="G1683" t="s">
        <v>8225</v>
      </c>
      <c r="H1683" t="s">
        <v>8247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7"/>
        <v>162.30000000000001</v>
      </c>
      <c r="P1683">
        <f t="shared" si="158"/>
        <v>1.1312217194570136</v>
      </c>
      <c r="Q1683" t="str">
        <f t="shared" si="162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8" hidden="1" x14ac:dyDescent="0.2">
      <c r="A1684">
        <v>1682</v>
      </c>
      <c r="B1684" s="3" t="s">
        <v>1683</v>
      </c>
      <c r="C1684" s="3" t="s">
        <v>7721</v>
      </c>
      <c r="D1684">
        <v>2500</v>
      </c>
      <c r="E1684">
        <v>3400</v>
      </c>
      <c r="F1684" t="s">
        <v>8219</v>
      </c>
      <c r="G1684" t="s">
        <v>8225</v>
      </c>
      <c r="H1684" t="s">
        <v>8247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7"/>
        <v>136</v>
      </c>
      <c r="P1684" t="e">
        <f t="shared" si="158"/>
        <v>#DIV/0!</v>
      </c>
      <c r="Q1684" t="str">
        <f t="shared" si="162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7722</v>
      </c>
      <c r="D1685">
        <v>5000</v>
      </c>
      <c r="E1685">
        <v>7220</v>
      </c>
      <c r="F1685" t="s">
        <v>8219</v>
      </c>
      <c r="G1685" t="s">
        <v>8229</v>
      </c>
      <c r="H1685" t="s">
        <v>8251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7"/>
        <v>144.4</v>
      </c>
      <c r="P1685">
        <f t="shared" si="158"/>
        <v>500</v>
      </c>
      <c r="Q1685" t="str">
        <f t="shared" si="162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7723</v>
      </c>
      <c r="D1686">
        <v>1250</v>
      </c>
      <c r="E1686">
        <v>1250</v>
      </c>
      <c r="F1686" t="s">
        <v>8219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7"/>
        <v>100</v>
      </c>
      <c r="P1686">
        <f t="shared" si="158"/>
        <v>12.376237623762377</v>
      </c>
      <c r="Q1686" t="str">
        <f t="shared" si="162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7724</v>
      </c>
      <c r="D1687">
        <v>2500</v>
      </c>
      <c r="E1687">
        <v>2520</v>
      </c>
      <c r="F1687" t="s">
        <v>8219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7"/>
        <v>100.8</v>
      </c>
      <c r="P1687">
        <f t="shared" si="158"/>
        <v>166.66666666666666</v>
      </c>
      <c r="Q1687" t="str">
        <f t="shared" si="162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7725</v>
      </c>
      <c r="D1688">
        <v>2500</v>
      </c>
      <c r="E1688">
        <v>2670</v>
      </c>
      <c r="F1688" t="s">
        <v>8219</v>
      </c>
      <c r="G1688" t="s">
        <v>8225</v>
      </c>
      <c r="H1688" t="s">
        <v>8247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7"/>
        <v>106.80000000000001</v>
      </c>
      <c r="P1688">
        <f t="shared" si="158"/>
        <v>2500</v>
      </c>
      <c r="Q1688" t="str">
        <f t="shared" si="162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7726</v>
      </c>
      <c r="D1689">
        <v>2500</v>
      </c>
      <c r="E1689">
        <v>3120</v>
      </c>
      <c r="F1689" t="s">
        <v>8219</v>
      </c>
      <c r="G1689" t="s">
        <v>8225</v>
      </c>
      <c r="H1689" t="s">
        <v>8247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7"/>
        <v>124.8</v>
      </c>
      <c r="P1689">
        <f t="shared" si="158"/>
        <v>64.102564102564102</v>
      </c>
      <c r="Q1689" t="str">
        <f t="shared" si="162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48" hidden="1" x14ac:dyDescent="0.2">
      <c r="A1690">
        <v>1688</v>
      </c>
      <c r="B1690" s="3" t="s">
        <v>1689</v>
      </c>
      <c r="C1690" s="3" t="s">
        <v>7727</v>
      </c>
      <c r="D1690">
        <v>740</v>
      </c>
      <c r="E1690">
        <v>880</v>
      </c>
      <c r="F1690" t="s">
        <v>8219</v>
      </c>
      <c r="G1690" t="s">
        <v>8225</v>
      </c>
      <c r="H1690" t="s">
        <v>8247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7"/>
        <v>118.91891891891892</v>
      </c>
      <c r="P1690">
        <f t="shared" si="158"/>
        <v>105.71428571428571</v>
      </c>
      <c r="Q1690" t="str">
        <f t="shared" si="162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48" hidden="1" x14ac:dyDescent="0.2">
      <c r="A1691">
        <v>1689</v>
      </c>
      <c r="B1691" s="3" t="s">
        <v>1690</v>
      </c>
      <c r="C1691" s="3" t="s">
        <v>7728</v>
      </c>
      <c r="D1691">
        <v>2000</v>
      </c>
      <c r="E1691">
        <v>2020</v>
      </c>
      <c r="F1691" t="s">
        <v>8219</v>
      </c>
      <c r="G1691" t="s">
        <v>8225</v>
      </c>
      <c r="H1691" t="s">
        <v>8247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7"/>
        <v>101</v>
      </c>
      <c r="P1691">
        <f t="shared" si="158"/>
        <v>142.85714285714286</v>
      </c>
      <c r="Q1691" t="str">
        <f t="shared" si="162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7729</v>
      </c>
      <c r="D1692">
        <v>1000</v>
      </c>
      <c r="E1692">
        <v>1130</v>
      </c>
      <c r="F1692" t="s">
        <v>8219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7"/>
        <v>112.99999999999999</v>
      </c>
      <c r="P1692">
        <f t="shared" si="158"/>
        <v>90.909090909090907</v>
      </c>
      <c r="Q1692" t="str">
        <f t="shared" si="162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7730</v>
      </c>
      <c r="D1693">
        <v>10500</v>
      </c>
      <c r="E1693">
        <v>11045</v>
      </c>
      <c r="F1693" t="s">
        <v>8219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7"/>
        <v>105.19047619047619</v>
      </c>
      <c r="P1693">
        <f t="shared" si="158"/>
        <v>276.31578947368422</v>
      </c>
      <c r="Q1693" t="str">
        <f t="shared" si="162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7731</v>
      </c>
      <c r="D1694">
        <v>3000</v>
      </c>
      <c r="E1694">
        <v>3292</v>
      </c>
      <c r="F1694" t="s">
        <v>8219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7"/>
        <v>109.73333333333332</v>
      </c>
      <c r="P1694">
        <f t="shared" si="158"/>
        <v>200</v>
      </c>
      <c r="Q1694" t="str">
        <f t="shared" si="162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32" hidden="1" x14ac:dyDescent="0.2">
      <c r="A1695">
        <v>1693</v>
      </c>
      <c r="B1695" s="3" t="s">
        <v>1694</v>
      </c>
      <c r="C1695" s="3" t="s">
        <v>7732</v>
      </c>
      <c r="D1695">
        <v>1000</v>
      </c>
      <c r="E1695">
        <v>1000.99</v>
      </c>
      <c r="F1695" t="s">
        <v>8219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7"/>
        <v>100.099</v>
      </c>
      <c r="P1695">
        <f t="shared" si="158"/>
        <v>125</v>
      </c>
      <c r="Q1695" t="str">
        <f t="shared" si="162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32" hidden="1" x14ac:dyDescent="0.2">
      <c r="A1696">
        <v>1694</v>
      </c>
      <c r="B1696" s="3" t="s">
        <v>1695</v>
      </c>
      <c r="C1696" s="3" t="s">
        <v>7733</v>
      </c>
      <c r="D1696">
        <v>2500</v>
      </c>
      <c r="E1696">
        <v>3000</v>
      </c>
      <c r="F1696" t="s">
        <v>8219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7"/>
        <v>120</v>
      </c>
      <c r="P1696">
        <f t="shared" si="158"/>
        <v>2500</v>
      </c>
      <c r="Q1696" t="str">
        <f t="shared" si="162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80" hidden="1" x14ac:dyDescent="0.2">
      <c r="A1697">
        <v>1695</v>
      </c>
      <c r="B1697" s="3" t="s">
        <v>1696</v>
      </c>
      <c r="C1697" s="3" t="s">
        <v>7734</v>
      </c>
      <c r="D1697">
        <v>3000</v>
      </c>
      <c r="E1697">
        <v>3148</v>
      </c>
      <c r="F1697" t="s">
        <v>8219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7"/>
        <v>104.93333333333332</v>
      </c>
      <c r="P1697">
        <f t="shared" si="158"/>
        <v>130.43478260869566</v>
      </c>
      <c r="Q1697" t="str">
        <f t="shared" si="162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7735</v>
      </c>
      <c r="D1698">
        <v>3000</v>
      </c>
      <c r="E1698">
        <v>3080</v>
      </c>
      <c r="F1698" t="s">
        <v>8219</v>
      </c>
      <c r="G1698" t="s">
        <v>8225</v>
      </c>
      <c r="H1698" t="s">
        <v>8247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7"/>
        <v>102.66666666666666</v>
      </c>
      <c r="P1698" t="e">
        <f t="shared" si="158"/>
        <v>#DIV/0!</v>
      </c>
      <c r="Q1698" t="str">
        <f t="shared" si="162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7736</v>
      </c>
      <c r="D1699">
        <v>4000</v>
      </c>
      <c r="E1699">
        <v>4073</v>
      </c>
      <c r="F1699" t="s">
        <v>8219</v>
      </c>
      <c r="G1699" t="s">
        <v>8225</v>
      </c>
      <c r="H1699" t="s">
        <v>8247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7"/>
        <v>101.82500000000002</v>
      </c>
      <c r="P1699">
        <f t="shared" si="158"/>
        <v>181.81818181818181</v>
      </c>
      <c r="Q1699" t="str">
        <f t="shared" si="162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48" hidden="1" x14ac:dyDescent="0.2">
      <c r="A1700">
        <v>1698</v>
      </c>
      <c r="B1700" s="3" t="s">
        <v>1699</v>
      </c>
      <c r="C1700" s="3" t="s">
        <v>7737</v>
      </c>
      <c r="D1700">
        <v>2000</v>
      </c>
      <c r="E1700">
        <v>2000</v>
      </c>
      <c r="F1700" t="s">
        <v>8219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7"/>
        <v>100</v>
      </c>
      <c r="P1700" t="e">
        <f t="shared" si="158"/>
        <v>#DIV/0!</v>
      </c>
      <c r="Q1700" t="str">
        <f t="shared" si="162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7738</v>
      </c>
      <c r="D1701">
        <v>100000</v>
      </c>
      <c r="E1701">
        <v>0</v>
      </c>
      <c r="F1701" t="s">
        <v>8219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7"/>
        <v>0</v>
      </c>
      <c r="P1701">
        <f t="shared" si="158"/>
        <v>25000</v>
      </c>
      <c r="Q1701" t="str">
        <f t="shared" si="162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7739</v>
      </c>
      <c r="D1702">
        <v>1000000</v>
      </c>
      <c r="E1702">
        <v>2</v>
      </c>
      <c r="F1702" t="s">
        <v>8219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7"/>
        <v>1.9999999999999998E-4</v>
      </c>
      <c r="P1702">
        <f t="shared" si="158"/>
        <v>12658.227848101265</v>
      </c>
      <c r="Q1702" t="str">
        <f t="shared" si="162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7740</v>
      </c>
      <c r="D1703">
        <v>3000</v>
      </c>
      <c r="E1703">
        <v>1</v>
      </c>
      <c r="F1703" t="s">
        <v>8219</v>
      </c>
      <c r="G1703" t="s">
        <v>8225</v>
      </c>
      <c r="H1703" t="s">
        <v>8247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7"/>
        <v>3.3333333333333333E-2</v>
      </c>
      <c r="P1703">
        <f t="shared" si="158"/>
        <v>1500</v>
      </c>
      <c r="Q1703" t="str">
        <f t="shared" si="162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48" hidden="1" x14ac:dyDescent="0.2">
      <c r="A1704">
        <v>1702</v>
      </c>
      <c r="B1704" s="3" t="s">
        <v>1703</v>
      </c>
      <c r="C1704" s="3" t="s">
        <v>7741</v>
      </c>
      <c r="D1704">
        <v>17100</v>
      </c>
      <c r="E1704">
        <v>8725</v>
      </c>
      <c r="F1704" t="s">
        <v>8219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7"/>
        <v>51.023391812865491</v>
      </c>
      <c r="P1704">
        <f t="shared" si="158"/>
        <v>17100</v>
      </c>
      <c r="Q1704" t="str">
        <f t="shared" si="162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7742</v>
      </c>
      <c r="D1705">
        <v>500</v>
      </c>
      <c r="E1705">
        <v>100</v>
      </c>
      <c r="F1705" t="s">
        <v>8219</v>
      </c>
      <c r="G1705" t="s">
        <v>8225</v>
      </c>
      <c r="H1705" t="s">
        <v>8247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7"/>
        <v>20</v>
      </c>
      <c r="P1705">
        <f t="shared" si="158"/>
        <v>250</v>
      </c>
      <c r="Q1705" t="str">
        <f t="shared" si="162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8" hidden="1" x14ac:dyDescent="0.2">
      <c r="A1706">
        <v>1704</v>
      </c>
      <c r="B1706" s="3" t="s">
        <v>1705</v>
      </c>
      <c r="C1706" s="3" t="s">
        <v>7743</v>
      </c>
      <c r="D1706">
        <v>5000</v>
      </c>
      <c r="E1706">
        <v>1762</v>
      </c>
      <c r="F1706" t="s">
        <v>8219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7"/>
        <v>35.24</v>
      </c>
      <c r="P1706">
        <f t="shared" si="158"/>
        <v>454.54545454545456</v>
      </c>
      <c r="Q1706" t="str">
        <f t="shared" si="162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7744</v>
      </c>
      <c r="D1707">
        <v>75000</v>
      </c>
      <c r="E1707">
        <v>3185</v>
      </c>
      <c r="F1707" t="s">
        <v>8219</v>
      </c>
      <c r="G1707" t="s">
        <v>8229</v>
      </c>
      <c r="H1707" t="s">
        <v>8251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7"/>
        <v>4.246666666666667</v>
      </c>
      <c r="P1707" t="e">
        <f t="shared" si="158"/>
        <v>#DIV/0!</v>
      </c>
      <c r="Q1707" t="str">
        <f t="shared" si="162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32" hidden="1" x14ac:dyDescent="0.2">
      <c r="A1708">
        <v>1706</v>
      </c>
      <c r="B1708" s="3" t="s">
        <v>1707</v>
      </c>
      <c r="C1708" s="3" t="s">
        <v>7745</v>
      </c>
      <c r="D1708">
        <v>3500</v>
      </c>
      <c r="E1708">
        <v>1276</v>
      </c>
      <c r="F1708" t="s">
        <v>8219</v>
      </c>
      <c r="G1708" t="s">
        <v>8224</v>
      </c>
      <c r="H1708" t="s">
        <v>8246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7"/>
        <v>36.457142857142856</v>
      </c>
      <c r="P1708" t="e">
        <f t="shared" si="158"/>
        <v>#DIV/0!</v>
      </c>
      <c r="Q1708" t="str">
        <f t="shared" si="162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7746</v>
      </c>
      <c r="D1709">
        <v>150000</v>
      </c>
      <c r="E1709">
        <v>0</v>
      </c>
      <c r="F1709" t="s">
        <v>8219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7"/>
        <v>0</v>
      </c>
      <c r="P1709">
        <f t="shared" si="158"/>
        <v>16666.666666666668</v>
      </c>
      <c r="Q1709" t="str">
        <f t="shared" si="162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64" hidden="1" x14ac:dyDescent="0.2">
      <c r="A1710">
        <v>1708</v>
      </c>
      <c r="B1710" s="3" t="s">
        <v>1709</v>
      </c>
      <c r="C1710" s="3" t="s">
        <v>7747</v>
      </c>
      <c r="D1710">
        <v>3000</v>
      </c>
      <c r="E1710">
        <v>926</v>
      </c>
      <c r="F1710" t="s">
        <v>8219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7"/>
        <v>30.866666666666664</v>
      </c>
      <c r="P1710" t="e">
        <f t="shared" si="158"/>
        <v>#DIV/0!</v>
      </c>
      <c r="Q1710" t="str">
        <f t="shared" si="162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32" hidden="1" x14ac:dyDescent="0.2">
      <c r="A1711">
        <v>1709</v>
      </c>
      <c r="B1711" s="3" t="s">
        <v>1710</v>
      </c>
      <c r="C1711" s="3" t="s">
        <v>7748</v>
      </c>
      <c r="D1711">
        <v>3300</v>
      </c>
      <c r="E1711">
        <v>216</v>
      </c>
      <c r="F1711" t="s">
        <v>8219</v>
      </c>
      <c r="G1711" t="s">
        <v>8229</v>
      </c>
      <c r="H1711" t="s">
        <v>8251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7"/>
        <v>6.5454545454545459</v>
      </c>
      <c r="P1711">
        <f t="shared" si="158"/>
        <v>825</v>
      </c>
      <c r="Q1711" t="str">
        <f t="shared" si="162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48" hidden="1" x14ac:dyDescent="0.2">
      <c r="A1712">
        <v>1710</v>
      </c>
      <c r="B1712" s="3" t="s">
        <v>1711</v>
      </c>
      <c r="C1712" s="3" t="s">
        <v>7749</v>
      </c>
      <c r="D1712">
        <v>25000</v>
      </c>
      <c r="E1712">
        <v>1</v>
      </c>
      <c r="F1712" t="s">
        <v>8219</v>
      </c>
      <c r="G1712" t="s">
        <v>8224</v>
      </c>
      <c r="H1712" t="s">
        <v>8246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7"/>
        <v>4.0000000000000001E-3</v>
      </c>
      <c r="P1712">
        <f t="shared" si="158"/>
        <v>25000</v>
      </c>
      <c r="Q1712" t="str">
        <f t="shared" si="162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80" hidden="1" x14ac:dyDescent="0.2">
      <c r="A1713">
        <v>1711</v>
      </c>
      <c r="B1713" s="3" t="s">
        <v>1712</v>
      </c>
      <c r="C1713" s="3" t="s">
        <v>7750</v>
      </c>
      <c r="D1713">
        <v>1000</v>
      </c>
      <c r="E1713">
        <v>55</v>
      </c>
      <c r="F1713" t="s">
        <v>8219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7"/>
        <v>5.5</v>
      </c>
      <c r="P1713">
        <f t="shared" si="158"/>
        <v>500</v>
      </c>
      <c r="Q1713" t="str">
        <f t="shared" si="162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7751</v>
      </c>
      <c r="D1714">
        <v>3000</v>
      </c>
      <c r="E1714">
        <v>0</v>
      </c>
      <c r="F1714" t="s">
        <v>8219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7"/>
        <v>0</v>
      </c>
      <c r="P1714" t="e">
        <f t="shared" si="158"/>
        <v>#DIV/0!</v>
      </c>
      <c r="Q1714" t="str">
        <f t="shared" si="162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64" hidden="1" x14ac:dyDescent="0.2">
      <c r="A1715">
        <v>1713</v>
      </c>
      <c r="B1715" s="3" t="s">
        <v>1714</v>
      </c>
      <c r="C1715" s="3" t="s">
        <v>7752</v>
      </c>
      <c r="D1715">
        <v>700</v>
      </c>
      <c r="E1715">
        <v>15</v>
      </c>
      <c r="F1715" t="s">
        <v>8219</v>
      </c>
      <c r="G1715" t="s">
        <v>8236</v>
      </c>
      <c r="H1715" t="s">
        <v>8249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7"/>
        <v>2.1428571428571428</v>
      </c>
      <c r="P1715">
        <f t="shared" si="158"/>
        <v>700</v>
      </c>
      <c r="Q1715" t="str">
        <f t="shared" si="162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7753</v>
      </c>
      <c r="D1716">
        <v>25000</v>
      </c>
      <c r="E1716">
        <v>0</v>
      </c>
      <c r="F1716" t="s">
        <v>8219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7"/>
        <v>0</v>
      </c>
      <c r="P1716">
        <f t="shared" si="158"/>
        <v>1470.5882352941176</v>
      </c>
      <c r="Q1716" t="str">
        <f t="shared" si="162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7754</v>
      </c>
      <c r="D1717">
        <v>5000</v>
      </c>
      <c r="E1717">
        <v>821</v>
      </c>
      <c r="F1717" t="s">
        <v>8219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7"/>
        <v>16.420000000000002</v>
      </c>
      <c r="P1717">
        <f t="shared" si="158"/>
        <v>2500</v>
      </c>
      <c r="Q1717" t="str">
        <f t="shared" si="162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7755</v>
      </c>
      <c r="D1718">
        <v>1000</v>
      </c>
      <c r="E1718">
        <v>1</v>
      </c>
      <c r="F1718" t="s">
        <v>8219</v>
      </c>
      <c r="G1718" t="s">
        <v>8229</v>
      </c>
      <c r="H1718" t="s">
        <v>8251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7"/>
        <v>0.1</v>
      </c>
      <c r="P1718">
        <f t="shared" si="158"/>
        <v>333.33333333333331</v>
      </c>
      <c r="Q1718" t="str">
        <f t="shared" si="162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7756</v>
      </c>
      <c r="D1719">
        <v>10000</v>
      </c>
      <c r="E1719">
        <v>481</v>
      </c>
      <c r="F1719" t="s">
        <v>8219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7"/>
        <v>4.8099999999999996</v>
      </c>
      <c r="P1719">
        <f t="shared" si="158"/>
        <v>243.90243902439025</v>
      </c>
      <c r="Q1719" t="str">
        <f t="shared" si="162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ht="48" hidden="1" x14ac:dyDescent="0.2">
      <c r="A1720">
        <v>1718</v>
      </c>
      <c r="B1720" s="3" t="s">
        <v>1719</v>
      </c>
      <c r="C1720" s="3" t="s">
        <v>7757</v>
      </c>
      <c r="D1720">
        <v>500</v>
      </c>
      <c r="E1720">
        <v>30</v>
      </c>
      <c r="F1720" t="s">
        <v>8219</v>
      </c>
      <c r="G1720" t="s">
        <v>8225</v>
      </c>
      <c r="H1720" t="s">
        <v>8247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7"/>
        <v>6</v>
      </c>
      <c r="P1720">
        <f t="shared" si="158"/>
        <v>250</v>
      </c>
      <c r="Q1720" t="str">
        <f t="shared" si="162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32" hidden="1" x14ac:dyDescent="0.2">
      <c r="A1721">
        <v>1719</v>
      </c>
      <c r="B1721" s="3" t="s">
        <v>1720</v>
      </c>
      <c r="C1721" s="3" t="s">
        <v>7758</v>
      </c>
      <c r="D1721">
        <v>40000</v>
      </c>
      <c r="E1721">
        <v>40153</v>
      </c>
      <c r="F1721" t="s">
        <v>8219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7"/>
        <v>100.38249999999999</v>
      </c>
      <c r="P1721">
        <f t="shared" si="158"/>
        <v>13333.333333333334</v>
      </c>
      <c r="Q1721" t="str">
        <f t="shared" si="162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7759</v>
      </c>
      <c r="D1722">
        <v>750</v>
      </c>
      <c r="E1722">
        <v>780</v>
      </c>
      <c r="F1722" t="s">
        <v>8219</v>
      </c>
      <c r="G1722" t="s">
        <v>8229</v>
      </c>
      <c r="H1722" t="s">
        <v>8251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7"/>
        <v>104</v>
      </c>
      <c r="P1722">
        <f t="shared" si="158"/>
        <v>93.75</v>
      </c>
      <c r="Q1722" t="str">
        <f t="shared" si="162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7760</v>
      </c>
      <c r="D1723">
        <v>500</v>
      </c>
      <c r="E1723">
        <v>500</v>
      </c>
      <c r="F1723" t="s">
        <v>8219</v>
      </c>
      <c r="G1723" t="s">
        <v>8225</v>
      </c>
      <c r="H1723" t="s">
        <v>8247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7"/>
        <v>100</v>
      </c>
      <c r="P1723" t="e">
        <f t="shared" si="158"/>
        <v>#DIV/0!</v>
      </c>
      <c r="Q1723" t="str">
        <f t="shared" si="162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32" hidden="1" x14ac:dyDescent="0.2">
      <c r="A1724">
        <v>1722</v>
      </c>
      <c r="B1724" s="3" t="s">
        <v>1723</v>
      </c>
      <c r="C1724" s="3" t="s">
        <v>7761</v>
      </c>
      <c r="D1724">
        <v>500</v>
      </c>
      <c r="E1724">
        <v>520</v>
      </c>
      <c r="F1724" t="s">
        <v>8219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7"/>
        <v>104</v>
      </c>
      <c r="P1724">
        <f t="shared" si="158"/>
        <v>500</v>
      </c>
      <c r="Q1724" t="str">
        <f t="shared" si="162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7762</v>
      </c>
      <c r="D1725">
        <v>300</v>
      </c>
      <c r="E1725">
        <v>752</v>
      </c>
      <c r="F1725" t="s">
        <v>8219</v>
      </c>
      <c r="G1725" t="s">
        <v>8229</v>
      </c>
      <c r="H1725" t="s">
        <v>8251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7"/>
        <v>250.66666666666669</v>
      </c>
      <c r="P1725">
        <f t="shared" si="158"/>
        <v>100</v>
      </c>
      <c r="Q1725" t="str">
        <f t="shared" si="162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7763</v>
      </c>
      <c r="D1726">
        <v>2000</v>
      </c>
      <c r="E1726">
        <v>2010</v>
      </c>
      <c r="F1726" t="s">
        <v>8219</v>
      </c>
      <c r="G1726" t="s">
        <v>8225</v>
      </c>
      <c r="H1726" t="s">
        <v>8247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7"/>
        <v>100.49999999999999</v>
      </c>
      <c r="P1726">
        <f t="shared" si="158"/>
        <v>500</v>
      </c>
      <c r="Q1726" t="str">
        <f t="shared" si="162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7764</v>
      </c>
      <c r="D1727">
        <v>1500</v>
      </c>
      <c r="E1727">
        <v>2616</v>
      </c>
      <c r="F1727" t="s">
        <v>8219</v>
      </c>
      <c r="G1727" t="s">
        <v>8225</v>
      </c>
      <c r="H1727" t="s">
        <v>8247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7"/>
        <v>174.4</v>
      </c>
      <c r="P1727">
        <f t="shared" si="158"/>
        <v>166.66666666666666</v>
      </c>
      <c r="Q1727" t="str">
        <f t="shared" si="162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48" hidden="1" x14ac:dyDescent="0.2">
      <c r="A1728">
        <v>1726</v>
      </c>
      <c r="B1728" s="3" t="s">
        <v>1727</v>
      </c>
      <c r="C1728" s="3" t="s">
        <v>7765</v>
      </c>
      <c r="D1728">
        <v>5000</v>
      </c>
      <c r="E1728">
        <v>5813</v>
      </c>
      <c r="F1728" t="s">
        <v>8219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7"/>
        <v>116.26</v>
      </c>
      <c r="P1728">
        <f t="shared" si="158"/>
        <v>312.5</v>
      </c>
      <c r="Q1728" t="str">
        <f t="shared" si="162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7766</v>
      </c>
      <c r="D1729">
        <v>5000</v>
      </c>
      <c r="E1729">
        <v>5291</v>
      </c>
      <c r="F1729" t="s">
        <v>8219</v>
      </c>
      <c r="G1729" t="s">
        <v>8240</v>
      </c>
      <c r="H1729" t="s">
        <v>8257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7"/>
        <v>105.82000000000001</v>
      </c>
      <c r="P1729">
        <f t="shared" si="158"/>
        <v>5000</v>
      </c>
      <c r="Q1729" t="str">
        <f t="shared" si="162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7767</v>
      </c>
      <c r="D1730">
        <v>2000</v>
      </c>
      <c r="E1730">
        <v>2215</v>
      </c>
      <c r="F1730" t="s">
        <v>8219</v>
      </c>
      <c r="G1730" t="s">
        <v>8232</v>
      </c>
      <c r="H1730" t="s">
        <v>8253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7"/>
        <v>110.75</v>
      </c>
      <c r="P1730">
        <f t="shared" si="158"/>
        <v>285.71428571428572</v>
      </c>
      <c r="Q1730" t="str">
        <f t="shared" si="162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32" hidden="1" x14ac:dyDescent="0.2">
      <c r="A1731">
        <v>1729</v>
      </c>
      <c r="B1731" s="3" t="s">
        <v>1730</v>
      </c>
      <c r="C1731" s="3" t="s">
        <v>7768</v>
      </c>
      <c r="D1731">
        <v>1500</v>
      </c>
      <c r="E1731">
        <v>1510</v>
      </c>
      <c r="F1731" t="s">
        <v>8219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3">(E1731/D1731)*100</f>
        <v>100.66666666666666</v>
      </c>
      <c r="P1731" t="e">
        <f t="shared" ref="P1731:P1794" si="164">D1731/L1731</f>
        <v>#DIV/0!</v>
      </c>
      <c r="Q1731" t="str">
        <f t="shared" si="162"/>
        <v>music</v>
      </c>
      <c r="R1731" t="str">
        <f t="shared" ref="R1731:R1794" si="165">RIGHT(N1731,LEN(N1731)-SEARCH("/",N1731))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7769</v>
      </c>
      <c r="D1732">
        <v>3000</v>
      </c>
      <c r="E1732">
        <v>3061</v>
      </c>
      <c r="F1732" t="s">
        <v>8219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3"/>
        <v>102.03333333333333</v>
      </c>
      <c r="P1732" t="e">
        <f t="shared" si="164"/>
        <v>#DIV/0!</v>
      </c>
      <c r="Q1732" t="str">
        <f t="shared" ref="Q1732:Q1795" si="168">LEFT(N1732,SEARCH("/",N1732)-1)</f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48" hidden="1" x14ac:dyDescent="0.2">
      <c r="A1733">
        <v>1731</v>
      </c>
      <c r="B1733" s="3" t="s">
        <v>1732</v>
      </c>
      <c r="C1733" s="3" t="s">
        <v>7770</v>
      </c>
      <c r="D1733">
        <v>250</v>
      </c>
      <c r="E1733">
        <v>250</v>
      </c>
      <c r="F1733" t="s">
        <v>8219</v>
      </c>
      <c r="G1733" t="s">
        <v>8225</v>
      </c>
      <c r="H1733" t="s">
        <v>8247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3"/>
        <v>100</v>
      </c>
      <c r="P1733" t="e">
        <f t="shared" si="164"/>
        <v>#DIV/0!</v>
      </c>
      <c r="Q1733" t="str">
        <f t="shared" si="168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7771</v>
      </c>
      <c r="D1734">
        <v>3000</v>
      </c>
      <c r="E1734">
        <v>3330</v>
      </c>
      <c r="F1734" t="s">
        <v>8219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3"/>
        <v>111.00000000000001</v>
      </c>
      <c r="P1734" t="e">
        <f t="shared" si="164"/>
        <v>#DIV/0!</v>
      </c>
      <c r="Q1734" t="str">
        <f t="shared" si="168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7772</v>
      </c>
      <c r="D1735">
        <v>8000</v>
      </c>
      <c r="E1735">
        <v>8114</v>
      </c>
      <c r="F1735" t="s">
        <v>8219</v>
      </c>
      <c r="G1735" t="s">
        <v>8229</v>
      </c>
      <c r="H1735" t="s">
        <v>8251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3"/>
        <v>101.42500000000001</v>
      </c>
      <c r="P1735" t="e">
        <f t="shared" si="164"/>
        <v>#DIV/0!</v>
      </c>
      <c r="Q1735" t="str">
        <f t="shared" si="168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7773</v>
      </c>
      <c r="D1736">
        <v>225</v>
      </c>
      <c r="E1736">
        <v>234</v>
      </c>
      <c r="F1736" t="s">
        <v>8219</v>
      </c>
      <c r="G1736" t="s">
        <v>8225</v>
      </c>
      <c r="H1736" t="s">
        <v>8247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3"/>
        <v>104</v>
      </c>
      <c r="P1736">
        <f t="shared" si="164"/>
        <v>225</v>
      </c>
      <c r="Q1736" t="str">
        <f t="shared" si="168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7774</v>
      </c>
      <c r="D1737">
        <v>800</v>
      </c>
      <c r="E1737">
        <v>875</v>
      </c>
      <c r="F1737" t="s">
        <v>8219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3"/>
        <v>109.375</v>
      </c>
      <c r="P1737">
        <f t="shared" si="164"/>
        <v>400</v>
      </c>
      <c r="Q1737" t="str">
        <f t="shared" si="168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48" hidden="1" x14ac:dyDescent="0.2">
      <c r="A1738">
        <v>1736</v>
      </c>
      <c r="B1738" s="3" t="s">
        <v>1737</v>
      </c>
      <c r="C1738" s="3" t="s">
        <v>7775</v>
      </c>
      <c r="D1738">
        <v>620</v>
      </c>
      <c r="E1738">
        <v>714</v>
      </c>
      <c r="F1738" t="s">
        <v>8219</v>
      </c>
      <c r="G1738" t="s">
        <v>8230</v>
      </c>
      <c r="H1738" t="s">
        <v>8249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3"/>
        <v>115.16129032258064</v>
      </c>
      <c r="P1738">
        <f t="shared" si="164"/>
        <v>620</v>
      </c>
      <c r="Q1738" t="str">
        <f t="shared" si="168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16" hidden="1" x14ac:dyDescent="0.2">
      <c r="A1739">
        <v>1737</v>
      </c>
      <c r="B1739" s="3" t="s">
        <v>1738</v>
      </c>
      <c r="C1739" s="3" t="s">
        <v>7776</v>
      </c>
      <c r="D1739">
        <v>1200</v>
      </c>
      <c r="E1739">
        <v>1200</v>
      </c>
      <c r="F1739" t="s">
        <v>8219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3"/>
        <v>100</v>
      </c>
      <c r="P1739">
        <f t="shared" si="164"/>
        <v>80</v>
      </c>
      <c r="Q1739" t="str">
        <f t="shared" si="168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48" hidden="1" x14ac:dyDescent="0.2">
      <c r="A1740">
        <v>1738</v>
      </c>
      <c r="B1740" s="3" t="s">
        <v>1739</v>
      </c>
      <c r="C1740" s="3" t="s">
        <v>7777</v>
      </c>
      <c r="D1740">
        <v>3000</v>
      </c>
      <c r="E1740">
        <v>3095.11</v>
      </c>
      <c r="F1740" t="s">
        <v>8219</v>
      </c>
      <c r="G1740" t="s">
        <v>8225</v>
      </c>
      <c r="H1740" t="s">
        <v>8247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3"/>
        <v>103.17033333333335</v>
      </c>
      <c r="P1740">
        <f t="shared" si="164"/>
        <v>3000</v>
      </c>
      <c r="Q1740" t="str">
        <f t="shared" si="168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7778</v>
      </c>
      <c r="D1741">
        <v>1000</v>
      </c>
      <c r="E1741">
        <v>1035</v>
      </c>
      <c r="F1741" t="s">
        <v>8219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3"/>
        <v>103.49999999999999</v>
      </c>
      <c r="P1741">
        <f t="shared" si="164"/>
        <v>1000</v>
      </c>
      <c r="Q1741" t="str">
        <f t="shared" si="168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7779</v>
      </c>
      <c r="D1742">
        <v>1000</v>
      </c>
      <c r="E1742">
        <v>1382</v>
      </c>
      <c r="F1742" t="s">
        <v>8219</v>
      </c>
      <c r="G1742" t="s">
        <v>8225</v>
      </c>
      <c r="H1742" t="s">
        <v>8247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3"/>
        <v>138.19999999999999</v>
      </c>
      <c r="P1742" t="e">
        <f t="shared" si="164"/>
        <v>#DIV/0!</v>
      </c>
      <c r="Q1742" t="str">
        <f t="shared" si="168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48" hidden="1" x14ac:dyDescent="0.2">
      <c r="A1743">
        <v>1741</v>
      </c>
      <c r="B1743" s="3" t="s">
        <v>1742</v>
      </c>
      <c r="C1743" s="3" t="s">
        <v>7780</v>
      </c>
      <c r="D1743">
        <v>220</v>
      </c>
      <c r="E1743">
        <v>241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3"/>
        <v>109.54545454545455</v>
      </c>
      <c r="P1743">
        <f t="shared" si="164"/>
        <v>4.2307692307692308</v>
      </c>
      <c r="Q1743" t="str">
        <f t="shared" si="168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7781</v>
      </c>
      <c r="D1744">
        <v>3500</v>
      </c>
      <c r="E1744">
        <v>3530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3"/>
        <v>100.85714285714286</v>
      </c>
      <c r="P1744">
        <f t="shared" si="164"/>
        <v>102.94117647058823</v>
      </c>
      <c r="Q1744" t="str">
        <f t="shared" si="168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7782</v>
      </c>
      <c r="D1745">
        <v>3000</v>
      </c>
      <c r="E1745">
        <v>3046</v>
      </c>
      <c r="F1745" t="s">
        <v>8219</v>
      </c>
      <c r="G1745" t="s">
        <v>8225</v>
      </c>
      <c r="H1745" t="s">
        <v>8247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3"/>
        <v>101.53333333333335</v>
      </c>
      <c r="P1745">
        <f t="shared" si="164"/>
        <v>44.776119402985074</v>
      </c>
      <c r="Q1745" t="str">
        <f t="shared" si="168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7783</v>
      </c>
      <c r="D1746">
        <v>4000</v>
      </c>
      <c r="E1746">
        <v>4545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3"/>
        <v>113.625</v>
      </c>
      <c r="P1746">
        <f t="shared" si="164"/>
        <v>57.142857142857146</v>
      </c>
      <c r="Q1746" t="str">
        <f t="shared" si="168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7784</v>
      </c>
      <c r="D1747">
        <v>4500</v>
      </c>
      <c r="E1747">
        <v>4500</v>
      </c>
      <c r="F1747" t="s">
        <v>8219</v>
      </c>
      <c r="G1747" t="s">
        <v>8236</v>
      </c>
      <c r="H1747" t="s">
        <v>8249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3"/>
        <v>100</v>
      </c>
      <c r="P1747">
        <f t="shared" si="164"/>
        <v>50.561797752808985</v>
      </c>
      <c r="Q1747" t="str">
        <f t="shared" si="168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7785</v>
      </c>
      <c r="D1748">
        <v>50</v>
      </c>
      <c r="E1748">
        <v>70</v>
      </c>
      <c r="F1748" t="s">
        <v>8219</v>
      </c>
      <c r="G1748" t="s">
        <v>8225</v>
      </c>
      <c r="H1748" t="s">
        <v>8247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3"/>
        <v>140</v>
      </c>
      <c r="P1748">
        <f t="shared" si="164"/>
        <v>0.46728971962616822</v>
      </c>
      <c r="Q1748" t="str">
        <f t="shared" si="168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7786</v>
      </c>
      <c r="D1749">
        <v>800</v>
      </c>
      <c r="E1749">
        <v>1030</v>
      </c>
      <c r="F1749" t="s">
        <v>8219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3"/>
        <v>128.75</v>
      </c>
      <c r="P1749">
        <f t="shared" si="164"/>
        <v>5.0314465408805029</v>
      </c>
      <c r="Q1749" t="str">
        <f t="shared" si="168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7787</v>
      </c>
      <c r="D1750">
        <v>12000</v>
      </c>
      <c r="E1750">
        <v>12348.5</v>
      </c>
      <c r="F1750" t="s">
        <v>8219</v>
      </c>
      <c r="G1750" t="s">
        <v>8224</v>
      </c>
      <c r="H1750" t="s">
        <v>8246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3"/>
        <v>102.90416666666667</v>
      </c>
      <c r="P1750">
        <f t="shared" si="164"/>
        <v>66.298342541436469</v>
      </c>
      <c r="Q1750" t="str">
        <f t="shared" si="168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7788</v>
      </c>
      <c r="D1751">
        <v>2000</v>
      </c>
      <c r="E1751">
        <v>2050</v>
      </c>
      <c r="F1751" t="s">
        <v>8219</v>
      </c>
      <c r="G1751" t="s">
        <v>8225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3"/>
        <v>102.49999999999999</v>
      </c>
      <c r="P1751">
        <f t="shared" si="164"/>
        <v>15.267175572519085</v>
      </c>
      <c r="Q1751" t="str">
        <f t="shared" si="168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7789</v>
      </c>
      <c r="D1752">
        <v>2000</v>
      </c>
      <c r="E1752">
        <v>2202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3"/>
        <v>110.1</v>
      </c>
      <c r="P1752">
        <f t="shared" si="164"/>
        <v>16</v>
      </c>
      <c r="Q1752" t="str">
        <f t="shared" si="168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7790</v>
      </c>
      <c r="D1753">
        <v>3000</v>
      </c>
      <c r="E1753">
        <v>3383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3"/>
        <v>112.76666666666667</v>
      </c>
      <c r="P1753">
        <f t="shared" si="164"/>
        <v>49.180327868852459</v>
      </c>
      <c r="Q1753" t="str">
        <f t="shared" si="168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64" hidden="1" x14ac:dyDescent="0.2">
      <c r="A1754">
        <v>1752</v>
      </c>
      <c r="B1754" s="3" t="s">
        <v>1753</v>
      </c>
      <c r="C1754" s="3" t="s">
        <v>7791</v>
      </c>
      <c r="D1754">
        <v>1000</v>
      </c>
      <c r="E1754">
        <v>1119</v>
      </c>
      <c r="F1754" t="s">
        <v>8219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3"/>
        <v>111.9</v>
      </c>
      <c r="P1754">
        <f t="shared" si="164"/>
        <v>11.111111111111111</v>
      </c>
      <c r="Q1754" t="str">
        <f t="shared" si="168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7792</v>
      </c>
      <c r="D1755">
        <v>3000</v>
      </c>
      <c r="E1755">
        <v>4176</v>
      </c>
      <c r="F1755" t="s">
        <v>8219</v>
      </c>
      <c r="G1755" t="s">
        <v>8224</v>
      </c>
      <c r="H1755" t="s">
        <v>8246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3"/>
        <v>139.19999999999999</v>
      </c>
      <c r="P1755">
        <f t="shared" si="164"/>
        <v>85.714285714285708</v>
      </c>
      <c r="Q1755" t="str">
        <f t="shared" si="168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7793</v>
      </c>
      <c r="D1756">
        <v>3500</v>
      </c>
      <c r="E1756">
        <v>3880</v>
      </c>
      <c r="F1756" t="s">
        <v>8219</v>
      </c>
      <c r="G1756" t="s">
        <v>8224</v>
      </c>
      <c r="H1756" t="s">
        <v>8246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3"/>
        <v>110.85714285714286</v>
      </c>
      <c r="P1756">
        <f t="shared" si="164"/>
        <v>38.888888888888886</v>
      </c>
      <c r="Q1756" t="str">
        <f t="shared" si="168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7794</v>
      </c>
      <c r="D1757">
        <v>750</v>
      </c>
      <c r="E1757">
        <v>1043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3"/>
        <v>139.06666666666666</v>
      </c>
      <c r="P1757">
        <f t="shared" si="164"/>
        <v>187.5</v>
      </c>
      <c r="Q1757" t="str">
        <f t="shared" si="168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7795</v>
      </c>
      <c r="D1758">
        <v>5000</v>
      </c>
      <c r="E1758">
        <v>5285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3"/>
        <v>105.69999999999999</v>
      </c>
      <c r="P1758">
        <f t="shared" si="164"/>
        <v>41.666666666666664</v>
      </c>
      <c r="Q1758" t="str">
        <f t="shared" si="168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8" hidden="1" x14ac:dyDescent="0.2">
      <c r="A1759">
        <v>1757</v>
      </c>
      <c r="B1759" s="3" t="s">
        <v>1758</v>
      </c>
      <c r="C1759" s="3" t="s">
        <v>7796</v>
      </c>
      <c r="D1759">
        <v>350</v>
      </c>
      <c r="E1759">
        <v>355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3"/>
        <v>101.42857142857142</v>
      </c>
      <c r="P1759">
        <f t="shared" si="164"/>
        <v>25</v>
      </c>
      <c r="Q1759" t="str">
        <f t="shared" si="168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7797</v>
      </c>
      <c r="D1760">
        <v>5000</v>
      </c>
      <c r="E1760">
        <v>5012.25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3"/>
        <v>100.245</v>
      </c>
      <c r="P1760">
        <f t="shared" si="164"/>
        <v>185.18518518518519</v>
      </c>
      <c r="Q1760" t="str">
        <f t="shared" si="168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48" hidden="1" x14ac:dyDescent="0.2">
      <c r="A1761">
        <v>1759</v>
      </c>
      <c r="B1761" s="3" t="s">
        <v>1760</v>
      </c>
      <c r="C1761" s="3" t="s">
        <v>7798</v>
      </c>
      <c r="D1761">
        <v>3000</v>
      </c>
      <c r="E1761">
        <v>3275</v>
      </c>
      <c r="F1761" t="s">
        <v>8219</v>
      </c>
      <c r="G1761" t="s">
        <v>8225</v>
      </c>
      <c r="H1761" t="s">
        <v>8247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3"/>
        <v>109.16666666666666</v>
      </c>
      <c r="P1761">
        <f t="shared" si="164"/>
        <v>61.224489795918366</v>
      </c>
      <c r="Q1761" t="str">
        <f t="shared" si="168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7799</v>
      </c>
      <c r="D1762">
        <v>3000</v>
      </c>
      <c r="E1762">
        <v>3550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3"/>
        <v>118.33333333333333</v>
      </c>
      <c r="P1762">
        <f t="shared" si="164"/>
        <v>29.411764705882351</v>
      </c>
      <c r="Q1762" t="str">
        <f t="shared" si="168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48" hidden="1" x14ac:dyDescent="0.2">
      <c r="A1763">
        <v>1761</v>
      </c>
      <c r="B1763" s="3" t="s">
        <v>1762</v>
      </c>
      <c r="C1763" s="3" t="s">
        <v>7800</v>
      </c>
      <c r="D1763">
        <v>1500</v>
      </c>
      <c r="E1763">
        <v>1800</v>
      </c>
      <c r="F1763" t="s">
        <v>8219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3"/>
        <v>120</v>
      </c>
      <c r="P1763">
        <f t="shared" si="164"/>
        <v>500</v>
      </c>
      <c r="Q1763" t="str">
        <f t="shared" si="168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7801</v>
      </c>
      <c r="D1764">
        <v>40000</v>
      </c>
      <c r="E1764">
        <v>51184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3"/>
        <v>127.96000000000001</v>
      </c>
      <c r="P1764">
        <f t="shared" si="164"/>
        <v>1600</v>
      </c>
      <c r="Q1764" t="str">
        <f t="shared" si="168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32" hidden="1" x14ac:dyDescent="0.2">
      <c r="A1765">
        <v>1763</v>
      </c>
      <c r="B1765" s="3" t="s">
        <v>1764</v>
      </c>
      <c r="C1765" s="3" t="s">
        <v>7802</v>
      </c>
      <c r="D1765">
        <v>1000</v>
      </c>
      <c r="E1765">
        <v>1260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3"/>
        <v>126</v>
      </c>
      <c r="P1765">
        <f t="shared" si="164"/>
        <v>8.4745762711864412</v>
      </c>
      <c r="Q1765" t="str">
        <f t="shared" si="168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7803</v>
      </c>
      <c r="D1766">
        <v>333</v>
      </c>
      <c r="E1766">
        <v>430</v>
      </c>
      <c r="F1766" t="s">
        <v>8219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3"/>
        <v>129.12912912912913</v>
      </c>
      <c r="P1766">
        <f t="shared" si="164"/>
        <v>8.5384615384615383</v>
      </c>
      <c r="Q1766" t="str">
        <f t="shared" si="168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7804</v>
      </c>
      <c r="D1767">
        <v>3500</v>
      </c>
      <c r="E1767">
        <v>3760</v>
      </c>
      <c r="F1767" t="s">
        <v>8219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3"/>
        <v>107.42857142857143</v>
      </c>
      <c r="P1767">
        <f t="shared" si="164"/>
        <v>33.980582524271846</v>
      </c>
      <c r="Q1767" t="str">
        <f t="shared" si="168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64" hidden="1" x14ac:dyDescent="0.2">
      <c r="A1768">
        <v>1766</v>
      </c>
      <c r="B1768" s="3" t="s">
        <v>1767</v>
      </c>
      <c r="C1768" s="3" t="s">
        <v>7805</v>
      </c>
      <c r="D1768">
        <v>4000</v>
      </c>
      <c r="E1768">
        <v>4005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3"/>
        <v>100.125</v>
      </c>
      <c r="P1768" t="e">
        <f t="shared" si="164"/>
        <v>#DIV/0!</v>
      </c>
      <c r="Q1768" t="str">
        <f t="shared" si="168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48" hidden="1" x14ac:dyDescent="0.2">
      <c r="A1769">
        <v>1767</v>
      </c>
      <c r="B1769" s="3" t="s">
        <v>1768</v>
      </c>
      <c r="C1769" s="3" t="s">
        <v>7806</v>
      </c>
      <c r="D1769">
        <v>2000</v>
      </c>
      <c r="E1769">
        <v>3100</v>
      </c>
      <c r="F1769" t="s">
        <v>8219</v>
      </c>
      <c r="G1769" t="s">
        <v>8225</v>
      </c>
      <c r="H1769" t="s">
        <v>8247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3"/>
        <v>155</v>
      </c>
      <c r="P1769">
        <f t="shared" si="164"/>
        <v>51.282051282051285</v>
      </c>
      <c r="Q1769" t="str">
        <f t="shared" si="168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7807</v>
      </c>
      <c r="D1770">
        <v>2000</v>
      </c>
      <c r="E1770">
        <v>2160</v>
      </c>
      <c r="F1770" t="s">
        <v>8219</v>
      </c>
      <c r="G1770" t="s">
        <v>8225</v>
      </c>
      <c r="H1770" t="s">
        <v>8247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3"/>
        <v>108</v>
      </c>
      <c r="P1770">
        <f t="shared" si="164"/>
        <v>133.33333333333334</v>
      </c>
      <c r="Q1770" t="str">
        <f t="shared" si="168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32" hidden="1" x14ac:dyDescent="0.2">
      <c r="A1771">
        <v>1769</v>
      </c>
      <c r="B1771" s="3" t="s">
        <v>1770</v>
      </c>
      <c r="C1771" s="3" t="s">
        <v>7808</v>
      </c>
      <c r="D1771">
        <v>5000</v>
      </c>
      <c r="E1771">
        <v>5526</v>
      </c>
      <c r="F1771" t="s">
        <v>8219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3"/>
        <v>110.52</v>
      </c>
      <c r="P1771">
        <f t="shared" si="164"/>
        <v>227.27272727272728</v>
      </c>
      <c r="Q1771" t="str">
        <f t="shared" si="168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7809</v>
      </c>
      <c r="D1772">
        <v>2500</v>
      </c>
      <c r="E1772">
        <v>2520</v>
      </c>
      <c r="F1772" t="s">
        <v>8219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3"/>
        <v>100.8</v>
      </c>
      <c r="P1772">
        <f t="shared" si="164"/>
        <v>27.173913043478262</v>
      </c>
      <c r="Q1772" t="str">
        <f t="shared" si="168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32" hidden="1" x14ac:dyDescent="0.2">
      <c r="A1773">
        <v>1771</v>
      </c>
      <c r="B1773" s="3" t="s">
        <v>1772</v>
      </c>
      <c r="C1773" s="3" t="s">
        <v>7810</v>
      </c>
      <c r="D1773">
        <v>500</v>
      </c>
      <c r="E1773">
        <v>606</v>
      </c>
      <c r="F1773" t="s">
        <v>8219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3"/>
        <v>121.2</v>
      </c>
      <c r="P1773">
        <f t="shared" si="164"/>
        <v>20</v>
      </c>
      <c r="Q1773" t="str">
        <f t="shared" si="168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8" hidden="1" x14ac:dyDescent="0.2">
      <c r="A1774">
        <v>1772</v>
      </c>
      <c r="B1774" s="3" t="s">
        <v>1773</v>
      </c>
      <c r="C1774" s="3" t="s">
        <v>7811</v>
      </c>
      <c r="D1774">
        <v>1500</v>
      </c>
      <c r="E1774">
        <v>1505</v>
      </c>
      <c r="F1774" t="s">
        <v>8219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3"/>
        <v>100.33333333333334</v>
      </c>
      <c r="P1774">
        <f t="shared" si="164"/>
        <v>78.94736842105263</v>
      </c>
      <c r="Q1774" t="str">
        <f t="shared" si="168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7812</v>
      </c>
      <c r="D1775">
        <v>3000</v>
      </c>
      <c r="E1775">
        <v>3275</v>
      </c>
      <c r="F1775" t="s">
        <v>8219</v>
      </c>
      <c r="G1775" t="s">
        <v>8225</v>
      </c>
      <c r="H1775" t="s">
        <v>8247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3"/>
        <v>109.16666666666666</v>
      </c>
      <c r="P1775">
        <f t="shared" si="164"/>
        <v>157.89473684210526</v>
      </c>
      <c r="Q1775" t="str">
        <f t="shared" si="168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7813</v>
      </c>
      <c r="D1776">
        <v>1050</v>
      </c>
      <c r="E1776">
        <v>1296</v>
      </c>
      <c r="F1776" t="s">
        <v>8219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3"/>
        <v>123.42857142857142</v>
      </c>
      <c r="P1776">
        <f t="shared" si="164"/>
        <v>80.769230769230774</v>
      </c>
      <c r="Q1776" t="str">
        <f t="shared" si="168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7814</v>
      </c>
      <c r="D1777">
        <v>300</v>
      </c>
      <c r="E1777">
        <v>409.01</v>
      </c>
      <c r="F1777" t="s">
        <v>8219</v>
      </c>
      <c r="G1777" t="s">
        <v>8225</v>
      </c>
      <c r="H1777" t="s">
        <v>8247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3"/>
        <v>136.33666666666667</v>
      </c>
      <c r="P1777">
        <f t="shared" si="164"/>
        <v>2.4193548387096775</v>
      </c>
      <c r="Q1777" t="str">
        <f t="shared" si="168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7815</v>
      </c>
      <c r="D1778">
        <v>2827</v>
      </c>
      <c r="E1778">
        <v>2925</v>
      </c>
      <c r="F1778" t="s">
        <v>8219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3"/>
        <v>103.46657233816768</v>
      </c>
      <c r="P1778">
        <f t="shared" si="164"/>
        <v>706.75</v>
      </c>
      <c r="Q1778" t="str">
        <f t="shared" si="168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7816</v>
      </c>
      <c r="D1779">
        <v>1500</v>
      </c>
      <c r="E1779">
        <v>1820</v>
      </c>
      <c r="F1779" t="s">
        <v>8219</v>
      </c>
      <c r="G1779" t="s">
        <v>8224</v>
      </c>
      <c r="H1779" t="s">
        <v>8246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3"/>
        <v>121.33333333333334</v>
      </c>
      <c r="P1779">
        <f t="shared" si="164"/>
        <v>150</v>
      </c>
      <c r="Q1779" t="str">
        <f t="shared" si="168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32" hidden="1" x14ac:dyDescent="0.2">
      <c r="A1780">
        <v>1778</v>
      </c>
      <c r="B1780" s="3" t="s">
        <v>1779</v>
      </c>
      <c r="C1780" s="3" t="s">
        <v>7817</v>
      </c>
      <c r="D1780">
        <v>1000</v>
      </c>
      <c r="E1780">
        <v>1860</v>
      </c>
      <c r="F1780" t="s">
        <v>8219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3"/>
        <v>186</v>
      </c>
      <c r="P1780">
        <f t="shared" si="164"/>
        <v>66.666666666666671</v>
      </c>
      <c r="Q1780" t="str">
        <f t="shared" si="168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7818</v>
      </c>
      <c r="D1781">
        <v>700</v>
      </c>
      <c r="E1781">
        <v>2100</v>
      </c>
      <c r="F1781" t="s">
        <v>8219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3"/>
        <v>300</v>
      </c>
      <c r="P1781">
        <f t="shared" si="164"/>
        <v>18.421052631578949</v>
      </c>
      <c r="Q1781" t="str">
        <f t="shared" si="168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7819</v>
      </c>
      <c r="D1782">
        <v>1000</v>
      </c>
      <c r="E1782">
        <v>1082.5</v>
      </c>
      <c r="F1782" t="s">
        <v>8219</v>
      </c>
      <c r="G1782" t="s">
        <v>8225</v>
      </c>
      <c r="H1782" t="s">
        <v>8247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3"/>
        <v>108.25</v>
      </c>
      <c r="P1782">
        <f t="shared" si="164"/>
        <v>6.5789473684210522</v>
      </c>
      <c r="Q1782" t="str">
        <f t="shared" si="168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32" hidden="1" x14ac:dyDescent="0.2">
      <c r="A1783">
        <v>1781</v>
      </c>
      <c r="B1783" s="3" t="s">
        <v>1782</v>
      </c>
      <c r="C1783" s="3" t="s">
        <v>7820</v>
      </c>
      <c r="D1783">
        <v>1300</v>
      </c>
      <c r="E1783">
        <v>1835</v>
      </c>
      <c r="F1783" t="s">
        <v>8219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3"/>
        <v>141.15384615384616</v>
      </c>
      <c r="P1783">
        <f t="shared" si="164"/>
        <v>54.166666666666664</v>
      </c>
      <c r="Q1783" t="str">
        <f t="shared" si="168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32" hidden="1" x14ac:dyDescent="0.2">
      <c r="A1784">
        <v>1782</v>
      </c>
      <c r="B1784" s="3" t="s">
        <v>1783</v>
      </c>
      <c r="C1784" s="3" t="s">
        <v>7821</v>
      </c>
      <c r="D1784">
        <v>500</v>
      </c>
      <c r="E1784">
        <v>570</v>
      </c>
      <c r="F1784" t="s">
        <v>8219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3"/>
        <v>113.99999999999999</v>
      </c>
      <c r="P1784">
        <f t="shared" si="164"/>
        <v>6.5789473684210522</v>
      </c>
      <c r="Q1784" t="str">
        <f t="shared" si="168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7822</v>
      </c>
      <c r="D1785">
        <v>7500</v>
      </c>
      <c r="E1785">
        <v>11530</v>
      </c>
      <c r="F1785" t="s">
        <v>8219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3"/>
        <v>153.73333333333335</v>
      </c>
      <c r="P1785">
        <f t="shared" si="164"/>
        <v>40.54054054054054</v>
      </c>
      <c r="Q1785" t="str">
        <f t="shared" si="168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7823</v>
      </c>
      <c r="D1786">
        <v>2000</v>
      </c>
      <c r="E1786">
        <v>2030</v>
      </c>
      <c r="F1786" t="s">
        <v>8219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3"/>
        <v>101.49999999999999</v>
      </c>
      <c r="P1786">
        <f t="shared" si="164"/>
        <v>60.606060606060609</v>
      </c>
      <c r="Q1786" t="str">
        <f t="shared" si="168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7824</v>
      </c>
      <c r="D1787">
        <v>10000</v>
      </c>
      <c r="E1787">
        <v>10235</v>
      </c>
      <c r="F1787" t="s">
        <v>8219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3"/>
        <v>102.35000000000001</v>
      </c>
      <c r="P1787">
        <f t="shared" si="164"/>
        <v>92.592592592592595</v>
      </c>
      <c r="Q1787" t="str">
        <f t="shared" si="168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8" hidden="1" x14ac:dyDescent="0.2">
      <c r="A1788">
        <v>1786</v>
      </c>
      <c r="B1788" s="3" t="s">
        <v>1787</v>
      </c>
      <c r="C1788" s="3" t="s">
        <v>7825</v>
      </c>
      <c r="D1788">
        <v>3500</v>
      </c>
      <c r="E1788">
        <v>3590</v>
      </c>
      <c r="F1788" t="s">
        <v>8219</v>
      </c>
      <c r="G1788" t="s">
        <v>8225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3"/>
        <v>102.57142857142858</v>
      </c>
      <c r="P1788">
        <f t="shared" si="164"/>
        <v>120.68965517241379</v>
      </c>
      <c r="Q1788" t="str">
        <f t="shared" si="168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7826</v>
      </c>
      <c r="D1789">
        <v>800</v>
      </c>
      <c r="E1789">
        <v>1246</v>
      </c>
      <c r="F1789" t="s">
        <v>8219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3"/>
        <v>155.75</v>
      </c>
      <c r="P1789">
        <f t="shared" si="164"/>
        <v>33.333333333333336</v>
      </c>
      <c r="Q1789" t="str">
        <f t="shared" si="168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7827</v>
      </c>
      <c r="D1790">
        <v>4000</v>
      </c>
      <c r="E1790">
        <v>4030</v>
      </c>
      <c r="F1790" t="s">
        <v>8219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3"/>
        <v>100.75</v>
      </c>
      <c r="P1790">
        <f t="shared" si="164"/>
        <v>1000</v>
      </c>
      <c r="Q1790" t="str">
        <f t="shared" si="168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7828</v>
      </c>
      <c r="D1791">
        <v>500</v>
      </c>
      <c r="E1791">
        <v>1197</v>
      </c>
      <c r="F1791" t="s">
        <v>8219</v>
      </c>
      <c r="G1791" t="s">
        <v>8225</v>
      </c>
      <c r="H1791" t="s">
        <v>8247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3"/>
        <v>239.4</v>
      </c>
      <c r="P1791">
        <f t="shared" si="164"/>
        <v>125</v>
      </c>
      <c r="Q1791" t="str">
        <f t="shared" si="168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32" hidden="1" x14ac:dyDescent="0.2">
      <c r="A1792">
        <v>1790</v>
      </c>
      <c r="B1792" s="3" t="s">
        <v>1791</v>
      </c>
      <c r="C1792" s="3" t="s">
        <v>7829</v>
      </c>
      <c r="D1792">
        <v>200</v>
      </c>
      <c r="E1792">
        <v>420</v>
      </c>
      <c r="F1792" t="s">
        <v>8219</v>
      </c>
      <c r="G1792" t="s">
        <v>8225</v>
      </c>
      <c r="H1792" t="s">
        <v>8247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3"/>
        <v>210</v>
      </c>
      <c r="P1792">
        <f t="shared" si="164"/>
        <v>13.333333333333334</v>
      </c>
      <c r="Q1792" t="str">
        <f t="shared" si="168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7830</v>
      </c>
      <c r="D1793">
        <v>3300</v>
      </c>
      <c r="E1793">
        <v>3449</v>
      </c>
      <c r="F1793" t="s">
        <v>8219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3"/>
        <v>104.51515151515152</v>
      </c>
      <c r="P1793">
        <f t="shared" si="164"/>
        <v>825</v>
      </c>
      <c r="Q1793" t="str">
        <f t="shared" si="168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48" hidden="1" x14ac:dyDescent="0.2">
      <c r="A1794">
        <v>1792</v>
      </c>
      <c r="B1794" s="3" t="s">
        <v>1793</v>
      </c>
      <c r="C1794" s="3" t="s">
        <v>7831</v>
      </c>
      <c r="D1794">
        <v>5000</v>
      </c>
      <c r="E1794">
        <v>5040</v>
      </c>
      <c r="F1794" t="s">
        <v>8219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3"/>
        <v>100.8</v>
      </c>
      <c r="P1794">
        <f t="shared" si="164"/>
        <v>35.97122302158273</v>
      </c>
      <c r="Q1794" t="str">
        <f t="shared" si="168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64" hidden="1" x14ac:dyDescent="0.2">
      <c r="A1795">
        <v>1793</v>
      </c>
      <c r="B1795" s="3" t="s">
        <v>1794</v>
      </c>
      <c r="C1795" s="3" t="s">
        <v>7832</v>
      </c>
      <c r="D1795">
        <v>1500</v>
      </c>
      <c r="E1795">
        <v>1668</v>
      </c>
      <c r="F1795" t="s">
        <v>8219</v>
      </c>
      <c r="G1795" t="s">
        <v>8229</v>
      </c>
      <c r="H1795" t="s">
        <v>8251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9">(E1795/D1795)*100</f>
        <v>111.20000000000002</v>
      </c>
      <c r="P1795">
        <f t="shared" ref="P1795:P1858" si="170">D1795/L1795</f>
        <v>750</v>
      </c>
      <c r="Q1795" t="str">
        <f t="shared" si="168"/>
        <v>photography</v>
      </c>
      <c r="R1795" t="str">
        <f t="shared" ref="R1795:R1858" si="171">RIGHT(N1795,LEN(N1795)-SEARCH("/",N1795))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32" hidden="1" x14ac:dyDescent="0.2">
      <c r="A1796">
        <v>1794</v>
      </c>
      <c r="B1796" s="3" t="s">
        <v>1795</v>
      </c>
      <c r="C1796" s="3" t="s">
        <v>7833</v>
      </c>
      <c r="D1796">
        <v>4500</v>
      </c>
      <c r="E1796">
        <v>4592</v>
      </c>
      <c r="F1796" t="s">
        <v>8219</v>
      </c>
      <c r="G1796" t="s">
        <v>8225</v>
      </c>
      <c r="H1796" t="s">
        <v>8247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9"/>
        <v>102.04444444444445</v>
      </c>
      <c r="P1796">
        <f t="shared" si="170"/>
        <v>250</v>
      </c>
      <c r="Q1796" t="str">
        <f t="shared" ref="Q1796:Q1859" si="174">LEFT(N1796,SEARCH("/",N1796)-1)</f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7834</v>
      </c>
      <c r="D1797">
        <v>4300</v>
      </c>
      <c r="E1797">
        <v>4409.55</v>
      </c>
      <c r="F1797" t="s">
        <v>8219</v>
      </c>
      <c r="G1797" t="s">
        <v>8225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9"/>
        <v>102.54767441860466</v>
      </c>
      <c r="P1797">
        <f t="shared" si="170"/>
        <v>53.086419753086417</v>
      </c>
      <c r="Q1797" t="str">
        <f t="shared" si="174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7835</v>
      </c>
      <c r="D1798">
        <v>300</v>
      </c>
      <c r="E1798">
        <v>381</v>
      </c>
      <c r="F1798" t="s">
        <v>8219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9"/>
        <v>127</v>
      </c>
      <c r="P1798">
        <f t="shared" si="170"/>
        <v>3.4883720930232558</v>
      </c>
      <c r="Q1798" t="str">
        <f t="shared" si="174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7836</v>
      </c>
      <c r="D1799">
        <v>850</v>
      </c>
      <c r="E1799">
        <v>2879</v>
      </c>
      <c r="F1799" t="s">
        <v>8219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9"/>
        <v>338.70588235294122</v>
      </c>
      <c r="P1799">
        <f t="shared" si="170"/>
        <v>6.0714285714285712</v>
      </c>
      <c r="Q1799" t="str">
        <f t="shared" si="174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7837</v>
      </c>
      <c r="D1800">
        <v>2000</v>
      </c>
      <c r="E1800">
        <v>2015</v>
      </c>
      <c r="F1800" t="s">
        <v>8219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9"/>
        <v>100.75</v>
      </c>
      <c r="P1800">
        <f t="shared" si="170"/>
        <v>54.054054054054056</v>
      </c>
      <c r="Q1800" t="str">
        <f t="shared" si="174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7838</v>
      </c>
      <c r="D1801">
        <v>20000</v>
      </c>
      <c r="E1801">
        <v>1862</v>
      </c>
      <c r="F1801" t="s">
        <v>8219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9"/>
        <v>9.31</v>
      </c>
      <c r="P1801">
        <f t="shared" si="170"/>
        <v>3333.3333333333335</v>
      </c>
      <c r="Q1801" t="str">
        <f t="shared" si="174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7839</v>
      </c>
      <c r="D1802">
        <v>5000</v>
      </c>
      <c r="E1802">
        <v>362</v>
      </c>
      <c r="F1802" t="s">
        <v>8219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9"/>
        <v>7.24</v>
      </c>
      <c r="P1802">
        <f t="shared" si="170"/>
        <v>44.247787610619469</v>
      </c>
      <c r="Q1802" t="str">
        <f t="shared" si="174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7840</v>
      </c>
      <c r="D1803">
        <v>1000</v>
      </c>
      <c r="E1803">
        <v>100</v>
      </c>
      <c r="F1803" t="s">
        <v>8219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9"/>
        <v>10</v>
      </c>
      <c r="P1803">
        <f t="shared" si="170"/>
        <v>27.027027027027028</v>
      </c>
      <c r="Q1803" t="str">
        <f t="shared" si="174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8" hidden="1" x14ac:dyDescent="0.2">
      <c r="A1804">
        <v>1802</v>
      </c>
      <c r="B1804" s="3" t="s">
        <v>1803</v>
      </c>
      <c r="C1804" s="3" t="s">
        <v>7841</v>
      </c>
      <c r="D1804">
        <v>5500</v>
      </c>
      <c r="E1804">
        <v>620</v>
      </c>
      <c r="F1804" t="s">
        <v>8219</v>
      </c>
      <c r="G1804" t="s">
        <v>8224</v>
      </c>
      <c r="H1804" t="s">
        <v>8246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9"/>
        <v>11.272727272727273</v>
      </c>
      <c r="P1804">
        <f t="shared" si="170"/>
        <v>305.55555555555554</v>
      </c>
      <c r="Q1804" t="str">
        <f t="shared" si="174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32" hidden="1" x14ac:dyDescent="0.2">
      <c r="A1805">
        <v>1803</v>
      </c>
      <c r="B1805" s="3" t="s">
        <v>1804</v>
      </c>
      <c r="C1805" s="3" t="s">
        <v>7842</v>
      </c>
      <c r="D1805">
        <v>850</v>
      </c>
      <c r="E1805">
        <v>131</v>
      </c>
      <c r="F1805" t="s">
        <v>8219</v>
      </c>
      <c r="G1805" t="s">
        <v>8233</v>
      </c>
      <c r="H1805" t="s">
        <v>8249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9"/>
        <v>15.411764705882353</v>
      </c>
      <c r="P1805">
        <f t="shared" si="170"/>
        <v>11.333333333333334</v>
      </c>
      <c r="Q1805" t="str">
        <f t="shared" si="174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7843</v>
      </c>
      <c r="D1806">
        <v>1500</v>
      </c>
      <c r="E1806">
        <v>0</v>
      </c>
      <c r="F1806" t="s">
        <v>8219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9"/>
        <v>0</v>
      </c>
      <c r="P1806">
        <f t="shared" si="170"/>
        <v>28.846153846153847</v>
      </c>
      <c r="Q1806" t="str">
        <f t="shared" si="174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7844</v>
      </c>
      <c r="D1807">
        <v>1500</v>
      </c>
      <c r="E1807">
        <v>427</v>
      </c>
      <c r="F1807" t="s">
        <v>8219</v>
      </c>
      <c r="G1807" t="s">
        <v>8224</v>
      </c>
      <c r="H1807" t="s">
        <v>8246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9"/>
        <v>28.466666666666669</v>
      </c>
      <c r="P1807">
        <f t="shared" si="170"/>
        <v>12.295081967213115</v>
      </c>
      <c r="Q1807" t="str">
        <f t="shared" si="174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32" hidden="1" x14ac:dyDescent="0.2">
      <c r="A1808">
        <v>1806</v>
      </c>
      <c r="B1808" s="3" t="s">
        <v>1807</v>
      </c>
      <c r="C1808" s="3" t="s">
        <v>7845</v>
      </c>
      <c r="D1808">
        <v>150</v>
      </c>
      <c r="E1808">
        <v>20</v>
      </c>
      <c r="F1808" t="s">
        <v>8219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9"/>
        <v>13.333333333333334</v>
      </c>
      <c r="P1808">
        <f t="shared" si="170"/>
        <v>18.75</v>
      </c>
      <c r="Q1808" t="str">
        <f t="shared" si="174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48" hidden="1" x14ac:dyDescent="0.2">
      <c r="A1809">
        <v>1807</v>
      </c>
      <c r="B1809" s="3" t="s">
        <v>1808</v>
      </c>
      <c r="C1809" s="3" t="s">
        <v>7846</v>
      </c>
      <c r="D1809">
        <v>1500</v>
      </c>
      <c r="E1809">
        <v>10</v>
      </c>
      <c r="F1809" t="s">
        <v>8219</v>
      </c>
      <c r="G1809" t="s">
        <v>8225</v>
      </c>
      <c r="H1809" t="s">
        <v>8247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9"/>
        <v>0.66666666666666674</v>
      </c>
      <c r="P1809">
        <f t="shared" si="170"/>
        <v>187.5</v>
      </c>
      <c r="Q1809" t="str">
        <f t="shared" si="174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32" hidden="1" x14ac:dyDescent="0.2">
      <c r="A1810">
        <v>1808</v>
      </c>
      <c r="B1810" s="3" t="s">
        <v>1809</v>
      </c>
      <c r="C1810" s="3" t="s">
        <v>7847</v>
      </c>
      <c r="D1810">
        <v>700</v>
      </c>
      <c r="E1810">
        <v>150</v>
      </c>
      <c r="F1810" t="s">
        <v>8219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9"/>
        <v>21.428571428571427</v>
      </c>
      <c r="P1810">
        <f t="shared" si="170"/>
        <v>7.291666666666667</v>
      </c>
      <c r="Q1810" t="str">
        <f t="shared" si="174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32" hidden="1" x14ac:dyDescent="0.2">
      <c r="A1811">
        <v>1809</v>
      </c>
      <c r="B1811" s="3" t="s">
        <v>1810</v>
      </c>
      <c r="C1811" s="3" t="s">
        <v>7848</v>
      </c>
      <c r="D1811">
        <v>1500</v>
      </c>
      <c r="E1811">
        <v>270</v>
      </c>
      <c r="F1811" t="s">
        <v>8219</v>
      </c>
      <c r="G1811" t="s">
        <v>8225</v>
      </c>
      <c r="H1811" t="s">
        <v>8247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9"/>
        <v>18</v>
      </c>
      <c r="P1811">
        <f t="shared" si="170"/>
        <v>166.66666666666666</v>
      </c>
      <c r="Q1811" t="str">
        <f t="shared" si="174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7849</v>
      </c>
      <c r="D1812">
        <v>4000</v>
      </c>
      <c r="E1812">
        <v>805</v>
      </c>
      <c r="F1812" t="s">
        <v>8219</v>
      </c>
      <c r="G1812" t="s">
        <v>8225</v>
      </c>
      <c r="H1812" t="s">
        <v>8247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9"/>
        <v>20.125</v>
      </c>
      <c r="P1812">
        <f t="shared" si="170"/>
        <v>2000</v>
      </c>
      <c r="Q1812" t="str">
        <f t="shared" si="174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8" hidden="1" x14ac:dyDescent="0.2">
      <c r="A1813">
        <v>1811</v>
      </c>
      <c r="B1813" s="3" t="s">
        <v>1812</v>
      </c>
      <c r="C1813" s="3" t="s">
        <v>7850</v>
      </c>
      <c r="D1813">
        <v>2000</v>
      </c>
      <c r="E1813">
        <v>358</v>
      </c>
      <c r="F1813" t="s">
        <v>8219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9"/>
        <v>17.899999999999999</v>
      </c>
      <c r="P1813">
        <f t="shared" si="170"/>
        <v>76.92307692307692</v>
      </c>
      <c r="Q1813" t="str">
        <f t="shared" si="174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7851</v>
      </c>
      <c r="D1814">
        <v>20000</v>
      </c>
      <c r="E1814">
        <v>0</v>
      </c>
      <c r="F1814" t="s">
        <v>8219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9"/>
        <v>0</v>
      </c>
      <c r="P1814">
        <f t="shared" si="170"/>
        <v>869.56521739130437</v>
      </c>
      <c r="Q1814" t="str">
        <f t="shared" si="174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7852</v>
      </c>
      <c r="D1815">
        <v>5000</v>
      </c>
      <c r="E1815">
        <v>100</v>
      </c>
      <c r="F1815" t="s">
        <v>8219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9"/>
        <v>2</v>
      </c>
      <c r="P1815" t="e">
        <f t="shared" si="170"/>
        <v>#DIV/0!</v>
      </c>
      <c r="Q1815" t="str">
        <f t="shared" si="174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32" hidden="1" x14ac:dyDescent="0.2">
      <c r="A1816">
        <v>1814</v>
      </c>
      <c r="B1816" s="3" t="s">
        <v>1815</v>
      </c>
      <c r="C1816" s="3" t="s">
        <v>7853</v>
      </c>
      <c r="D1816">
        <v>2200</v>
      </c>
      <c r="E1816">
        <v>0</v>
      </c>
      <c r="F1816" t="s">
        <v>8219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9"/>
        <v>0</v>
      </c>
      <c r="P1816">
        <f t="shared" si="170"/>
        <v>15.714285714285714</v>
      </c>
      <c r="Q1816" t="str">
        <f t="shared" si="174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7854</v>
      </c>
      <c r="D1817">
        <v>1200</v>
      </c>
      <c r="E1817">
        <v>0</v>
      </c>
      <c r="F1817" t="s">
        <v>8219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9"/>
        <v>0</v>
      </c>
      <c r="P1817" t="e">
        <f t="shared" si="170"/>
        <v>#DIV/0!</v>
      </c>
      <c r="Q1817" t="str">
        <f t="shared" si="174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7855</v>
      </c>
      <c r="D1818">
        <v>100</v>
      </c>
      <c r="E1818">
        <v>10</v>
      </c>
      <c r="F1818" t="s">
        <v>8219</v>
      </c>
      <c r="G1818" t="s">
        <v>8224</v>
      </c>
      <c r="H1818" t="s">
        <v>8246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9"/>
        <v>10</v>
      </c>
      <c r="P1818">
        <f t="shared" si="170"/>
        <v>16.666666666666668</v>
      </c>
      <c r="Q1818" t="str">
        <f t="shared" si="174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16" hidden="1" x14ac:dyDescent="0.2">
      <c r="A1819">
        <v>1817</v>
      </c>
      <c r="B1819" s="3" t="s">
        <v>1818</v>
      </c>
      <c r="C1819" s="3" t="s">
        <v>7856</v>
      </c>
      <c r="D1819">
        <v>8500</v>
      </c>
      <c r="E1819">
        <v>202</v>
      </c>
      <c r="F1819" t="s">
        <v>8219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9"/>
        <v>2.3764705882352941</v>
      </c>
      <c r="P1819">
        <f t="shared" si="170"/>
        <v>85</v>
      </c>
      <c r="Q1819" t="str">
        <f t="shared" si="174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7857</v>
      </c>
      <c r="D1820">
        <v>2500</v>
      </c>
      <c r="E1820">
        <v>25</v>
      </c>
      <c r="F1820" t="s">
        <v>8219</v>
      </c>
      <c r="G1820" t="s">
        <v>8225</v>
      </c>
      <c r="H1820" t="s">
        <v>8247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9"/>
        <v>1</v>
      </c>
      <c r="P1820" t="e">
        <f t="shared" si="170"/>
        <v>#DIV/0!</v>
      </c>
      <c r="Q1820" t="str">
        <f t="shared" si="174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7858</v>
      </c>
      <c r="D1821">
        <v>5000</v>
      </c>
      <c r="E1821">
        <v>5176</v>
      </c>
      <c r="F1821" t="s">
        <v>8219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9"/>
        <v>103.52</v>
      </c>
      <c r="P1821">
        <f t="shared" si="170"/>
        <v>1250</v>
      </c>
      <c r="Q1821" t="str">
        <f t="shared" si="174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7859</v>
      </c>
      <c r="D1822">
        <v>500</v>
      </c>
      <c r="E1822">
        <v>525</v>
      </c>
      <c r="F1822" t="s">
        <v>8219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9"/>
        <v>105</v>
      </c>
      <c r="P1822">
        <f t="shared" si="170"/>
        <v>62.5</v>
      </c>
      <c r="Q1822" t="str">
        <f t="shared" si="174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96" hidden="1" x14ac:dyDescent="0.2">
      <c r="A1823">
        <v>1821</v>
      </c>
      <c r="B1823" s="3" t="s">
        <v>1822</v>
      </c>
      <c r="C1823" s="3" t="s">
        <v>7860</v>
      </c>
      <c r="D1823">
        <v>6000</v>
      </c>
      <c r="E1823">
        <v>6027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9"/>
        <v>100.44999999999999</v>
      </c>
      <c r="P1823">
        <f t="shared" si="170"/>
        <v>105.26315789473684</v>
      </c>
      <c r="Q1823" t="str">
        <f t="shared" si="174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48" hidden="1" x14ac:dyDescent="0.2">
      <c r="A1824">
        <v>1822</v>
      </c>
      <c r="B1824" s="3" t="s">
        <v>1823</v>
      </c>
      <c r="C1824" s="3" t="s">
        <v>7861</v>
      </c>
      <c r="D1824">
        <v>1000</v>
      </c>
      <c r="E1824">
        <v>1326</v>
      </c>
      <c r="F1824" t="s">
        <v>8219</v>
      </c>
      <c r="G1824" t="s">
        <v>8224</v>
      </c>
      <c r="H1824" t="s">
        <v>8246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9"/>
        <v>132.6</v>
      </c>
      <c r="P1824">
        <f t="shared" si="170"/>
        <v>90.909090909090907</v>
      </c>
      <c r="Q1824" t="str">
        <f t="shared" si="174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64" hidden="1" x14ac:dyDescent="0.2">
      <c r="A1825">
        <v>1823</v>
      </c>
      <c r="B1825" s="3" t="s">
        <v>1824</v>
      </c>
      <c r="C1825" s="3" t="s">
        <v>7862</v>
      </c>
      <c r="D1825">
        <v>500</v>
      </c>
      <c r="E1825">
        <v>565</v>
      </c>
      <c r="F1825" t="s">
        <v>8219</v>
      </c>
      <c r="G1825" t="s">
        <v>8225</v>
      </c>
      <c r="H1825" t="s">
        <v>8247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9"/>
        <v>112.99999999999999</v>
      </c>
      <c r="P1825">
        <f t="shared" si="170"/>
        <v>15.151515151515152</v>
      </c>
      <c r="Q1825" t="str">
        <f t="shared" si="174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ht="48" hidden="1" x14ac:dyDescent="0.2">
      <c r="A1826">
        <v>1824</v>
      </c>
      <c r="B1826" s="3" t="s">
        <v>1825</v>
      </c>
      <c r="C1826" s="3" t="s">
        <v>7863</v>
      </c>
      <c r="D1826">
        <v>5000</v>
      </c>
      <c r="E1826">
        <v>5167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9"/>
        <v>103.34</v>
      </c>
      <c r="P1826">
        <f t="shared" si="170"/>
        <v>125</v>
      </c>
      <c r="Q1826" t="str">
        <f t="shared" si="174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7864</v>
      </c>
      <c r="D1827">
        <v>2500</v>
      </c>
      <c r="E1827">
        <v>3000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9"/>
        <v>120</v>
      </c>
      <c r="P1827">
        <f t="shared" si="170"/>
        <v>50</v>
      </c>
      <c r="Q1827" t="str">
        <f t="shared" si="174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48" hidden="1" x14ac:dyDescent="0.2">
      <c r="A1828">
        <v>1826</v>
      </c>
      <c r="B1828" s="3" t="s">
        <v>1827</v>
      </c>
      <c r="C1828" s="3" t="s">
        <v>7865</v>
      </c>
      <c r="D1828">
        <v>550</v>
      </c>
      <c r="E1828">
        <v>713</v>
      </c>
      <c r="F1828" t="s">
        <v>8219</v>
      </c>
      <c r="G1828" t="s">
        <v>8225</v>
      </c>
      <c r="H1828" t="s">
        <v>8247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9"/>
        <v>129.63636363636363</v>
      </c>
      <c r="P1828">
        <f t="shared" si="170"/>
        <v>14.473684210526315</v>
      </c>
      <c r="Q1828" t="str">
        <f t="shared" si="174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7866</v>
      </c>
      <c r="D1829">
        <v>4500</v>
      </c>
      <c r="E1829">
        <v>4550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9"/>
        <v>101.11111111111111</v>
      </c>
      <c r="P1829">
        <f t="shared" si="170"/>
        <v>46.875</v>
      </c>
      <c r="Q1829" t="str">
        <f t="shared" si="174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7867</v>
      </c>
      <c r="D1830">
        <v>3500</v>
      </c>
      <c r="E1830">
        <v>3798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9"/>
        <v>108.51428571428572</v>
      </c>
      <c r="P1830">
        <f t="shared" si="170"/>
        <v>72.916666666666671</v>
      </c>
      <c r="Q1830" t="str">
        <f t="shared" si="174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32" hidden="1" x14ac:dyDescent="0.2">
      <c r="A1831">
        <v>1829</v>
      </c>
      <c r="B1831" s="3" t="s">
        <v>1830</v>
      </c>
      <c r="C1831" s="3" t="s">
        <v>7868</v>
      </c>
      <c r="D1831">
        <v>1500</v>
      </c>
      <c r="E1831">
        <v>1535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9"/>
        <v>102.33333333333334</v>
      </c>
      <c r="P1831">
        <f t="shared" si="170"/>
        <v>45.454545454545453</v>
      </c>
      <c r="Q1831" t="str">
        <f t="shared" si="174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32" hidden="1" x14ac:dyDescent="0.2">
      <c r="A1832">
        <v>1830</v>
      </c>
      <c r="B1832" s="3" t="s">
        <v>1831</v>
      </c>
      <c r="C1832" s="3" t="s">
        <v>7869</v>
      </c>
      <c r="D1832">
        <v>4000</v>
      </c>
      <c r="E1832">
        <v>4409.7700000000004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9"/>
        <v>110.24425000000002</v>
      </c>
      <c r="P1832">
        <f t="shared" si="170"/>
        <v>17.699115044247787</v>
      </c>
      <c r="Q1832" t="str">
        <f t="shared" si="174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7870</v>
      </c>
      <c r="D1833">
        <v>5000</v>
      </c>
      <c r="E1833">
        <v>5050.7700000000004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9"/>
        <v>101.0154</v>
      </c>
      <c r="P1833">
        <f t="shared" si="170"/>
        <v>357.14285714285717</v>
      </c>
      <c r="Q1833" t="str">
        <f t="shared" si="174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7871</v>
      </c>
      <c r="D1834">
        <v>500</v>
      </c>
      <c r="E1834">
        <v>500</v>
      </c>
      <c r="F1834" t="s">
        <v>8219</v>
      </c>
      <c r="G1834" t="s">
        <v>8225</v>
      </c>
      <c r="H1834" t="s">
        <v>8247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9"/>
        <v>100</v>
      </c>
      <c r="P1834">
        <f t="shared" si="170"/>
        <v>25</v>
      </c>
      <c r="Q1834" t="str">
        <f t="shared" si="174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7872</v>
      </c>
      <c r="D1835">
        <v>1250</v>
      </c>
      <c r="E1835">
        <v>1328</v>
      </c>
      <c r="F1835" t="s">
        <v>8219</v>
      </c>
      <c r="G1835" t="s">
        <v>8225</v>
      </c>
      <c r="H1835" t="s">
        <v>8247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9"/>
        <v>106.24</v>
      </c>
      <c r="P1835">
        <f t="shared" si="170"/>
        <v>50</v>
      </c>
      <c r="Q1835" t="str">
        <f t="shared" si="174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7873</v>
      </c>
      <c r="D1836">
        <v>5000</v>
      </c>
      <c r="E1836">
        <v>5000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9"/>
        <v>100</v>
      </c>
      <c r="P1836">
        <f t="shared" si="170"/>
        <v>55.555555555555557</v>
      </c>
      <c r="Q1836" t="str">
        <f t="shared" si="174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48" hidden="1" x14ac:dyDescent="0.2">
      <c r="A1837">
        <v>1835</v>
      </c>
      <c r="B1837" s="3" t="s">
        <v>1836</v>
      </c>
      <c r="C1837" s="3" t="s">
        <v>7874</v>
      </c>
      <c r="D1837">
        <v>1500</v>
      </c>
      <c r="E1837">
        <v>1500</v>
      </c>
      <c r="F1837" t="s">
        <v>8219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9"/>
        <v>100</v>
      </c>
      <c r="P1837">
        <f t="shared" si="170"/>
        <v>136.36363636363637</v>
      </c>
      <c r="Q1837" t="str">
        <f t="shared" si="174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48" hidden="1" x14ac:dyDescent="0.2">
      <c r="A1838">
        <v>1836</v>
      </c>
      <c r="B1838" s="3" t="s">
        <v>1837</v>
      </c>
      <c r="C1838" s="3" t="s">
        <v>7875</v>
      </c>
      <c r="D1838">
        <v>7000</v>
      </c>
      <c r="E1838">
        <v>7942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9"/>
        <v>113.45714285714286</v>
      </c>
      <c r="P1838">
        <f t="shared" si="170"/>
        <v>127.27272727272727</v>
      </c>
      <c r="Q1838" t="str">
        <f t="shared" si="174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32" hidden="1" x14ac:dyDescent="0.2">
      <c r="A1839">
        <v>1837</v>
      </c>
      <c r="B1839" s="3" t="s">
        <v>1838</v>
      </c>
      <c r="C1839" s="3" t="s">
        <v>7876</v>
      </c>
      <c r="D1839">
        <v>10000</v>
      </c>
      <c r="E1839">
        <v>10265.01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9"/>
        <v>102.65010000000001</v>
      </c>
      <c r="P1839">
        <f t="shared" si="170"/>
        <v>333.33333333333331</v>
      </c>
      <c r="Q1839" t="str">
        <f t="shared" si="174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7877</v>
      </c>
      <c r="D1840">
        <v>2000</v>
      </c>
      <c r="E1840">
        <v>2335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9"/>
        <v>116.75</v>
      </c>
      <c r="P1840">
        <f t="shared" si="170"/>
        <v>71.428571428571431</v>
      </c>
      <c r="Q1840" t="str">
        <f t="shared" si="174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7878</v>
      </c>
      <c r="D1841">
        <v>4000</v>
      </c>
      <c r="E1841">
        <v>4306.1099999999997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9"/>
        <v>107.65274999999998</v>
      </c>
      <c r="P1841">
        <f t="shared" si="170"/>
        <v>88.888888888888886</v>
      </c>
      <c r="Q1841" t="str">
        <f t="shared" si="174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7879</v>
      </c>
      <c r="D1842">
        <v>1100</v>
      </c>
      <c r="E1842">
        <v>1100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9"/>
        <v>100</v>
      </c>
      <c r="P1842">
        <f t="shared" si="170"/>
        <v>84.615384615384613</v>
      </c>
      <c r="Q1842" t="str">
        <f t="shared" si="174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48" hidden="1" x14ac:dyDescent="0.2">
      <c r="A1843">
        <v>1841</v>
      </c>
      <c r="B1843" s="3" t="s">
        <v>1842</v>
      </c>
      <c r="C1843" s="3" t="s">
        <v>7880</v>
      </c>
      <c r="D1843">
        <v>2000</v>
      </c>
      <c r="E1843">
        <v>2000</v>
      </c>
      <c r="F1843" t="s">
        <v>8219</v>
      </c>
      <c r="G1843" t="s">
        <v>8225</v>
      </c>
      <c r="H1843" t="s">
        <v>8247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9"/>
        <v>100</v>
      </c>
      <c r="P1843">
        <f t="shared" si="170"/>
        <v>50</v>
      </c>
      <c r="Q1843" t="str">
        <f t="shared" si="174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32" hidden="1" x14ac:dyDescent="0.2">
      <c r="A1844">
        <v>1842</v>
      </c>
      <c r="B1844" s="3" t="s">
        <v>1843</v>
      </c>
      <c r="C1844" s="3" t="s">
        <v>7881</v>
      </c>
      <c r="D1844">
        <v>1000</v>
      </c>
      <c r="E1844">
        <v>1460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9"/>
        <v>146</v>
      </c>
      <c r="P1844">
        <f t="shared" si="170"/>
        <v>47.61904761904762</v>
      </c>
      <c r="Q1844" t="str">
        <f t="shared" si="174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7882</v>
      </c>
      <c r="D1845">
        <v>5000</v>
      </c>
      <c r="E1845">
        <v>5510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9"/>
        <v>110.2</v>
      </c>
      <c r="P1845">
        <f t="shared" si="170"/>
        <v>37.313432835820898</v>
      </c>
      <c r="Q1845" t="str">
        <f t="shared" si="174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32" hidden="1" x14ac:dyDescent="0.2">
      <c r="A1846">
        <v>1844</v>
      </c>
      <c r="B1846" s="3" t="s">
        <v>1845</v>
      </c>
      <c r="C1846" s="3" t="s">
        <v>7883</v>
      </c>
      <c r="D1846">
        <v>5000</v>
      </c>
      <c r="E1846">
        <v>5410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9"/>
        <v>108.2</v>
      </c>
      <c r="P1846">
        <f t="shared" si="170"/>
        <v>250</v>
      </c>
      <c r="Q1846" t="str">
        <f t="shared" si="174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48" hidden="1" x14ac:dyDescent="0.2">
      <c r="A1847">
        <v>1845</v>
      </c>
      <c r="B1847" s="3" t="s">
        <v>1846</v>
      </c>
      <c r="C1847" s="3" t="s">
        <v>7884</v>
      </c>
      <c r="D1847">
        <v>2500</v>
      </c>
      <c r="E1847">
        <v>2500</v>
      </c>
      <c r="F1847" t="s">
        <v>8219</v>
      </c>
      <c r="G1847" t="s">
        <v>8229</v>
      </c>
      <c r="H1847" t="s">
        <v>8251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9"/>
        <v>100</v>
      </c>
      <c r="P1847">
        <f t="shared" si="170"/>
        <v>131.57894736842104</v>
      </c>
      <c r="Q1847" t="str">
        <f t="shared" si="174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7885</v>
      </c>
      <c r="D1848">
        <v>2000</v>
      </c>
      <c r="E1848">
        <v>2005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9"/>
        <v>100.25</v>
      </c>
      <c r="P1848">
        <f t="shared" si="170"/>
        <v>9.5693779904306222</v>
      </c>
      <c r="Q1848" t="str">
        <f t="shared" si="174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64" hidden="1" x14ac:dyDescent="0.2">
      <c r="A1849">
        <v>1847</v>
      </c>
      <c r="B1849" s="3" t="s">
        <v>1848</v>
      </c>
      <c r="C1849" s="3" t="s">
        <v>7886</v>
      </c>
      <c r="D1849">
        <v>8000</v>
      </c>
      <c r="E1849">
        <v>8537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9"/>
        <v>106.71250000000001</v>
      </c>
      <c r="P1849">
        <f t="shared" si="170"/>
        <v>210.52631578947367</v>
      </c>
      <c r="Q1849" t="str">
        <f t="shared" si="174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7887</v>
      </c>
      <c r="D1850">
        <v>2000</v>
      </c>
      <c r="E1850">
        <v>2864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9"/>
        <v>143.19999999999999</v>
      </c>
      <c r="P1850">
        <f t="shared" si="170"/>
        <v>83.333333333333329</v>
      </c>
      <c r="Q1850" t="str">
        <f t="shared" si="174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7888</v>
      </c>
      <c r="D1851">
        <v>2400</v>
      </c>
      <c r="E1851">
        <v>2521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9"/>
        <v>105.04166666666667</v>
      </c>
      <c r="P1851">
        <f t="shared" si="170"/>
        <v>300</v>
      </c>
      <c r="Q1851" t="str">
        <f t="shared" si="174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32" hidden="1" x14ac:dyDescent="0.2">
      <c r="A1852">
        <v>1850</v>
      </c>
      <c r="B1852" s="3" t="s">
        <v>1851</v>
      </c>
      <c r="C1852" s="3" t="s">
        <v>7889</v>
      </c>
      <c r="D1852">
        <v>15000</v>
      </c>
      <c r="E1852">
        <v>15597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9"/>
        <v>103.98</v>
      </c>
      <c r="P1852">
        <f t="shared" si="170"/>
        <v>83.798882681564251</v>
      </c>
      <c r="Q1852" t="str">
        <f t="shared" si="174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7890</v>
      </c>
      <c r="D1853">
        <v>2500</v>
      </c>
      <c r="E1853">
        <v>3000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9"/>
        <v>120</v>
      </c>
      <c r="P1853">
        <f t="shared" si="170"/>
        <v>96.15384615384616</v>
      </c>
      <c r="Q1853" t="str">
        <f t="shared" si="174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7891</v>
      </c>
      <c r="D1854">
        <v>4500</v>
      </c>
      <c r="E1854">
        <v>4935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9"/>
        <v>109.66666666666667</v>
      </c>
      <c r="P1854">
        <f t="shared" si="170"/>
        <v>34.351145038167942</v>
      </c>
      <c r="Q1854" t="str">
        <f t="shared" si="174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8" hidden="1" x14ac:dyDescent="0.2">
      <c r="A1855">
        <v>1853</v>
      </c>
      <c r="B1855" s="3" t="s">
        <v>1854</v>
      </c>
      <c r="C1855" s="3" t="s">
        <v>7892</v>
      </c>
      <c r="D1855">
        <v>2000</v>
      </c>
      <c r="E1855">
        <v>2035</v>
      </c>
      <c r="F1855" t="s">
        <v>8219</v>
      </c>
      <c r="G1855" t="s">
        <v>8225</v>
      </c>
      <c r="H1855" t="s">
        <v>8247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9"/>
        <v>101.75</v>
      </c>
      <c r="P1855">
        <f t="shared" si="170"/>
        <v>142.85714285714286</v>
      </c>
      <c r="Q1855" t="str">
        <f t="shared" si="174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7893</v>
      </c>
      <c r="D1856">
        <v>1200</v>
      </c>
      <c r="E1856">
        <v>1547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9"/>
        <v>128.91666666666666</v>
      </c>
      <c r="P1856">
        <f t="shared" si="170"/>
        <v>6.8965517241379306</v>
      </c>
      <c r="Q1856" t="str">
        <f t="shared" si="174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7894</v>
      </c>
      <c r="D1857">
        <v>1000</v>
      </c>
      <c r="E1857">
        <v>1150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9"/>
        <v>114.99999999999999</v>
      </c>
      <c r="P1857">
        <f t="shared" si="170"/>
        <v>5.2356020942408374</v>
      </c>
      <c r="Q1857" t="str">
        <f t="shared" si="174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7895</v>
      </c>
      <c r="D1858">
        <v>2000</v>
      </c>
      <c r="E1858">
        <v>3015</v>
      </c>
      <c r="F1858" t="s">
        <v>8219</v>
      </c>
      <c r="G1858" t="s">
        <v>8225</v>
      </c>
      <c r="H1858" t="s">
        <v>8247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9"/>
        <v>150.75</v>
      </c>
      <c r="P1858">
        <f t="shared" si="170"/>
        <v>52.631578947368418</v>
      </c>
      <c r="Q1858" t="str">
        <f t="shared" si="174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7896</v>
      </c>
      <c r="D1859">
        <v>6000</v>
      </c>
      <c r="E1859">
        <v>6658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5">(E1859/D1859)*100</f>
        <v>110.96666666666665</v>
      </c>
      <c r="P1859">
        <f t="shared" ref="P1859:P1922" si="176">D1859/L1859</f>
        <v>272.72727272727275</v>
      </c>
      <c r="Q1859" t="str">
        <f t="shared" si="174"/>
        <v>music</v>
      </c>
      <c r="R1859" t="str">
        <f t="shared" ref="R1859:R1922" si="177">RIGHT(N1859,LEN(N1859)-SEARCH("/",N1859))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7897</v>
      </c>
      <c r="D1860">
        <v>350</v>
      </c>
      <c r="E1860">
        <v>351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5"/>
        <v>100.28571428571429</v>
      </c>
      <c r="P1860">
        <f t="shared" si="176"/>
        <v>2.348993288590604</v>
      </c>
      <c r="Q1860" t="str">
        <f t="shared" ref="Q1860:Q1923" si="180">LEFT(N1860,SEARCH("/",N1860)-1)</f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80" hidden="1" x14ac:dyDescent="0.2">
      <c r="A1861">
        <v>1859</v>
      </c>
      <c r="B1861" s="3" t="s">
        <v>1860</v>
      </c>
      <c r="C1861" s="3" t="s">
        <v>7898</v>
      </c>
      <c r="D1861">
        <v>75000</v>
      </c>
      <c r="E1861">
        <v>500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5"/>
        <v>0.66666666666666674</v>
      </c>
      <c r="P1861">
        <f t="shared" si="176"/>
        <v>1339.2857142857142</v>
      </c>
      <c r="Q1861" t="str">
        <f t="shared" si="180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7899</v>
      </c>
      <c r="D1862">
        <v>3550</v>
      </c>
      <c r="E1862">
        <v>116</v>
      </c>
      <c r="F1862" t="s">
        <v>8219</v>
      </c>
      <c r="G1862" t="s">
        <v>8225</v>
      </c>
      <c r="H1862" t="s">
        <v>8247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5"/>
        <v>3.267605633802817</v>
      </c>
      <c r="P1862">
        <f t="shared" si="176"/>
        <v>186.84210526315789</v>
      </c>
      <c r="Q1862" t="str">
        <f t="shared" si="180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7900</v>
      </c>
      <c r="D1863">
        <v>15000</v>
      </c>
      <c r="E1863">
        <v>0</v>
      </c>
      <c r="F1863" t="s">
        <v>8219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5"/>
        <v>0</v>
      </c>
      <c r="P1863" t="e">
        <f t="shared" si="176"/>
        <v>#DIV/0!</v>
      </c>
      <c r="Q1863" t="str">
        <f t="shared" si="180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32" hidden="1" x14ac:dyDescent="0.2">
      <c r="A1864">
        <v>1862</v>
      </c>
      <c r="B1864" s="3" t="s">
        <v>1863</v>
      </c>
      <c r="C1864" s="3" t="s">
        <v>7901</v>
      </c>
      <c r="D1864">
        <v>1500</v>
      </c>
      <c r="E1864">
        <v>0</v>
      </c>
      <c r="F1864" t="s">
        <v>8219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5"/>
        <v>0</v>
      </c>
      <c r="P1864">
        <f t="shared" si="176"/>
        <v>93.75</v>
      </c>
      <c r="Q1864" t="str">
        <f t="shared" si="180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32" hidden="1" x14ac:dyDescent="0.2">
      <c r="A1865">
        <v>1863</v>
      </c>
      <c r="B1865" s="3" t="s">
        <v>1864</v>
      </c>
      <c r="C1865" s="3" t="s">
        <v>7902</v>
      </c>
      <c r="D1865">
        <v>12500</v>
      </c>
      <c r="E1865">
        <v>35</v>
      </c>
      <c r="F1865" t="s">
        <v>8219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5"/>
        <v>0.27999999999999997</v>
      </c>
      <c r="P1865">
        <f t="shared" si="176"/>
        <v>6250</v>
      </c>
      <c r="Q1865" t="str">
        <f t="shared" si="180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7903</v>
      </c>
      <c r="D1866">
        <v>7000</v>
      </c>
      <c r="E1866">
        <v>4176</v>
      </c>
      <c r="F1866" t="s">
        <v>8219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5"/>
        <v>59.657142857142851</v>
      </c>
      <c r="P1866">
        <f t="shared" si="176"/>
        <v>145.83333333333334</v>
      </c>
      <c r="Q1866" t="str">
        <f t="shared" si="180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7904</v>
      </c>
      <c r="D1867">
        <v>5000</v>
      </c>
      <c r="E1867">
        <v>50</v>
      </c>
      <c r="F1867" t="s">
        <v>8219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5"/>
        <v>1</v>
      </c>
      <c r="P1867">
        <f t="shared" si="176"/>
        <v>2500</v>
      </c>
      <c r="Q1867" t="str">
        <f t="shared" si="180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7905</v>
      </c>
      <c r="D1868">
        <v>600</v>
      </c>
      <c r="E1868">
        <v>10</v>
      </c>
      <c r="F1868" t="s">
        <v>8219</v>
      </c>
      <c r="G1868" t="s">
        <v>8225</v>
      </c>
      <c r="H1868" t="s">
        <v>8247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5"/>
        <v>1.6666666666666667</v>
      </c>
      <c r="P1868">
        <f t="shared" si="176"/>
        <v>300</v>
      </c>
      <c r="Q1868" t="str">
        <f t="shared" si="180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7906</v>
      </c>
      <c r="D1869">
        <v>22500</v>
      </c>
      <c r="E1869">
        <v>1</v>
      </c>
      <c r="F1869" t="s">
        <v>8219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5"/>
        <v>4.4444444444444444E-3</v>
      </c>
      <c r="P1869">
        <f t="shared" si="176"/>
        <v>22500</v>
      </c>
      <c r="Q1869" t="str">
        <f t="shared" si="180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7907</v>
      </c>
      <c r="D1870">
        <v>6000</v>
      </c>
      <c r="E1870">
        <v>5380</v>
      </c>
      <c r="F1870" t="s">
        <v>8219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5"/>
        <v>89.666666666666657</v>
      </c>
      <c r="P1870">
        <f t="shared" si="176"/>
        <v>352.94117647058823</v>
      </c>
      <c r="Q1870" t="str">
        <f t="shared" si="180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7908</v>
      </c>
      <c r="D1871">
        <v>70000</v>
      </c>
      <c r="E1871">
        <v>1025</v>
      </c>
      <c r="F1871" t="s">
        <v>8219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5"/>
        <v>1.4642857142857144</v>
      </c>
      <c r="P1871" t="e">
        <f t="shared" si="176"/>
        <v>#DIV/0!</v>
      </c>
      <c r="Q1871" t="str">
        <f t="shared" si="180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32" hidden="1" x14ac:dyDescent="0.2">
      <c r="A1872">
        <v>1870</v>
      </c>
      <c r="B1872" s="3" t="s">
        <v>1871</v>
      </c>
      <c r="C1872" s="3" t="s">
        <v>7909</v>
      </c>
      <c r="D1872">
        <v>10000</v>
      </c>
      <c r="E1872">
        <v>402</v>
      </c>
      <c r="F1872" t="s">
        <v>8219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5"/>
        <v>4.0199999999999996</v>
      </c>
      <c r="P1872">
        <f t="shared" si="176"/>
        <v>909.09090909090912</v>
      </c>
      <c r="Q1872" t="str">
        <f t="shared" si="180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7910</v>
      </c>
      <c r="D1873">
        <v>22000</v>
      </c>
      <c r="E1873">
        <v>881</v>
      </c>
      <c r="F1873" t="s">
        <v>8219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5"/>
        <v>4.004545454545454</v>
      </c>
      <c r="P1873">
        <f t="shared" si="176"/>
        <v>231.57894736842104</v>
      </c>
      <c r="Q1873" t="str">
        <f t="shared" si="180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7911</v>
      </c>
      <c r="D1874">
        <v>5000</v>
      </c>
      <c r="E1874">
        <v>426</v>
      </c>
      <c r="F1874" t="s">
        <v>8219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5"/>
        <v>8.52</v>
      </c>
      <c r="P1874">
        <f t="shared" si="176"/>
        <v>384.61538461538464</v>
      </c>
      <c r="Q1874" t="str">
        <f t="shared" si="180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7912</v>
      </c>
      <c r="D1875">
        <v>3000</v>
      </c>
      <c r="E1875">
        <v>0</v>
      </c>
      <c r="F1875" t="s">
        <v>8219</v>
      </c>
      <c r="G1875" t="s">
        <v>8224</v>
      </c>
      <c r="H1875" t="s">
        <v>8246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5"/>
        <v>0</v>
      </c>
      <c r="P1875">
        <f t="shared" si="176"/>
        <v>1500</v>
      </c>
      <c r="Q1875" t="str">
        <f t="shared" si="180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32" hidden="1" x14ac:dyDescent="0.2">
      <c r="A1876">
        <v>1874</v>
      </c>
      <c r="B1876" s="3" t="s">
        <v>1875</v>
      </c>
      <c r="C1876" s="3" t="s">
        <v>7913</v>
      </c>
      <c r="D1876">
        <v>12000</v>
      </c>
      <c r="E1876">
        <v>2358</v>
      </c>
      <c r="F1876" t="s">
        <v>8219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5"/>
        <v>19.650000000000002</v>
      </c>
      <c r="P1876">
        <f t="shared" si="176"/>
        <v>6000</v>
      </c>
      <c r="Q1876" t="str">
        <f t="shared" si="180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8" hidden="1" x14ac:dyDescent="0.2">
      <c r="A1877">
        <v>1875</v>
      </c>
      <c r="B1877" s="3" t="s">
        <v>1876</v>
      </c>
      <c r="C1877" s="3" t="s">
        <v>7914</v>
      </c>
      <c r="D1877">
        <v>8000</v>
      </c>
      <c r="E1877">
        <v>0</v>
      </c>
      <c r="F1877" t="s">
        <v>8219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5"/>
        <v>0</v>
      </c>
      <c r="P1877">
        <f t="shared" si="176"/>
        <v>2666.6666666666665</v>
      </c>
      <c r="Q1877" t="str">
        <f t="shared" si="180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7915</v>
      </c>
      <c r="D1878">
        <v>150000</v>
      </c>
      <c r="E1878">
        <v>3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5"/>
        <v>2E-3</v>
      </c>
      <c r="P1878" t="e">
        <f t="shared" si="176"/>
        <v>#DIV/0!</v>
      </c>
      <c r="Q1878" t="str">
        <f t="shared" si="180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8" hidden="1" x14ac:dyDescent="0.2">
      <c r="A1879">
        <v>1877</v>
      </c>
      <c r="B1879" s="3" t="s">
        <v>1878</v>
      </c>
      <c r="C1879" s="3" t="s">
        <v>7916</v>
      </c>
      <c r="D1879">
        <v>7500</v>
      </c>
      <c r="E1879">
        <v>5</v>
      </c>
      <c r="F1879" t="s">
        <v>8219</v>
      </c>
      <c r="G1879" t="s">
        <v>8226</v>
      </c>
      <c r="H1879" t="s">
        <v>8248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5"/>
        <v>6.6666666666666666E-2</v>
      </c>
      <c r="P1879" t="e">
        <f t="shared" si="176"/>
        <v>#DIV/0!</v>
      </c>
      <c r="Q1879" t="str">
        <f t="shared" si="180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7917</v>
      </c>
      <c r="D1880">
        <v>1500</v>
      </c>
      <c r="E1880">
        <v>455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5"/>
        <v>30.333333333333336</v>
      </c>
      <c r="P1880" t="e">
        <f t="shared" si="176"/>
        <v>#DIV/0!</v>
      </c>
      <c r="Q1880" t="str">
        <f t="shared" si="180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7918</v>
      </c>
      <c r="D1881">
        <v>1000</v>
      </c>
      <c r="E1881">
        <v>1000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5"/>
        <v>100</v>
      </c>
      <c r="P1881">
        <f t="shared" si="176"/>
        <v>500</v>
      </c>
      <c r="Q1881" t="str">
        <f t="shared" si="180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48" hidden="1" x14ac:dyDescent="0.2">
      <c r="A1882">
        <v>1880</v>
      </c>
      <c r="B1882" s="3" t="s">
        <v>1881</v>
      </c>
      <c r="C1882" s="3" t="s">
        <v>7919</v>
      </c>
      <c r="D1882">
        <v>2000</v>
      </c>
      <c r="E1882">
        <v>2025</v>
      </c>
      <c r="F1882" t="s">
        <v>8219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5"/>
        <v>101.25</v>
      </c>
      <c r="P1882">
        <f t="shared" si="176"/>
        <v>83.333333333333329</v>
      </c>
      <c r="Q1882" t="str">
        <f t="shared" si="180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7920</v>
      </c>
      <c r="D1883">
        <v>1500</v>
      </c>
      <c r="E1883">
        <v>1826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5"/>
        <v>121.73333333333333</v>
      </c>
      <c r="P1883">
        <f t="shared" si="176"/>
        <v>21.428571428571427</v>
      </c>
      <c r="Q1883" t="str">
        <f t="shared" si="180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7921</v>
      </c>
      <c r="D1884">
        <v>250</v>
      </c>
      <c r="E1884">
        <v>825</v>
      </c>
      <c r="F1884" t="s">
        <v>8219</v>
      </c>
      <c r="G1884" t="s">
        <v>8225</v>
      </c>
      <c r="H1884" t="s">
        <v>8247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5"/>
        <v>330</v>
      </c>
      <c r="P1884">
        <f t="shared" si="176"/>
        <v>3.0864197530864197</v>
      </c>
      <c r="Q1884" t="str">
        <f t="shared" si="180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7922</v>
      </c>
      <c r="D1885">
        <v>2000</v>
      </c>
      <c r="E1885">
        <v>2191</v>
      </c>
      <c r="F1885" t="s">
        <v>8219</v>
      </c>
      <c r="G1885" t="s">
        <v>8229</v>
      </c>
      <c r="H1885" t="s">
        <v>8251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5"/>
        <v>109.55</v>
      </c>
      <c r="P1885">
        <f t="shared" si="176"/>
        <v>62.5</v>
      </c>
      <c r="Q1885" t="str">
        <f t="shared" si="180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7923</v>
      </c>
      <c r="D1886">
        <v>2100</v>
      </c>
      <c r="E1886">
        <v>2119.9899999999998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5"/>
        <v>100.95190476190474</v>
      </c>
      <c r="P1886">
        <f t="shared" si="176"/>
        <v>80.769230769230774</v>
      </c>
      <c r="Q1886" t="str">
        <f t="shared" si="180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7924</v>
      </c>
      <c r="D1887">
        <v>1500</v>
      </c>
      <c r="E1887">
        <v>2102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5"/>
        <v>140.13333333333333</v>
      </c>
      <c r="P1887">
        <f t="shared" si="176"/>
        <v>14.285714285714286</v>
      </c>
      <c r="Q1887" t="str">
        <f t="shared" si="180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32" hidden="1" x14ac:dyDescent="0.2">
      <c r="A1888">
        <v>1886</v>
      </c>
      <c r="B1888" s="3" t="s">
        <v>1887</v>
      </c>
      <c r="C1888" s="3" t="s">
        <v>7925</v>
      </c>
      <c r="D1888">
        <v>1000</v>
      </c>
      <c r="E1888">
        <v>1000.01</v>
      </c>
      <c r="F1888" t="s">
        <v>8219</v>
      </c>
      <c r="G1888" t="s">
        <v>8225</v>
      </c>
      <c r="H1888" t="s">
        <v>8247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5"/>
        <v>100.001</v>
      </c>
      <c r="P1888">
        <f t="shared" si="176"/>
        <v>34.482758620689658</v>
      </c>
      <c r="Q1888" t="str">
        <f t="shared" si="180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64" hidden="1" x14ac:dyDescent="0.2">
      <c r="A1889">
        <v>1887</v>
      </c>
      <c r="B1889" s="3" t="s">
        <v>1888</v>
      </c>
      <c r="C1889" s="3" t="s">
        <v>7926</v>
      </c>
      <c r="D1889">
        <v>1500</v>
      </c>
      <c r="E1889">
        <v>1788.57</v>
      </c>
      <c r="F1889" t="s">
        <v>8219</v>
      </c>
      <c r="G1889" t="s">
        <v>8224</v>
      </c>
      <c r="H1889" t="s">
        <v>8246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5"/>
        <v>119.238</v>
      </c>
      <c r="P1889">
        <f t="shared" si="176"/>
        <v>187.5</v>
      </c>
      <c r="Q1889" t="str">
        <f t="shared" si="180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7927</v>
      </c>
      <c r="D1890">
        <v>2000</v>
      </c>
      <c r="E1890">
        <v>2145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5"/>
        <v>107.25</v>
      </c>
      <c r="P1890">
        <f t="shared" si="176"/>
        <v>22.471910112359552</v>
      </c>
      <c r="Q1890" t="str">
        <f t="shared" si="180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7928</v>
      </c>
      <c r="D1891">
        <v>250</v>
      </c>
      <c r="E1891">
        <v>570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5"/>
        <v>227.99999999999997</v>
      </c>
      <c r="P1891">
        <f t="shared" si="176"/>
        <v>5.6818181818181817</v>
      </c>
      <c r="Q1891" t="str">
        <f t="shared" si="180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32" hidden="1" x14ac:dyDescent="0.2">
      <c r="A1892">
        <v>1890</v>
      </c>
      <c r="B1892" s="3" t="s">
        <v>1891</v>
      </c>
      <c r="C1892" s="3" t="s">
        <v>7817</v>
      </c>
      <c r="D1892">
        <v>1000</v>
      </c>
      <c r="E1892">
        <v>1064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5"/>
        <v>106.4</v>
      </c>
      <c r="P1892">
        <f t="shared" si="176"/>
        <v>4.0650406504065044</v>
      </c>
      <c r="Q1892" t="str">
        <f t="shared" si="180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48" hidden="1" x14ac:dyDescent="0.2">
      <c r="A1893">
        <v>1891</v>
      </c>
      <c r="B1893" s="3" t="s">
        <v>1892</v>
      </c>
      <c r="C1893" s="3" t="s">
        <v>7929</v>
      </c>
      <c r="D1893">
        <v>300</v>
      </c>
      <c r="E1893">
        <v>430</v>
      </c>
      <c r="F1893" t="s">
        <v>8219</v>
      </c>
      <c r="G1893" t="s">
        <v>8225</v>
      </c>
      <c r="H1893" t="s">
        <v>8247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5"/>
        <v>143.33333333333334</v>
      </c>
      <c r="P1893">
        <f t="shared" si="176"/>
        <v>2.5</v>
      </c>
      <c r="Q1893" t="str">
        <f t="shared" si="180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8" hidden="1" x14ac:dyDescent="0.2">
      <c r="A1894">
        <v>1892</v>
      </c>
      <c r="B1894" s="3" t="s">
        <v>1893</v>
      </c>
      <c r="C1894" s="3" t="s">
        <v>7930</v>
      </c>
      <c r="D1894">
        <v>3500</v>
      </c>
      <c r="E1894">
        <v>3659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5"/>
        <v>104.54285714285714</v>
      </c>
      <c r="P1894">
        <f t="shared" si="176"/>
        <v>134.61538461538461</v>
      </c>
      <c r="Q1894" t="str">
        <f t="shared" si="180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7931</v>
      </c>
      <c r="D1895">
        <v>5000</v>
      </c>
      <c r="E1895">
        <v>5501</v>
      </c>
      <c r="F1895" t="s">
        <v>8219</v>
      </c>
      <c r="G1895" t="s">
        <v>8236</v>
      </c>
      <c r="H1895" t="s">
        <v>8249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5"/>
        <v>110.02000000000001</v>
      </c>
      <c r="P1895">
        <f t="shared" si="176"/>
        <v>111.11111111111111</v>
      </c>
      <c r="Q1895" t="str">
        <f t="shared" si="180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48" hidden="1" x14ac:dyDescent="0.2">
      <c r="A1896">
        <v>1894</v>
      </c>
      <c r="B1896" s="3" t="s">
        <v>1895</v>
      </c>
      <c r="C1896" s="3" t="s">
        <v>7932</v>
      </c>
      <c r="D1896">
        <v>2500</v>
      </c>
      <c r="E1896">
        <v>2650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5"/>
        <v>106</v>
      </c>
      <c r="P1896">
        <f t="shared" si="176"/>
        <v>125</v>
      </c>
      <c r="Q1896" t="str">
        <f t="shared" si="180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7933</v>
      </c>
      <c r="D1897">
        <v>250</v>
      </c>
      <c r="E1897">
        <v>270</v>
      </c>
      <c r="F1897" t="s">
        <v>8219</v>
      </c>
      <c r="G1897" t="s">
        <v>8225</v>
      </c>
      <c r="H1897" t="s">
        <v>8247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5"/>
        <v>108</v>
      </c>
      <c r="P1897">
        <f t="shared" si="176"/>
        <v>5.3191489361702127</v>
      </c>
      <c r="Q1897" t="str">
        <f t="shared" si="180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7934</v>
      </c>
      <c r="D1898">
        <v>5000</v>
      </c>
      <c r="E1898">
        <v>5271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5"/>
        <v>105.42</v>
      </c>
      <c r="P1898">
        <f t="shared" si="176"/>
        <v>384.61538461538464</v>
      </c>
      <c r="Q1898" t="str">
        <f t="shared" si="180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32" hidden="1" x14ac:dyDescent="0.2">
      <c r="A1899">
        <v>1897</v>
      </c>
      <c r="B1899" s="3" t="s">
        <v>1898</v>
      </c>
      <c r="C1899" s="3" t="s">
        <v>7935</v>
      </c>
      <c r="D1899">
        <v>600</v>
      </c>
      <c r="E1899">
        <v>715</v>
      </c>
      <c r="F1899" t="s">
        <v>8219</v>
      </c>
      <c r="G1899" t="s">
        <v>8225</v>
      </c>
      <c r="H1899" t="s">
        <v>8247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5"/>
        <v>119.16666666666667</v>
      </c>
      <c r="P1899">
        <f t="shared" si="176"/>
        <v>3.278688524590164</v>
      </c>
      <c r="Q1899" t="str">
        <f t="shared" si="180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64" hidden="1" x14ac:dyDescent="0.2">
      <c r="A1900">
        <v>1898</v>
      </c>
      <c r="B1900" s="3" t="s">
        <v>1899</v>
      </c>
      <c r="C1900" s="3" t="s">
        <v>7936</v>
      </c>
      <c r="D1900">
        <v>3000</v>
      </c>
      <c r="E1900">
        <v>4580</v>
      </c>
      <c r="F1900" t="s">
        <v>8219</v>
      </c>
      <c r="G1900" t="s">
        <v>8225</v>
      </c>
      <c r="H1900" t="s">
        <v>8247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5"/>
        <v>152.66666666666666</v>
      </c>
      <c r="P1900">
        <f t="shared" si="176"/>
        <v>142.85714285714286</v>
      </c>
      <c r="Q1900" t="str">
        <f t="shared" si="180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7937</v>
      </c>
      <c r="D1901">
        <v>5000</v>
      </c>
      <c r="E1901">
        <v>5000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5"/>
        <v>100</v>
      </c>
      <c r="P1901">
        <f t="shared" si="176"/>
        <v>119.04761904761905</v>
      </c>
      <c r="Q1901" t="str">
        <f t="shared" si="180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7938</v>
      </c>
      <c r="D1902">
        <v>500</v>
      </c>
      <c r="E1902">
        <v>501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5"/>
        <v>100.2</v>
      </c>
      <c r="P1902">
        <f t="shared" si="176"/>
        <v>9.2592592592592595</v>
      </c>
      <c r="Q1902" t="str">
        <f t="shared" si="180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7939</v>
      </c>
      <c r="D1903">
        <v>100</v>
      </c>
      <c r="E1903">
        <v>225</v>
      </c>
      <c r="F1903" t="s">
        <v>8219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5"/>
        <v>225</v>
      </c>
      <c r="P1903">
        <f t="shared" si="176"/>
        <v>4</v>
      </c>
      <c r="Q1903" t="str">
        <f t="shared" si="180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7940</v>
      </c>
      <c r="D1904">
        <v>500</v>
      </c>
      <c r="E1904">
        <v>530.11</v>
      </c>
      <c r="F1904" t="s">
        <v>8219</v>
      </c>
      <c r="G1904" t="s">
        <v>8224</v>
      </c>
      <c r="H1904" t="s">
        <v>8246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5"/>
        <v>106.02199999999999</v>
      </c>
      <c r="P1904">
        <f t="shared" si="176"/>
        <v>166.66666666666666</v>
      </c>
      <c r="Q1904" t="str">
        <f t="shared" si="180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7941</v>
      </c>
      <c r="D1905">
        <v>1200</v>
      </c>
      <c r="E1905">
        <v>1256</v>
      </c>
      <c r="F1905" t="s">
        <v>8219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5"/>
        <v>104.66666666666666</v>
      </c>
      <c r="P1905">
        <f t="shared" si="176"/>
        <v>29.26829268292683</v>
      </c>
      <c r="Q1905" t="str">
        <f t="shared" si="180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7942</v>
      </c>
      <c r="D1906">
        <v>1200</v>
      </c>
      <c r="E1906">
        <v>1400</v>
      </c>
      <c r="F1906" t="s">
        <v>8219</v>
      </c>
      <c r="G1906" t="s">
        <v>8229</v>
      </c>
      <c r="H1906" t="s">
        <v>8251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5"/>
        <v>116.66666666666667</v>
      </c>
      <c r="P1906">
        <f t="shared" si="176"/>
        <v>600</v>
      </c>
      <c r="Q1906" t="str">
        <f t="shared" si="180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7943</v>
      </c>
      <c r="D1907">
        <v>3000</v>
      </c>
      <c r="E1907">
        <v>3271</v>
      </c>
      <c r="F1907" t="s">
        <v>8219</v>
      </c>
      <c r="G1907" t="s">
        <v>8225</v>
      </c>
      <c r="H1907" t="s">
        <v>8247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5"/>
        <v>109.03333333333333</v>
      </c>
      <c r="P1907">
        <f t="shared" si="176"/>
        <v>750</v>
      </c>
      <c r="Q1907" t="str">
        <f t="shared" si="180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7944</v>
      </c>
      <c r="D1908">
        <v>200</v>
      </c>
      <c r="E1908">
        <v>320</v>
      </c>
      <c r="F1908" t="s">
        <v>8219</v>
      </c>
      <c r="G1908" t="s">
        <v>8225</v>
      </c>
      <c r="H1908" t="s">
        <v>8247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5"/>
        <v>160</v>
      </c>
      <c r="P1908">
        <f t="shared" si="176"/>
        <v>2.0202020202020203</v>
      </c>
      <c r="Q1908" t="str">
        <f t="shared" si="180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7945</v>
      </c>
      <c r="D1909">
        <v>800</v>
      </c>
      <c r="E1909">
        <v>900</v>
      </c>
      <c r="F1909" t="s">
        <v>8219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5"/>
        <v>112.5</v>
      </c>
      <c r="P1909">
        <f t="shared" si="176"/>
        <v>200</v>
      </c>
      <c r="Q1909" t="str">
        <f t="shared" si="180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32" hidden="1" x14ac:dyDescent="0.2">
      <c r="A1910">
        <v>1908</v>
      </c>
      <c r="B1910" s="3" t="s">
        <v>1909</v>
      </c>
      <c r="C1910" s="3" t="s">
        <v>7946</v>
      </c>
      <c r="D1910">
        <v>2000</v>
      </c>
      <c r="E1910">
        <v>2042</v>
      </c>
      <c r="F1910" t="s">
        <v>8219</v>
      </c>
      <c r="G1910" t="s">
        <v>8225</v>
      </c>
      <c r="H1910" t="s">
        <v>8247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5"/>
        <v>102.1</v>
      </c>
      <c r="P1910">
        <f t="shared" si="176"/>
        <v>500</v>
      </c>
      <c r="Q1910" t="str">
        <f t="shared" si="180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7947</v>
      </c>
      <c r="D1911">
        <v>100000</v>
      </c>
      <c r="E1911">
        <v>100824</v>
      </c>
      <c r="F1911" t="s">
        <v>8219</v>
      </c>
      <c r="G1911" t="s">
        <v>8235</v>
      </c>
      <c r="H1911" t="s">
        <v>8255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5"/>
        <v>100.824</v>
      </c>
      <c r="P1911">
        <f t="shared" si="176"/>
        <v>2631.5789473684213</v>
      </c>
      <c r="Q1911" t="str">
        <f t="shared" si="180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7948</v>
      </c>
      <c r="D1912">
        <v>2000</v>
      </c>
      <c r="E1912">
        <v>2025</v>
      </c>
      <c r="F1912" t="s">
        <v>8219</v>
      </c>
      <c r="G1912" t="s">
        <v>8224</v>
      </c>
      <c r="H1912" t="s">
        <v>8246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5"/>
        <v>101.25</v>
      </c>
      <c r="P1912">
        <f t="shared" si="176"/>
        <v>7.0175438596491224</v>
      </c>
      <c r="Q1912" t="str">
        <f t="shared" si="180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7949</v>
      </c>
      <c r="D1913">
        <v>1</v>
      </c>
      <c r="E1913">
        <v>65</v>
      </c>
      <c r="F1913" t="s">
        <v>8219</v>
      </c>
      <c r="G1913" t="s">
        <v>8225</v>
      </c>
      <c r="H1913" t="s">
        <v>8247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5"/>
        <v>6500</v>
      </c>
      <c r="P1913">
        <f t="shared" si="176"/>
        <v>1</v>
      </c>
      <c r="Q1913" t="str">
        <f t="shared" si="180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7950</v>
      </c>
      <c r="D1914">
        <v>10000</v>
      </c>
      <c r="E1914">
        <v>872</v>
      </c>
      <c r="F1914" t="s">
        <v>8219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5"/>
        <v>8.7200000000000006</v>
      </c>
      <c r="P1914">
        <f t="shared" si="176"/>
        <v>238.0952380952381</v>
      </c>
      <c r="Q1914" t="str">
        <f t="shared" si="180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48" hidden="1" x14ac:dyDescent="0.2">
      <c r="A1915">
        <v>1913</v>
      </c>
      <c r="B1915" s="3" t="s">
        <v>1914</v>
      </c>
      <c r="C1915" s="3" t="s">
        <v>7951</v>
      </c>
      <c r="D1915">
        <v>5000</v>
      </c>
      <c r="E1915">
        <v>1097</v>
      </c>
      <c r="F1915" t="s">
        <v>8219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5"/>
        <v>21.94</v>
      </c>
      <c r="P1915">
        <f t="shared" si="176"/>
        <v>192.30769230769232</v>
      </c>
      <c r="Q1915" t="str">
        <f t="shared" si="180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7952</v>
      </c>
      <c r="D1916">
        <v>5000</v>
      </c>
      <c r="E1916">
        <v>1065</v>
      </c>
      <c r="F1916" t="s">
        <v>8219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5"/>
        <v>21.3</v>
      </c>
      <c r="P1916">
        <f t="shared" si="176"/>
        <v>2500</v>
      </c>
      <c r="Q1916" t="str">
        <f t="shared" si="180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7953</v>
      </c>
      <c r="D1917">
        <v>9800</v>
      </c>
      <c r="E1917">
        <v>4066</v>
      </c>
      <c r="F1917" t="s">
        <v>8219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5"/>
        <v>41.489795918367342</v>
      </c>
      <c r="P1917">
        <f t="shared" si="176"/>
        <v>2450</v>
      </c>
      <c r="Q1917" t="str">
        <f t="shared" si="180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64" hidden="1" x14ac:dyDescent="0.2">
      <c r="A1918">
        <v>1916</v>
      </c>
      <c r="B1918" s="3" t="s">
        <v>1917</v>
      </c>
      <c r="C1918" s="3" t="s">
        <v>7954</v>
      </c>
      <c r="D1918">
        <v>40000</v>
      </c>
      <c r="E1918">
        <v>842</v>
      </c>
      <c r="F1918" t="s">
        <v>8219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5"/>
        <v>2.105</v>
      </c>
      <c r="P1918">
        <f t="shared" si="176"/>
        <v>6666.666666666667</v>
      </c>
      <c r="Q1918" t="str">
        <f t="shared" si="180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48" hidden="1" x14ac:dyDescent="0.2">
      <c r="A1919">
        <v>1917</v>
      </c>
      <c r="B1919" s="3" t="s">
        <v>1918</v>
      </c>
      <c r="C1919" s="3" t="s">
        <v>7955</v>
      </c>
      <c r="D1919">
        <v>7000</v>
      </c>
      <c r="E1919">
        <v>189</v>
      </c>
      <c r="F1919" t="s">
        <v>8219</v>
      </c>
      <c r="G1919" t="s">
        <v>8224</v>
      </c>
      <c r="H1919" t="s">
        <v>8246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5"/>
        <v>2.7</v>
      </c>
      <c r="P1919">
        <f t="shared" si="176"/>
        <v>100</v>
      </c>
      <c r="Q1919" t="str">
        <f t="shared" si="180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7956</v>
      </c>
      <c r="D1920">
        <v>10500</v>
      </c>
      <c r="E1920">
        <v>1697</v>
      </c>
      <c r="F1920" t="s">
        <v>8219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5"/>
        <v>16.161904761904761</v>
      </c>
      <c r="P1920">
        <f t="shared" si="176"/>
        <v>1166.6666666666667</v>
      </c>
      <c r="Q1920" t="str">
        <f t="shared" si="180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7957</v>
      </c>
      <c r="D1921">
        <v>13000</v>
      </c>
      <c r="E1921">
        <v>2129</v>
      </c>
      <c r="F1921" t="s">
        <v>8219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5"/>
        <v>16.376923076923077</v>
      </c>
      <c r="P1921">
        <f t="shared" si="176"/>
        <v>1625</v>
      </c>
      <c r="Q1921" t="str">
        <f t="shared" si="180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7958</v>
      </c>
      <c r="D1922">
        <v>30000</v>
      </c>
      <c r="E1922">
        <v>2113</v>
      </c>
      <c r="F1922" t="s">
        <v>8219</v>
      </c>
      <c r="G1922" t="s">
        <v>8236</v>
      </c>
      <c r="H1922" t="s">
        <v>8249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5"/>
        <v>7.043333333333333</v>
      </c>
      <c r="P1922">
        <f t="shared" si="176"/>
        <v>285.71428571428572</v>
      </c>
      <c r="Q1922" t="str">
        <f t="shared" si="180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7959</v>
      </c>
      <c r="D1923">
        <v>1000</v>
      </c>
      <c r="E1923">
        <v>38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30" si="181">(E1923/D1923)*100</f>
        <v>3.8</v>
      </c>
      <c r="P1923">
        <f t="shared" ref="P1923:P1930" si="182">D1923/L1923</f>
        <v>26.315789473684209</v>
      </c>
      <c r="Q1923" t="str">
        <f t="shared" si="180"/>
        <v>music</v>
      </c>
      <c r="R1923" t="str">
        <f t="shared" ref="R1923:R1930" si="183">RIGHT(N1923,LEN(N1923)-SEARCH("/",N1923))</f>
        <v>indie rock</v>
      </c>
      <c r="S1923" s="8">
        <f t="shared" ref="S1923:S1930" si="184">(((J1923/60)/60)/24)+DATE(1970,1,1)</f>
        <v>41074.221562500003</v>
      </c>
      <c r="T1923" s="8">
        <f t="shared" ref="T1923:T1930" si="185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7960</v>
      </c>
      <c r="D1924">
        <v>2500</v>
      </c>
      <c r="E1924">
        <v>852</v>
      </c>
      <c r="F1924" t="s">
        <v>8219</v>
      </c>
      <c r="G1924" t="s">
        <v>8225</v>
      </c>
      <c r="H1924" t="s">
        <v>8247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1"/>
        <v>34.08</v>
      </c>
      <c r="P1924">
        <f t="shared" si="182"/>
        <v>39.0625</v>
      </c>
      <c r="Q1924" t="str">
        <f t="shared" ref="Q1924:Q1930" si="186">LEFT(N1924,SEARCH("/",N1924)-1)</f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7961</v>
      </c>
      <c r="D1925">
        <v>10000</v>
      </c>
      <c r="E1925">
        <v>20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1"/>
        <v>0.2</v>
      </c>
      <c r="P1925">
        <f t="shared" si="182"/>
        <v>769.23076923076928</v>
      </c>
      <c r="Q1925" t="str">
        <f t="shared" si="186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32" hidden="1" x14ac:dyDescent="0.2">
      <c r="A1926">
        <v>1924</v>
      </c>
      <c r="B1926" s="3" t="s">
        <v>1925</v>
      </c>
      <c r="C1926" s="3" t="s">
        <v>7962</v>
      </c>
      <c r="D1926">
        <v>100000</v>
      </c>
      <c r="E1926">
        <v>26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1"/>
        <v>2.5999999999999999E-2</v>
      </c>
      <c r="P1926">
        <f t="shared" si="182"/>
        <v>3030.3030303030305</v>
      </c>
      <c r="Q1926" t="str">
        <f t="shared" si="186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7963</v>
      </c>
      <c r="D1927">
        <v>11000</v>
      </c>
      <c r="E1927">
        <v>1788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1"/>
        <v>16.254545454545454</v>
      </c>
      <c r="P1927">
        <f t="shared" si="182"/>
        <v>211.53846153846155</v>
      </c>
      <c r="Q1927" t="str">
        <f t="shared" si="186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48" hidden="1" x14ac:dyDescent="0.2">
      <c r="A1928">
        <v>1926</v>
      </c>
      <c r="B1928" s="3" t="s">
        <v>1927</v>
      </c>
      <c r="C1928" s="3" t="s">
        <v>7964</v>
      </c>
      <c r="D1928">
        <v>1000</v>
      </c>
      <c r="E1928">
        <v>25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1"/>
        <v>2.5</v>
      </c>
      <c r="P1928">
        <f t="shared" si="182"/>
        <v>9.3457943925233646</v>
      </c>
      <c r="Q1928" t="str">
        <f t="shared" si="186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ht="48" hidden="1" x14ac:dyDescent="0.2">
      <c r="A1929">
        <v>1927</v>
      </c>
      <c r="B1929" s="3" t="s">
        <v>1928</v>
      </c>
      <c r="C1929" s="3" t="s">
        <v>7965</v>
      </c>
      <c r="D1929">
        <v>5000</v>
      </c>
      <c r="E1929">
        <v>1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1"/>
        <v>0.02</v>
      </c>
      <c r="P1929">
        <f t="shared" si="182"/>
        <v>454.54545454545456</v>
      </c>
      <c r="Q1929" t="str">
        <f t="shared" si="186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48" hidden="1" x14ac:dyDescent="0.2">
      <c r="A1930">
        <v>1928</v>
      </c>
      <c r="B1930" s="3" t="s">
        <v>1929</v>
      </c>
      <c r="C1930" s="3" t="s">
        <v>7966</v>
      </c>
      <c r="D1930">
        <v>5000</v>
      </c>
      <c r="E1930">
        <v>260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1"/>
        <v>5.2</v>
      </c>
      <c r="P1930">
        <f t="shared" si="182"/>
        <v>147.05882352941177</v>
      </c>
      <c r="Q1930" t="str">
        <f t="shared" si="186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7967</v>
      </c>
      <c r="D1931">
        <v>500</v>
      </c>
      <c r="E1931">
        <v>10</v>
      </c>
      <c r="F1931" t="s">
        <v>8219</v>
      </c>
      <c r="G1931" t="s">
        <v>8225</v>
      </c>
      <c r="H1931" t="s">
        <v>8247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ref="O1931:O1994" si="187">(E1931/D1931)*100</f>
        <v>2</v>
      </c>
      <c r="P1931">
        <f t="shared" ref="P1931:P1994" si="188">D1931/L1931</f>
        <v>6.666666666666667</v>
      </c>
      <c r="Q1931" t="str">
        <f t="shared" ref="Q1931:Q1994" si="189">LEFT(N1931,SEARCH("/",N1931)-1)</f>
        <v>music</v>
      </c>
      <c r="R1931" t="str">
        <f t="shared" ref="R1931:R1994" si="190">RIGHT(N1931,LEN(N1931)-SEARCH("/",N1931))</f>
        <v>indie rock</v>
      </c>
      <c r="S1931" s="8">
        <f t="shared" ref="S1931:S1994" si="191">(((J1931/60)/60)/24)+DATE(1970,1,1)</f>
        <v>40687.021597222221</v>
      </c>
      <c r="T1931" s="8">
        <f t="shared" ref="T1931:T1994" si="192">(((I1931/60)/60)/24)+DATE(1970,1,1)</f>
        <v>40729.021597222221</v>
      </c>
    </row>
    <row r="1932" spans="1:20" ht="48" hidden="1" x14ac:dyDescent="0.2">
      <c r="A1932">
        <v>1930</v>
      </c>
      <c r="B1932" s="3" t="s">
        <v>1931</v>
      </c>
      <c r="C1932" s="3" t="s">
        <v>7968</v>
      </c>
      <c r="D1932">
        <v>2500</v>
      </c>
      <c r="E1932">
        <v>1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7"/>
        <v>0.04</v>
      </c>
      <c r="P1932">
        <f t="shared" si="188"/>
        <v>96.15384615384616</v>
      </c>
      <c r="Q1932" t="str">
        <f t="shared" si="189"/>
        <v>music</v>
      </c>
      <c r="R1932" t="str">
        <f t="shared" si="190"/>
        <v>indie rock</v>
      </c>
      <c r="S1932" s="8">
        <f t="shared" si="191"/>
        <v>41402.558819444443</v>
      </c>
      <c r="T1932" s="8">
        <f t="shared" si="192"/>
        <v>41462.558819444443</v>
      </c>
    </row>
    <row r="1933" spans="1:20" ht="48" hidden="1" x14ac:dyDescent="0.2">
      <c r="A1933">
        <v>1931</v>
      </c>
      <c r="B1933" s="3" t="s">
        <v>1932</v>
      </c>
      <c r="C1933" s="3" t="s">
        <v>7969</v>
      </c>
      <c r="D1933">
        <v>6000</v>
      </c>
      <c r="E1933">
        <v>1060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7"/>
        <v>17.666666666666668</v>
      </c>
      <c r="P1933">
        <f t="shared" si="188"/>
        <v>120</v>
      </c>
      <c r="Q1933" t="str">
        <f t="shared" si="189"/>
        <v>music</v>
      </c>
      <c r="R1933" t="str">
        <f t="shared" si="190"/>
        <v>indie rock</v>
      </c>
      <c r="S1933" s="8">
        <f t="shared" si="191"/>
        <v>41037.892465277779</v>
      </c>
      <c r="T1933" s="8">
        <f t="shared" si="192"/>
        <v>41051.145833333336</v>
      </c>
    </row>
    <row r="1934" spans="1:20" ht="32" hidden="1" x14ac:dyDescent="0.2">
      <c r="A1934">
        <v>1932</v>
      </c>
      <c r="B1934" s="3" t="s">
        <v>1933</v>
      </c>
      <c r="C1934" s="3" t="s">
        <v>7970</v>
      </c>
      <c r="D1934">
        <v>2000</v>
      </c>
      <c r="E1934">
        <v>100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7"/>
        <v>5</v>
      </c>
      <c r="P1934">
        <f t="shared" si="188"/>
        <v>25</v>
      </c>
      <c r="Q1934" t="str">
        <f t="shared" si="189"/>
        <v>music</v>
      </c>
      <c r="R1934" t="str">
        <f t="shared" si="190"/>
        <v>indie rock</v>
      </c>
      <c r="S1934" s="8">
        <f t="shared" si="191"/>
        <v>40911.809872685182</v>
      </c>
      <c r="T1934" s="8">
        <f t="shared" si="192"/>
        <v>40932.809872685182</v>
      </c>
    </row>
    <row r="1935" spans="1:20" ht="32" hidden="1" x14ac:dyDescent="0.2">
      <c r="A1935">
        <v>1933</v>
      </c>
      <c r="B1935" s="3" t="s">
        <v>1934</v>
      </c>
      <c r="C1935" s="3" t="s">
        <v>7971</v>
      </c>
      <c r="D1935">
        <v>7500</v>
      </c>
      <c r="E1935">
        <v>1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7"/>
        <v>1.3333333333333334E-2</v>
      </c>
      <c r="P1935">
        <f t="shared" si="188"/>
        <v>68.181818181818187</v>
      </c>
      <c r="Q1935" t="str">
        <f t="shared" si="189"/>
        <v>music</v>
      </c>
      <c r="R1935" t="str">
        <f t="shared" si="190"/>
        <v>indie rock</v>
      </c>
      <c r="S1935" s="8">
        <f t="shared" si="191"/>
        <v>41879.130868055552</v>
      </c>
      <c r="T1935" s="8">
        <f t="shared" si="192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7972</v>
      </c>
      <c r="D1936">
        <v>6000</v>
      </c>
      <c r="E1936">
        <v>0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7"/>
        <v>0</v>
      </c>
      <c r="P1936">
        <f t="shared" si="188"/>
        <v>77.922077922077918</v>
      </c>
      <c r="Q1936" t="str">
        <f t="shared" si="189"/>
        <v>music</v>
      </c>
      <c r="R1936" t="str">
        <f t="shared" si="190"/>
        <v>indie rock</v>
      </c>
      <c r="S1936" s="8">
        <f t="shared" si="191"/>
        <v>40865.867141203707</v>
      </c>
      <c r="T1936" s="8">
        <f t="shared" si="192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7973</v>
      </c>
      <c r="D1937">
        <v>5000</v>
      </c>
      <c r="E1937">
        <v>60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7"/>
        <v>1.2</v>
      </c>
      <c r="P1937">
        <f t="shared" si="188"/>
        <v>100</v>
      </c>
      <c r="Q1937" t="str">
        <f t="shared" si="189"/>
        <v>music</v>
      </c>
      <c r="R1937" t="str">
        <f t="shared" si="190"/>
        <v>indie rock</v>
      </c>
      <c r="S1937" s="8">
        <f t="shared" si="191"/>
        <v>41773.932534722226</v>
      </c>
      <c r="T1937" s="8">
        <f t="shared" si="192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7974</v>
      </c>
      <c r="D1938">
        <v>2413</v>
      </c>
      <c r="E1938">
        <v>650</v>
      </c>
      <c r="F1938" t="s">
        <v>8219</v>
      </c>
      <c r="G1938" t="s">
        <v>8229</v>
      </c>
      <c r="H1938" t="s">
        <v>8251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7"/>
        <v>26.937422295897225</v>
      </c>
      <c r="P1938">
        <f t="shared" si="188"/>
        <v>16.641379310344828</v>
      </c>
      <c r="Q1938" t="str">
        <f t="shared" si="189"/>
        <v>music</v>
      </c>
      <c r="R1938" t="str">
        <f t="shared" si="190"/>
        <v>indie rock</v>
      </c>
      <c r="S1938" s="8">
        <f t="shared" si="191"/>
        <v>40852.889699074076</v>
      </c>
      <c r="T1938" s="8">
        <f t="shared" si="192"/>
        <v>40883.249305555553</v>
      </c>
    </row>
    <row r="1939" spans="1:20" ht="32" hidden="1" x14ac:dyDescent="0.2">
      <c r="A1939">
        <v>1937</v>
      </c>
      <c r="B1939" s="3" t="s">
        <v>1938</v>
      </c>
      <c r="C1939" s="3" t="s">
        <v>7975</v>
      </c>
      <c r="D1939">
        <v>2000</v>
      </c>
      <c r="E1939">
        <v>11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7"/>
        <v>0.54999999999999993</v>
      </c>
      <c r="P1939">
        <f t="shared" si="188"/>
        <v>68.965517241379317</v>
      </c>
      <c r="Q1939" t="str">
        <f t="shared" si="189"/>
        <v>music</v>
      </c>
      <c r="R1939" t="str">
        <f t="shared" si="190"/>
        <v>indie rock</v>
      </c>
      <c r="S1939" s="8">
        <f t="shared" si="191"/>
        <v>41059.118993055556</v>
      </c>
      <c r="T1939" s="8">
        <f t="shared" si="192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7976</v>
      </c>
      <c r="D1940">
        <v>2000</v>
      </c>
      <c r="E1940">
        <v>251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7"/>
        <v>12.55</v>
      </c>
      <c r="P1940">
        <f t="shared" si="188"/>
        <v>17.543859649122808</v>
      </c>
      <c r="Q1940" t="str">
        <f t="shared" si="189"/>
        <v>music</v>
      </c>
      <c r="R1940" t="str">
        <f t="shared" si="190"/>
        <v>indie rock</v>
      </c>
      <c r="S1940" s="8">
        <f t="shared" si="191"/>
        <v>41426.259618055556</v>
      </c>
      <c r="T1940" s="8">
        <f t="shared" si="192"/>
        <v>41457.208333333336</v>
      </c>
    </row>
    <row r="1941" spans="1:20" ht="16" hidden="1" x14ac:dyDescent="0.2">
      <c r="A1941">
        <v>1939</v>
      </c>
      <c r="B1941" s="3" t="s">
        <v>1940</v>
      </c>
      <c r="C1941" s="3" t="s">
        <v>7977</v>
      </c>
      <c r="D1941">
        <v>5000</v>
      </c>
      <c r="E1941">
        <v>10</v>
      </c>
      <c r="F1941" t="s">
        <v>8219</v>
      </c>
      <c r="G1941" t="s">
        <v>8225</v>
      </c>
      <c r="H1941" t="s">
        <v>8247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7"/>
        <v>0.2</v>
      </c>
      <c r="P1941">
        <f t="shared" si="188"/>
        <v>52.083333333333336</v>
      </c>
      <c r="Q1941" t="str">
        <f t="shared" si="189"/>
        <v>music</v>
      </c>
      <c r="R1941" t="str">
        <f t="shared" si="190"/>
        <v>indie rock</v>
      </c>
      <c r="S1941" s="8">
        <f t="shared" si="191"/>
        <v>41313.985046296293</v>
      </c>
      <c r="T1941" s="8">
        <f t="shared" si="192"/>
        <v>41343.943379629629</v>
      </c>
    </row>
    <row r="1942" spans="1:20" ht="32" hidden="1" x14ac:dyDescent="0.2">
      <c r="A1942">
        <v>1940</v>
      </c>
      <c r="B1942" s="3" t="s">
        <v>1941</v>
      </c>
      <c r="C1942" s="3" t="s">
        <v>7978</v>
      </c>
      <c r="D1942">
        <v>13111</v>
      </c>
      <c r="E1942">
        <v>452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7"/>
        <v>3.4474868431088401</v>
      </c>
      <c r="P1942">
        <f t="shared" si="188"/>
        <v>422.93548387096774</v>
      </c>
      <c r="Q1942" t="str">
        <f t="shared" si="189"/>
        <v>music</v>
      </c>
      <c r="R1942" t="str">
        <f t="shared" si="190"/>
        <v>indie rock</v>
      </c>
      <c r="S1942" s="8">
        <f t="shared" si="191"/>
        <v>40670.507326388892</v>
      </c>
      <c r="T1942" s="8">
        <f t="shared" si="192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7979</v>
      </c>
      <c r="D1943">
        <v>10000</v>
      </c>
      <c r="E1943">
        <v>1500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7"/>
        <v>15</v>
      </c>
      <c r="P1943">
        <f t="shared" si="188"/>
        <v>2.047921359819783</v>
      </c>
      <c r="Q1943" t="str">
        <f t="shared" si="189"/>
        <v>technology</v>
      </c>
      <c r="R1943" t="str">
        <f t="shared" si="190"/>
        <v>hardware</v>
      </c>
      <c r="S1943" s="8">
        <f t="shared" si="191"/>
        <v>41744.290868055556</v>
      </c>
      <c r="T1943" s="8">
        <f t="shared" si="192"/>
        <v>41774.290868055556</v>
      </c>
    </row>
    <row r="1944" spans="1:20" ht="32" hidden="1" x14ac:dyDescent="0.2">
      <c r="A1944">
        <v>1942</v>
      </c>
      <c r="B1944" s="3" t="s">
        <v>1943</v>
      </c>
      <c r="C1944" s="3" t="s">
        <v>7980</v>
      </c>
      <c r="D1944">
        <v>1500</v>
      </c>
      <c r="E1944">
        <v>40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7"/>
        <v>2.666666666666667</v>
      </c>
      <c r="P1944">
        <f t="shared" si="188"/>
        <v>15.789473684210526</v>
      </c>
      <c r="Q1944" t="str">
        <f t="shared" si="189"/>
        <v>technology</v>
      </c>
      <c r="R1944" t="str">
        <f t="shared" si="190"/>
        <v>hardware</v>
      </c>
      <c r="S1944" s="8">
        <f t="shared" si="191"/>
        <v>40638.828009259261</v>
      </c>
      <c r="T1944" s="8">
        <f t="shared" si="192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7981</v>
      </c>
      <c r="D1945">
        <v>15000</v>
      </c>
      <c r="E1945">
        <v>0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7"/>
        <v>0</v>
      </c>
      <c r="P1945">
        <f t="shared" si="188"/>
        <v>6.053268765133172</v>
      </c>
      <c r="Q1945" t="str">
        <f t="shared" si="189"/>
        <v>technology</v>
      </c>
      <c r="R1945" t="str">
        <f t="shared" si="190"/>
        <v>hardware</v>
      </c>
      <c r="S1945" s="8">
        <f t="shared" si="191"/>
        <v>42548.269861111112</v>
      </c>
      <c r="T1945" s="8">
        <f t="shared" si="192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7982</v>
      </c>
      <c r="D1946">
        <v>5500</v>
      </c>
      <c r="E1946">
        <v>0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7"/>
        <v>0</v>
      </c>
      <c r="P1946">
        <f t="shared" si="188"/>
        <v>3.0743432084963667</v>
      </c>
      <c r="Q1946" t="str">
        <f t="shared" si="189"/>
        <v>technology</v>
      </c>
      <c r="R1946" t="str">
        <f t="shared" si="190"/>
        <v>hardware</v>
      </c>
      <c r="S1946" s="8">
        <f t="shared" si="191"/>
        <v>41730.584374999999</v>
      </c>
      <c r="T1946" s="8">
        <f t="shared" si="192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7983</v>
      </c>
      <c r="D1947">
        <v>620</v>
      </c>
      <c r="E1947">
        <v>0</v>
      </c>
      <c r="F1947" t="s">
        <v>8219</v>
      </c>
      <c r="G1947" t="s">
        <v>8228</v>
      </c>
      <c r="H1947" t="s">
        <v>8250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7"/>
        <v>0</v>
      </c>
      <c r="P1947">
        <f t="shared" si="188"/>
        <v>0.91176470588235292</v>
      </c>
      <c r="Q1947" t="str">
        <f t="shared" si="189"/>
        <v>technology</v>
      </c>
      <c r="R1947" t="str">
        <f t="shared" si="190"/>
        <v>hardware</v>
      </c>
      <c r="S1947" s="8">
        <f t="shared" si="191"/>
        <v>42157.251828703709</v>
      </c>
      <c r="T1947" s="8">
        <f t="shared" si="192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7984</v>
      </c>
      <c r="D1948">
        <v>30000</v>
      </c>
      <c r="E1948">
        <v>0</v>
      </c>
      <c r="F1948" t="s">
        <v>8219</v>
      </c>
      <c r="G1948" t="s">
        <v>8232</v>
      </c>
      <c r="H1948" t="s">
        <v>8253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7"/>
        <v>0</v>
      </c>
      <c r="P1948">
        <f t="shared" si="188"/>
        <v>428.57142857142856</v>
      </c>
      <c r="Q1948" t="str">
        <f t="shared" si="189"/>
        <v>technology</v>
      </c>
      <c r="R1948" t="str">
        <f t="shared" si="190"/>
        <v>hardware</v>
      </c>
      <c r="S1948" s="8">
        <f t="shared" si="191"/>
        <v>41689.150011574071</v>
      </c>
      <c r="T1948" s="8">
        <f t="shared" si="192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7985</v>
      </c>
      <c r="D1949">
        <v>3900</v>
      </c>
      <c r="E1949">
        <v>2059</v>
      </c>
      <c r="F1949" t="s">
        <v>8219</v>
      </c>
      <c r="G1949" t="s">
        <v>8225</v>
      </c>
      <c r="H1949" t="s">
        <v>8247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7"/>
        <v>52.794871794871788</v>
      </c>
      <c r="P1949">
        <f t="shared" si="188"/>
        <v>169.56521739130434</v>
      </c>
      <c r="Q1949" t="str">
        <f t="shared" si="189"/>
        <v>technology</v>
      </c>
      <c r="R1949" t="str">
        <f t="shared" si="190"/>
        <v>hardware</v>
      </c>
      <c r="S1949" s="8">
        <f t="shared" si="191"/>
        <v>40102.918055555558</v>
      </c>
      <c r="T1949" s="8">
        <f t="shared" si="192"/>
        <v>40140.249305555553</v>
      </c>
    </row>
    <row r="1950" spans="1:20" ht="48" hidden="1" x14ac:dyDescent="0.2">
      <c r="A1950">
        <v>1948</v>
      </c>
      <c r="B1950" s="3" t="s">
        <v>1949</v>
      </c>
      <c r="C1950" s="3" t="s">
        <v>7986</v>
      </c>
      <c r="D1950">
        <v>25000</v>
      </c>
      <c r="E1950">
        <v>1241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7"/>
        <v>4.9639999999999995</v>
      </c>
      <c r="P1950">
        <f t="shared" si="188"/>
        <v>5.8892815076560661</v>
      </c>
      <c r="Q1950" t="str">
        <f t="shared" si="189"/>
        <v>technology</v>
      </c>
      <c r="R1950" t="str">
        <f t="shared" si="190"/>
        <v>hardware</v>
      </c>
      <c r="S1950" s="8">
        <f t="shared" si="191"/>
        <v>42473.604270833333</v>
      </c>
      <c r="T1950" s="8">
        <f t="shared" si="192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7987</v>
      </c>
      <c r="D1951">
        <v>18000</v>
      </c>
      <c r="E1951">
        <v>10</v>
      </c>
      <c r="F1951" t="s">
        <v>8219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7"/>
        <v>5.5555555555555552E-2</v>
      </c>
      <c r="P1951">
        <f t="shared" si="188"/>
        <v>19.088016967126194</v>
      </c>
      <c r="Q1951" t="str">
        <f t="shared" si="189"/>
        <v>technology</v>
      </c>
      <c r="R1951" t="str">
        <f t="shared" si="190"/>
        <v>hardware</v>
      </c>
      <c r="S1951" s="8">
        <f t="shared" si="191"/>
        <v>41800.423043981478</v>
      </c>
      <c r="T1951" s="8">
        <f t="shared" si="192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7988</v>
      </c>
      <c r="D1952">
        <v>15000</v>
      </c>
      <c r="E1952">
        <v>0</v>
      </c>
      <c r="F1952" t="s">
        <v>8219</v>
      </c>
      <c r="G1952" t="s">
        <v>8225</v>
      </c>
      <c r="H1952" t="s">
        <v>8247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7"/>
        <v>0</v>
      </c>
      <c r="P1952">
        <f t="shared" si="188"/>
        <v>7.9957356076759059</v>
      </c>
      <c r="Q1952" t="str">
        <f t="shared" si="189"/>
        <v>technology</v>
      </c>
      <c r="R1952" t="str">
        <f t="shared" si="190"/>
        <v>hardware</v>
      </c>
      <c r="S1952" s="8">
        <f t="shared" si="191"/>
        <v>40624.181400462963</v>
      </c>
      <c r="T1952" s="8">
        <f t="shared" si="192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7989</v>
      </c>
      <c r="D1953">
        <v>7500</v>
      </c>
      <c r="E1953">
        <v>980</v>
      </c>
      <c r="F1953" t="s">
        <v>8219</v>
      </c>
      <c r="G1953" t="s">
        <v>8225</v>
      </c>
      <c r="H1953" t="s">
        <v>8247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7"/>
        <v>13.066666666666665</v>
      </c>
      <c r="P1953">
        <f t="shared" si="188"/>
        <v>8.9928057553956826</v>
      </c>
      <c r="Q1953" t="str">
        <f t="shared" si="189"/>
        <v>technology</v>
      </c>
      <c r="R1953" t="str">
        <f t="shared" si="190"/>
        <v>hardware</v>
      </c>
      <c r="S1953" s="8">
        <f t="shared" si="191"/>
        <v>42651.420567129629</v>
      </c>
      <c r="T1953" s="8">
        <f t="shared" si="192"/>
        <v>42681.462233796294</v>
      </c>
    </row>
    <row r="1954" spans="1:20" ht="32" hidden="1" x14ac:dyDescent="0.2">
      <c r="A1954">
        <v>1952</v>
      </c>
      <c r="B1954" s="3" t="s">
        <v>1953</v>
      </c>
      <c r="C1954" s="3" t="s">
        <v>7990</v>
      </c>
      <c r="D1954">
        <v>500</v>
      </c>
      <c r="E1954">
        <v>25</v>
      </c>
      <c r="F1954" t="s">
        <v>8219</v>
      </c>
      <c r="G1954" t="s">
        <v>8224</v>
      </c>
      <c r="H1954" t="s">
        <v>8246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7"/>
        <v>5</v>
      </c>
      <c r="P1954">
        <f t="shared" si="188"/>
        <v>0.73313782991202348</v>
      </c>
      <c r="Q1954" t="str">
        <f t="shared" si="189"/>
        <v>technology</v>
      </c>
      <c r="R1954" t="str">
        <f t="shared" si="190"/>
        <v>hardware</v>
      </c>
      <c r="S1954" s="8">
        <f t="shared" si="191"/>
        <v>41526.60665509259</v>
      </c>
      <c r="T1954" s="8">
        <f t="shared" si="192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7991</v>
      </c>
      <c r="D1955">
        <v>30000</v>
      </c>
      <c r="E1955">
        <v>0</v>
      </c>
      <c r="F1955" t="s">
        <v>8219</v>
      </c>
      <c r="G1955" t="s">
        <v>8226</v>
      </c>
      <c r="H1955" t="s">
        <v>8248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7"/>
        <v>0</v>
      </c>
      <c r="P1955">
        <f t="shared" si="188"/>
        <v>204.08163265306123</v>
      </c>
      <c r="Q1955" t="str">
        <f t="shared" si="189"/>
        <v>technology</v>
      </c>
      <c r="R1955" t="str">
        <f t="shared" si="190"/>
        <v>hardware</v>
      </c>
      <c r="S1955" s="8">
        <f t="shared" si="191"/>
        <v>40941.199826388889</v>
      </c>
      <c r="T1955" s="8">
        <f t="shared" si="192"/>
        <v>40970.125</v>
      </c>
    </row>
    <row r="1956" spans="1:20" ht="48" hidden="1" x14ac:dyDescent="0.2">
      <c r="A1956">
        <v>1954</v>
      </c>
      <c r="B1956" s="3" t="s">
        <v>1955</v>
      </c>
      <c r="C1956" s="3" t="s">
        <v>7992</v>
      </c>
      <c r="D1956">
        <v>15000</v>
      </c>
      <c r="E1956">
        <v>0</v>
      </c>
      <c r="F1956" t="s">
        <v>8219</v>
      </c>
      <c r="G1956" t="s">
        <v>8225</v>
      </c>
      <c r="H1956" t="s">
        <v>8247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7"/>
        <v>0</v>
      </c>
      <c r="P1956">
        <f t="shared" si="188"/>
        <v>36.144578313253014</v>
      </c>
      <c r="Q1956" t="str">
        <f t="shared" si="189"/>
        <v>technology</v>
      </c>
      <c r="R1956" t="str">
        <f t="shared" si="190"/>
        <v>hardware</v>
      </c>
      <c r="S1956" s="8">
        <f t="shared" si="191"/>
        <v>42394.580740740741</v>
      </c>
      <c r="T1956" s="8">
        <f t="shared" si="192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7993</v>
      </c>
      <c r="D1957">
        <v>10000</v>
      </c>
      <c r="E1957">
        <v>0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7"/>
        <v>0</v>
      </c>
      <c r="P1957">
        <f t="shared" si="188"/>
        <v>34.482758620689658</v>
      </c>
      <c r="Q1957" t="str">
        <f t="shared" si="189"/>
        <v>technology</v>
      </c>
      <c r="R1957" t="str">
        <f t="shared" si="190"/>
        <v>hardware</v>
      </c>
      <c r="S1957" s="8">
        <f t="shared" si="191"/>
        <v>41020.271770833337</v>
      </c>
      <c r="T1957" s="8">
        <f t="shared" si="192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7994</v>
      </c>
      <c r="D1958">
        <v>375000</v>
      </c>
      <c r="E1958">
        <v>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7"/>
        <v>0</v>
      </c>
      <c r="P1958">
        <f t="shared" si="188"/>
        <v>1027.3972602739725</v>
      </c>
      <c r="Q1958" t="str">
        <f t="shared" si="189"/>
        <v>technology</v>
      </c>
      <c r="R1958" t="str">
        <f t="shared" si="190"/>
        <v>hardware</v>
      </c>
      <c r="S1958" s="8">
        <f t="shared" si="191"/>
        <v>42067.923668981486</v>
      </c>
      <c r="T1958" s="8">
        <f t="shared" si="192"/>
        <v>42112.882002314815</v>
      </c>
    </row>
    <row r="1959" spans="1:20" ht="16" hidden="1" x14ac:dyDescent="0.2">
      <c r="A1959">
        <v>1957</v>
      </c>
      <c r="B1959" s="3" t="s">
        <v>1958</v>
      </c>
      <c r="C1959" s="3">
        <v>1</v>
      </c>
      <c r="D1959">
        <v>10000</v>
      </c>
      <c r="E1959">
        <v>0</v>
      </c>
      <c r="F1959" t="s">
        <v>8219</v>
      </c>
      <c r="G1959" t="s">
        <v>8226</v>
      </c>
      <c r="H1959" t="s">
        <v>8248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7"/>
        <v>0</v>
      </c>
      <c r="P1959">
        <f t="shared" si="188"/>
        <v>15.151515151515152</v>
      </c>
      <c r="Q1959" t="str">
        <f t="shared" si="189"/>
        <v>technology</v>
      </c>
      <c r="R1959" t="str">
        <f t="shared" si="190"/>
        <v>hardware</v>
      </c>
      <c r="S1959" s="8">
        <f t="shared" si="191"/>
        <v>41179.098530092589</v>
      </c>
      <c r="T1959" s="8">
        <f t="shared" si="192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7995</v>
      </c>
      <c r="D1960">
        <v>2000</v>
      </c>
      <c r="E1960">
        <v>35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7"/>
        <v>1.7500000000000002</v>
      </c>
      <c r="P1960">
        <f t="shared" si="188"/>
        <v>1.4749262536873156</v>
      </c>
      <c r="Q1960" t="str">
        <f t="shared" si="189"/>
        <v>technology</v>
      </c>
      <c r="R1960" t="str">
        <f t="shared" si="190"/>
        <v>hardware</v>
      </c>
      <c r="S1960" s="8">
        <f t="shared" si="191"/>
        <v>41326.987974537034</v>
      </c>
      <c r="T1960" s="8">
        <f t="shared" si="192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7996</v>
      </c>
      <c r="D1961">
        <v>2000</v>
      </c>
      <c r="E1961">
        <v>542</v>
      </c>
      <c r="F1961" t="s">
        <v>8219</v>
      </c>
      <c r="G1961" t="s">
        <v>8225</v>
      </c>
      <c r="H1961" t="s">
        <v>8247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7"/>
        <v>27.1</v>
      </c>
      <c r="P1961">
        <f t="shared" si="188"/>
        <v>4.716981132075472</v>
      </c>
      <c r="Q1961" t="str">
        <f t="shared" si="189"/>
        <v>technology</v>
      </c>
      <c r="R1961" t="str">
        <f t="shared" si="190"/>
        <v>hardware</v>
      </c>
      <c r="S1961" s="8">
        <f t="shared" si="191"/>
        <v>41871.845601851855</v>
      </c>
      <c r="T1961" s="8">
        <f t="shared" si="192"/>
        <v>41913</v>
      </c>
    </row>
    <row r="1962" spans="1:20" ht="48" hidden="1" x14ac:dyDescent="0.2">
      <c r="A1962">
        <v>1960</v>
      </c>
      <c r="B1962" s="3" t="s">
        <v>1961</v>
      </c>
      <c r="C1962" s="3" t="s">
        <v>7997</v>
      </c>
      <c r="D1962">
        <v>8000</v>
      </c>
      <c r="E1962">
        <v>118</v>
      </c>
      <c r="F1962" t="s">
        <v>8219</v>
      </c>
      <c r="G1962" t="s">
        <v>8224</v>
      </c>
      <c r="H1962" t="s">
        <v>8246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7"/>
        <v>1.4749999999999999</v>
      </c>
      <c r="P1962">
        <f t="shared" si="188"/>
        <v>242.42424242424244</v>
      </c>
      <c r="Q1962" t="str">
        <f t="shared" si="189"/>
        <v>technology</v>
      </c>
      <c r="R1962" t="str">
        <f t="shared" si="190"/>
        <v>hardware</v>
      </c>
      <c r="S1962" s="8">
        <f t="shared" si="191"/>
        <v>41964.362743055557</v>
      </c>
      <c r="T1962" s="8">
        <f t="shared" si="192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7998</v>
      </c>
      <c r="D1963">
        <v>15000</v>
      </c>
      <c r="E1963">
        <v>2524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7"/>
        <v>16.826666666666668</v>
      </c>
      <c r="P1963">
        <f t="shared" si="188"/>
        <v>9.1855480710349049</v>
      </c>
      <c r="Q1963" t="str">
        <f t="shared" si="189"/>
        <v>technology</v>
      </c>
      <c r="R1963" t="str">
        <f t="shared" si="190"/>
        <v>hardware</v>
      </c>
      <c r="S1963" s="8">
        <f t="shared" si="191"/>
        <v>41148.194641203707</v>
      </c>
      <c r="T1963" s="8">
        <f t="shared" si="192"/>
        <v>41188.165972222225</v>
      </c>
    </row>
    <row r="1964" spans="1:20" ht="32" hidden="1" x14ac:dyDescent="0.2">
      <c r="A1964">
        <v>1962</v>
      </c>
      <c r="B1964" s="3" t="s">
        <v>1963</v>
      </c>
      <c r="C1964" s="3" t="s">
        <v>7999</v>
      </c>
      <c r="D1964">
        <v>800</v>
      </c>
      <c r="E1964">
        <v>260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7"/>
        <v>32.5</v>
      </c>
      <c r="P1964">
        <f t="shared" si="188"/>
        <v>2.6143790849673203</v>
      </c>
      <c r="Q1964" t="str">
        <f t="shared" si="189"/>
        <v>technology</v>
      </c>
      <c r="R1964" t="str">
        <f t="shared" si="190"/>
        <v>hardware</v>
      </c>
      <c r="S1964" s="8">
        <f t="shared" si="191"/>
        <v>41742.780509259261</v>
      </c>
      <c r="T1964" s="8">
        <f t="shared" si="192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8000</v>
      </c>
      <c r="D1965">
        <v>1000</v>
      </c>
      <c r="E1965">
        <v>0</v>
      </c>
      <c r="F1965" t="s">
        <v>8219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7"/>
        <v>0</v>
      </c>
      <c r="P1965">
        <f t="shared" si="188"/>
        <v>4.8780487804878048</v>
      </c>
      <c r="Q1965" t="str">
        <f t="shared" si="189"/>
        <v>technology</v>
      </c>
      <c r="R1965" t="str">
        <f t="shared" si="190"/>
        <v>hardware</v>
      </c>
      <c r="S1965" s="8">
        <f t="shared" si="191"/>
        <v>41863.429791666669</v>
      </c>
      <c r="T1965" s="8">
        <f t="shared" si="192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8001</v>
      </c>
      <c r="D1966">
        <v>50000</v>
      </c>
      <c r="E1966">
        <v>10775</v>
      </c>
      <c r="F1966" t="s">
        <v>8219</v>
      </c>
      <c r="G1966" t="s">
        <v>8224</v>
      </c>
      <c r="H1966" t="s">
        <v>8246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7"/>
        <v>21.55</v>
      </c>
      <c r="P1966">
        <f t="shared" si="188"/>
        <v>39.032006245120996</v>
      </c>
      <c r="Q1966" t="str">
        <f t="shared" si="189"/>
        <v>technology</v>
      </c>
      <c r="R1966" t="str">
        <f t="shared" si="190"/>
        <v>hardware</v>
      </c>
      <c r="S1966" s="8">
        <f t="shared" si="191"/>
        <v>42452.272824074069</v>
      </c>
      <c r="T1966" s="8">
        <f t="shared" si="192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8002</v>
      </c>
      <c r="D1967">
        <v>15000</v>
      </c>
      <c r="E1967">
        <v>520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7"/>
        <v>3.4666666666666663</v>
      </c>
      <c r="P1967">
        <f t="shared" si="188"/>
        <v>145.63106796116506</v>
      </c>
      <c r="Q1967" t="str">
        <f t="shared" si="189"/>
        <v>technology</v>
      </c>
      <c r="R1967" t="str">
        <f t="shared" si="190"/>
        <v>hardware</v>
      </c>
      <c r="S1967" s="8">
        <f t="shared" si="191"/>
        <v>40898.089236111111</v>
      </c>
      <c r="T1967" s="8">
        <f t="shared" si="192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8003</v>
      </c>
      <c r="D1968">
        <v>1000</v>
      </c>
      <c r="E1968">
        <v>50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7"/>
        <v>5</v>
      </c>
      <c r="P1968">
        <f t="shared" si="188"/>
        <v>0.66093853271645742</v>
      </c>
      <c r="Q1968" t="str">
        <f t="shared" si="189"/>
        <v>technology</v>
      </c>
      <c r="R1968" t="str">
        <f t="shared" si="190"/>
        <v>hardware</v>
      </c>
      <c r="S1968" s="8">
        <f t="shared" si="191"/>
        <v>41835.540486111109</v>
      </c>
      <c r="T1968" s="8">
        <f t="shared" si="192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8004</v>
      </c>
      <c r="D1969">
        <v>1600</v>
      </c>
      <c r="E1969">
        <v>170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7"/>
        <v>10.625</v>
      </c>
      <c r="P1969">
        <f t="shared" si="188"/>
        <v>3.9506172839506171</v>
      </c>
      <c r="Q1969" t="str">
        <f t="shared" si="189"/>
        <v>technology</v>
      </c>
      <c r="R1969" t="str">
        <f t="shared" si="190"/>
        <v>hardware</v>
      </c>
      <c r="S1969" s="8">
        <f t="shared" si="191"/>
        <v>41730.663530092592</v>
      </c>
      <c r="T1969" s="8">
        <f t="shared" si="192"/>
        <v>41760.663530092592</v>
      </c>
    </row>
    <row r="1970" spans="1:20" ht="48" hidden="1" x14ac:dyDescent="0.2">
      <c r="A1970">
        <v>1968</v>
      </c>
      <c r="B1970" s="3" t="s">
        <v>1969</v>
      </c>
      <c r="C1970" s="3" t="s">
        <v>8005</v>
      </c>
      <c r="D1970">
        <v>2500</v>
      </c>
      <c r="E1970">
        <v>440</v>
      </c>
      <c r="F1970" t="s">
        <v>8219</v>
      </c>
      <c r="G1970" t="s">
        <v>8228</v>
      </c>
      <c r="H1970" t="s">
        <v>8250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7"/>
        <v>17.599999999999998</v>
      </c>
      <c r="P1970">
        <f t="shared" si="188"/>
        <v>4.9019607843137258</v>
      </c>
      <c r="Q1970" t="str">
        <f t="shared" si="189"/>
        <v>technology</v>
      </c>
      <c r="R1970" t="str">
        <f t="shared" si="190"/>
        <v>hardware</v>
      </c>
      <c r="S1970" s="8">
        <f t="shared" si="191"/>
        <v>42676.586979166663</v>
      </c>
      <c r="T1970" s="8">
        <f t="shared" si="192"/>
        <v>42707.628645833334</v>
      </c>
    </row>
    <row r="1971" spans="1:20" ht="64" hidden="1" x14ac:dyDescent="0.2">
      <c r="A1971">
        <v>1969</v>
      </c>
      <c r="B1971" s="3" t="s">
        <v>1970</v>
      </c>
      <c r="C1971" s="3" t="s">
        <v>8006</v>
      </c>
      <c r="D1971">
        <v>2500</v>
      </c>
      <c r="E1971">
        <v>814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7"/>
        <v>32.56</v>
      </c>
      <c r="P1971">
        <f t="shared" si="188"/>
        <v>1.3248542660307365</v>
      </c>
      <c r="Q1971" t="str">
        <f t="shared" si="189"/>
        <v>technology</v>
      </c>
      <c r="R1971" t="str">
        <f t="shared" si="190"/>
        <v>hardware</v>
      </c>
      <c r="S1971" s="8">
        <f t="shared" si="191"/>
        <v>42557.792453703703</v>
      </c>
      <c r="T1971" s="8">
        <f t="shared" si="192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8007</v>
      </c>
      <c r="D1972">
        <v>10000</v>
      </c>
      <c r="E1972">
        <v>125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7"/>
        <v>1.25</v>
      </c>
      <c r="P1972">
        <f t="shared" si="188"/>
        <v>14.265335235378032</v>
      </c>
      <c r="Q1972" t="str">
        <f t="shared" si="189"/>
        <v>technology</v>
      </c>
      <c r="R1972" t="str">
        <f t="shared" si="190"/>
        <v>hardware</v>
      </c>
      <c r="S1972" s="8">
        <f t="shared" si="191"/>
        <v>41324.193298611113</v>
      </c>
      <c r="T1972" s="8">
        <f t="shared" si="192"/>
        <v>41384.151631944449</v>
      </c>
    </row>
    <row r="1973" spans="1:20" ht="32" hidden="1" x14ac:dyDescent="0.2">
      <c r="A1973">
        <v>1971</v>
      </c>
      <c r="B1973" s="3" t="s">
        <v>1972</v>
      </c>
      <c r="C1973" s="3" t="s">
        <v>8008</v>
      </c>
      <c r="D1973">
        <v>2500</v>
      </c>
      <c r="E1973">
        <v>135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7"/>
        <v>5.4</v>
      </c>
      <c r="P1973">
        <f t="shared" si="188"/>
        <v>0.64716541548019679</v>
      </c>
      <c r="Q1973" t="str">
        <f t="shared" si="189"/>
        <v>technology</v>
      </c>
      <c r="R1973" t="str">
        <f t="shared" si="190"/>
        <v>hardware</v>
      </c>
      <c r="S1973" s="8">
        <f t="shared" si="191"/>
        <v>41561.500706018516</v>
      </c>
      <c r="T1973" s="8">
        <f t="shared" si="192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8009</v>
      </c>
      <c r="D1974">
        <v>3000</v>
      </c>
      <c r="E1974">
        <v>25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7"/>
        <v>0.83333333333333337</v>
      </c>
      <c r="P1974">
        <f t="shared" si="188"/>
        <v>12.605042016806722</v>
      </c>
      <c r="Q1974" t="str">
        <f t="shared" si="189"/>
        <v>technology</v>
      </c>
      <c r="R1974" t="str">
        <f t="shared" si="190"/>
        <v>hardware</v>
      </c>
      <c r="S1974" s="8">
        <f t="shared" si="191"/>
        <v>41201.012083333335</v>
      </c>
      <c r="T1974" s="8">
        <f t="shared" si="192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8010</v>
      </c>
      <c r="D1975">
        <v>3000</v>
      </c>
      <c r="E1975">
        <v>1465</v>
      </c>
      <c r="F1975" t="s">
        <v>8219</v>
      </c>
      <c r="G1975" t="s">
        <v>8225</v>
      </c>
      <c r="H1975" t="s">
        <v>8247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7"/>
        <v>48.833333333333336</v>
      </c>
      <c r="P1975">
        <f t="shared" si="188"/>
        <v>1.4627011214041932</v>
      </c>
      <c r="Q1975" t="str">
        <f t="shared" si="189"/>
        <v>technology</v>
      </c>
      <c r="R1975" t="str">
        <f t="shared" si="190"/>
        <v>hardware</v>
      </c>
      <c r="S1975" s="8">
        <f t="shared" si="191"/>
        <v>42549.722962962958</v>
      </c>
      <c r="T1975" s="8">
        <f t="shared" si="192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8011</v>
      </c>
      <c r="D1976">
        <v>1500</v>
      </c>
      <c r="E1976">
        <v>0</v>
      </c>
      <c r="F1976" t="s">
        <v>8219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7"/>
        <v>0</v>
      </c>
      <c r="P1976">
        <f t="shared" si="188"/>
        <v>3.7313432835820897</v>
      </c>
      <c r="Q1976" t="str">
        <f t="shared" si="189"/>
        <v>technology</v>
      </c>
      <c r="R1976" t="str">
        <f t="shared" si="190"/>
        <v>hardware</v>
      </c>
      <c r="S1976" s="8">
        <f t="shared" si="191"/>
        <v>41445.334131944444</v>
      </c>
      <c r="T1976" s="8">
        <f t="shared" si="192"/>
        <v>41505.334131944444</v>
      </c>
    </row>
    <row r="1977" spans="1:20" ht="16" hidden="1" x14ac:dyDescent="0.2">
      <c r="A1977">
        <v>1975</v>
      </c>
      <c r="B1977" s="3" t="s">
        <v>1976</v>
      </c>
      <c r="C1977" s="3" t="s">
        <v>8012</v>
      </c>
      <c r="D1977">
        <v>10000</v>
      </c>
      <c r="E1977">
        <v>3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7"/>
        <v>0.03</v>
      </c>
      <c r="P1977">
        <f t="shared" si="188"/>
        <v>39.525691699604742</v>
      </c>
      <c r="Q1977" t="str">
        <f t="shared" si="189"/>
        <v>technology</v>
      </c>
      <c r="R1977" t="str">
        <f t="shared" si="190"/>
        <v>hardware</v>
      </c>
      <c r="S1977" s="8">
        <f t="shared" si="191"/>
        <v>41313.755219907405</v>
      </c>
      <c r="T1977" s="8">
        <f t="shared" si="192"/>
        <v>41343.755219907405</v>
      </c>
    </row>
    <row r="1978" spans="1:20" ht="48" hidden="1" x14ac:dyDescent="0.2">
      <c r="A1978">
        <v>1976</v>
      </c>
      <c r="B1978" s="3" t="s">
        <v>1977</v>
      </c>
      <c r="C1978" s="3" t="s">
        <v>8013</v>
      </c>
      <c r="D1978">
        <v>1500</v>
      </c>
      <c r="E1978">
        <v>173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7"/>
        <v>11.533333333333333</v>
      </c>
      <c r="P1978">
        <f t="shared" si="188"/>
        <v>3.1712473572938689</v>
      </c>
      <c r="Q1978" t="str">
        <f t="shared" si="189"/>
        <v>technology</v>
      </c>
      <c r="R1978" t="str">
        <f t="shared" si="190"/>
        <v>hardware</v>
      </c>
      <c r="S1978" s="8">
        <f t="shared" si="191"/>
        <v>41438.899594907409</v>
      </c>
      <c r="T1978" s="8">
        <f t="shared" si="192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8014</v>
      </c>
      <c r="D1979">
        <v>1500</v>
      </c>
      <c r="E1979">
        <v>1010</v>
      </c>
      <c r="F1979" t="s">
        <v>8219</v>
      </c>
      <c r="G1979" t="s">
        <v>8225</v>
      </c>
      <c r="H1979" t="s">
        <v>8247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7"/>
        <v>67.333333333333329</v>
      </c>
      <c r="P1979">
        <f t="shared" si="188"/>
        <v>1.8270401948842874</v>
      </c>
      <c r="Q1979" t="str">
        <f t="shared" si="189"/>
        <v>technology</v>
      </c>
      <c r="R1979" t="str">
        <f t="shared" si="190"/>
        <v>hardware</v>
      </c>
      <c r="S1979" s="8">
        <f t="shared" si="191"/>
        <v>42311.216898148152</v>
      </c>
      <c r="T1979" s="8">
        <f t="shared" si="192"/>
        <v>42357.332638888889</v>
      </c>
    </row>
    <row r="1980" spans="1:20" ht="32" hidden="1" x14ac:dyDescent="0.2">
      <c r="A1980">
        <v>1978</v>
      </c>
      <c r="B1980" s="3" t="s">
        <v>1979</v>
      </c>
      <c r="C1980" s="3" t="s">
        <v>8015</v>
      </c>
      <c r="D1980">
        <v>1000</v>
      </c>
      <c r="E1980">
        <v>153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7"/>
        <v>15.299999999999999</v>
      </c>
      <c r="P1980">
        <f t="shared" si="188"/>
        <v>2.5773195876288661</v>
      </c>
      <c r="Q1980" t="str">
        <f t="shared" si="189"/>
        <v>technology</v>
      </c>
      <c r="R1980" t="str">
        <f t="shared" si="190"/>
        <v>hardware</v>
      </c>
      <c r="S1980" s="8">
        <f t="shared" si="191"/>
        <v>41039.225601851853</v>
      </c>
      <c r="T1980" s="8">
        <f t="shared" si="192"/>
        <v>41072.291666666664</v>
      </c>
    </row>
    <row r="1981" spans="1:20" ht="48" hidden="1" x14ac:dyDescent="0.2">
      <c r="A1981">
        <v>1979</v>
      </c>
      <c r="B1981" s="3" t="s">
        <v>1980</v>
      </c>
      <c r="C1981" s="3" t="s">
        <v>8016</v>
      </c>
      <c r="D1981">
        <v>750</v>
      </c>
      <c r="E1981">
        <v>65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7"/>
        <v>8.6666666666666679</v>
      </c>
      <c r="P1981">
        <f t="shared" si="188"/>
        <v>0.92250922509225097</v>
      </c>
      <c r="Q1981" t="str">
        <f t="shared" si="189"/>
        <v>technology</v>
      </c>
      <c r="R1981" t="str">
        <f t="shared" si="190"/>
        <v>hardware</v>
      </c>
      <c r="S1981" s="8">
        <f t="shared" si="191"/>
        <v>42290.460023148145</v>
      </c>
      <c r="T1981" s="8">
        <f t="shared" si="192"/>
        <v>42327.207638888889</v>
      </c>
    </row>
    <row r="1982" spans="1:20" ht="48" hidden="1" x14ac:dyDescent="0.2">
      <c r="A1982">
        <v>1980</v>
      </c>
      <c r="B1982" s="3" t="s">
        <v>1981</v>
      </c>
      <c r="C1982" s="3" t="s">
        <v>8017</v>
      </c>
      <c r="D1982">
        <v>60000</v>
      </c>
      <c r="E1982">
        <v>135</v>
      </c>
      <c r="F1982" t="s">
        <v>8219</v>
      </c>
      <c r="G1982" t="s">
        <v>8224</v>
      </c>
      <c r="H1982" t="s">
        <v>8246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7"/>
        <v>0.22499999999999998</v>
      </c>
      <c r="P1982">
        <f t="shared" si="188"/>
        <v>30.848329048843187</v>
      </c>
      <c r="Q1982" t="str">
        <f t="shared" si="189"/>
        <v>technology</v>
      </c>
      <c r="R1982" t="str">
        <f t="shared" si="190"/>
        <v>hardware</v>
      </c>
      <c r="S1982" s="8">
        <f t="shared" si="191"/>
        <v>42423.542384259257</v>
      </c>
      <c r="T1982" s="8">
        <f t="shared" si="192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8018</v>
      </c>
      <c r="D1983">
        <v>6000</v>
      </c>
      <c r="E1983">
        <v>185</v>
      </c>
      <c r="F1983" t="s">
        <v>8219</v>
      </c>
      <c r="G1983" t="s">
        <v>8224</v>
      </c>
      <c r="H1983" t="s">
        <v>8246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7"/>
        <v>3.0833333333333335</v>
      </c>
      <c r="P1983">
        <f t="shared" si="188"/>
        <v>500</v>
      </c>
      <c r="Q1983" t="str">
        <f t="shared" si="189"/>
        <v>photography</v>
      </c>
      <c r="R1983" t="str">
        <f t="shared" si="190"/>
        <v>people</v>
      </c>
      <c r="S1983" s="8">
        <f t="shared" si="191"/>
        <v>41799.725289351853</v>
      </c>
      <c r="T1983" s="8">
        <f t="shared" si="192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8019</v>
      </c>
      <c r="D1984">
        <v>8000</v>
      </c>
      <c r="E1984">
        <v>2993</v>
      </c>
      <c r="F1984" t="s">
        <v>8219</v>
      </c>
      <c r="G1984" t="s">
        <v>8224</v>
      </c>
      <c r="H1984" t="s">
        <v>8246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7"/>
        <v>37.412500000000001</v>
      </c>
      <c r="P1984" t="e">
        <f t="shared" si="188"/>
        <v>#DIV/0!</v>
      </c>
      <c r="Q1984" t="str">
        <f t="shared" si="189"/>
        <v>photography</v>
      </c>
      <c r="R1984" t="str">
        <f t="shared" si="190"/>
        <v>people</v>
      </c>
      <c r="S1984" s="8">
        <f t="shared" si="191"/>
        <v>42678.586655092593</v>
      </c>
      <c r="T1984" s="8">
        <f t="shared" si="192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8020</v>
      </c>
      <c r="D1985">
        <v>15000</v>
      </c>
      <c r="E1985">
        <v>1</v>
      </c>
      <c r="F1985" t="s">
        <v>8219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7"/>
        <v>6.6666666666666671E-3</v>
      </c>
      <c r="P1985">
        <f t="shared" si="188"/>
        <v>937.5</v>
      </c>
      <c r="Q1985" t="str">
        <f t="shared" si="189"/>
        <v>photography</v>
      </c>
      <c r="R1985" t="str">
        <f t="shared" si="190"/>
        <v>people</v>
      </c>
      <c r="S1985" s="8">
        <f t="shared" si="191"/>
        <v>42593.011782407411</v>
      </c>
      <c r="T1985" s="8">
        <f t="shared" si="192"/>
        <v>42615.291666666672</v>
      </c>
    </row>
    <row r="1986" spans="1:20" ht="48" hidden="1" x14ac:dyDescent="0.2">
      <c r="A1986">
        <v>1984</v>
      </c>
      <c r="B1986" s="3" t="s">
        <v>1985</v>
      </c>
      <c r="C1986" s="3" t="s">
        <v>8021</v>
      </c>
      <c r="D1986">
        <v>10000</v>
      </c>
      <c r="E1986">
        <v>1000</v>
      </c>
      <c r="F1986" t="s">
        <v>8219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7"/>
        <v>10</v>
      </c>
      <c r="P1986">
        <f t="shared" si="188"/>
        <v>1428.5714285714287</v>
      </c>
      <c r="Q1986" t="str">
        <f t="shared" si="189"/>
        <v>photography</v>
      </c>
      <c r="R1986" t="str">
        <f t="shared" si="190"/>
        <v>people</v>
      </c>
      <c r="S1986" s="8">
        <f t="shared" si="191"/>
        <v>41913.790289351848</v>
      </c>
      <c r="T1986" s="8">
        <f t="shared" si="192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8022</v>
      </c>
      <c r="D1987">
        <v>2500</v>
      </c>
      <c r="E1987">
        <v>909</v>
      </c>
      <c r="F1987" t="s">
        <v>8219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7"/>
        <v>36.36</v>
      </c>
      <c r="P1987">
        <f t="shared" si="188"/>
        <v>625</v>
      </c>
      <c r="Q1987" t="str">
        <f t="shared" si="189"/>
        <v>photography</v>
      </c>
      <c r="R1987" t="str">
        <f t="shared" si="190"/>
        <v>people</v>
      </c>
      <c r="S1987" s="8">
        <f t="shared" si="191"/>
        <v>42555.698738425926</v>
      </c>
      <c r="T1987" s="8">
        <f t="shared" si="192"/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8023</v>
      </c>
      <c r="D1988">
        <v>1500</v>
      </c>
      <c r="E1988">
        <v>5</v>
      </c>
      <c r="F1988" t="s">
        <v>8219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7"/>
        <v>0.33333333333333337</v>
      </c>
      <c r="P1988">
        <f t="shared" si="188"/>
        <v>1500</v>
      </c>
      <c r="Q1988" t="str">
        <f t="shared" si="189"/>
        <v>photography</v>
      </c>
      <c r="R1988" t="str">
        <f t="shared" si="190"/>
        <v>people</v>
      </c>
      <c r="S1988" s="8">
        <f t="shared" si="191"/>
        <v>42413.433831018512</v>
      </c>
      <c r="T1988" s="8">
        <f t="shared" si="192"/>
        <v>42443.392164351855</v>
      </c>
    </row>
    <row r="1989" spans="1:20" ht="48" hidden="1" x14ac:dyDescent="0.2">
      <c r="A1989">
        <v>1987</v>
      </c>
      <c r="B1989" s="3" t="s">
        <v>1988</v>
      </c>
      <c r="C1989" s="3" t="s">
        <v>8024</v>
      </c>
      <c r="D1989">
        <v>2000</v>
      </c>
      <c r="E1989">
        <v>0</v>
      </c>
      <c r="F1989" t="s">
        <v>8219</v>
      </c>
      <c r="G1989" t="s">
        <v>8232</v>
      </c>
      <c r="H1989" t="s">
        <v>8253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7"/>
        <v>0</v>
      </c>
      <c r="P1989">
        <f t="shared" si="188"/>
        <v>71.428571428571431</v>
      </c>
      <c r="Q1989" t="str">
        <f t="shared" si="189"/>
        <v>photography</v>
      </c>
      <c r="R1989" t="str">
        <f t="shared" si="190"/>
        <v>people</v>
      </c>
      <c r="S1989" s="8">
        <f t="shared" si="191"/>
        <v>42034.639768518522</v>
      </c>
      <c r="T1989" s="8">
        <f t="shared" si="192"/>
        <v>42064.639768518522</v>
      </c>
    </row>
    <row r="1990" spans="1:20" ht="48" hidden="1" x14ac:dyDescent="0.2">
      <c r="A1990">
        <v>1988</v>
      </c>
      <c r="B1990" s="3" t="s">
        <v>1989</v>
      </c>
      <c r="C1990" s="3" t="s">
        <v>8025</v>
      </c>
      <c r="D1990">
        <v>3500</v>
      </c>
      <c r="E1990">
        <v>10</v>
      </c>
      <c r="F1990" t="s">
        <v>8219</v>
      </c>
      <c r="G1990" t="s">
        <v>8225</v>
      </c>
      <c r="H1990" t="s">
        <v>8247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7"/>
        <v>0.2857142857142857</v>
      </c>
      <c r="P1990">
        <f t="shared" si="188"/>
        <v>3500</v>
      </c>
      <c r="Q1990" t="str">
        <f t="shared" si="189"/>
        <v>photography</v>
      </c>
      <c r="R1990" t="str">
        <f t="shared" si="190"/>
        <v>people</v>
      </c>
      <c r="S1990" s="8">
        <f t="shared" si="191"/>
        <v>42206.763217592597</v>
      </c>
      <c r="T1990" s="8">
        <f t="shared" si="192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8026</v>
      </c>
      <c r="D1991">
        <v>60000</v>
      </c>
      <c r="E1991">
        <v>120</v>
      </c>
      <c r="F1991" t="s">
        <v>8219</v>
      </c>
      <c r="G1991" t="s">
        <v>8225</v>
      </c>
      <c r="H1991" t="s">
        <v>8247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7"/>
        <v>0.2</v>
      </c>
      <c r="P1991">
        <f t="shared" si="188"/>
        <v>60000</v>
      </c>
      <c r="Q1991" t="str">
        <f t="shared" si="189"/>
        <v>photography</v>
      </c>
      <c r="R1991" t="str">
        <f t="shared" si="190"/>
        <v>people</v>
      </c>
      <c r="S1991" s="8">
        <f t="shared" si="191"/>
        <v>42685.680648148147</v>
      </c>
      <c r="T1991" s="8">
        <f t="shared" si="192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8027</v>
      </c>
      <c r="D1992">
        <v>5000</v>
      </c>
      <c r="E1992">
        <v>90</v>
      </c>
      <c r="F1992" t="s">
        <v>8219</v>
      </c>
      <c r="G1992" t="s">
        <v>8225</v>
      </c>
      <c r="H1992" t="s">
        <v>8247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7"/>
        <v>1.7999999999999998</v>
      </c>
      <c r="P1992">
        <f t="shared" si="188"/>
        <v>1000</v>
      </c>
      <c r="Q1992" t="str">
        <f t="shared" si="189"/>
        <v>photography</v>
      </c>
      <c r="R1992" t="str">
        <f t="shared" si="190"/>
        <v>people</v>
      </c>
      <c r="S1992" s="8">
        <f t="shared" si="191"/>
        <v>42398.195972222224</v>
      </c>
      <c r="T1992" s="8">
        <f t="shared" si="192"/>
        <v>42413.195972222224</v>
      </c>
    </row>
    <row r="1993" spans="1:20" ht="48" hidden="1" x14ac:dyDescent="0.2">
      <c r="A1993">
        <v>1991</v>
      </c>
      <c r="B1993" s="3" t="s">
        <v>1992</v>
      </c>
      <c r="C1993" s="3" t="s">
        <v>8028</v>
      </c>
      <c r="D1993">
        <v>2500</v>
      </c>
      <c r="E1993">
        <v>135</v>
      </c>
      <c r="F1993" t="s">
        <v>8219</v>
      </c>
      <c r="G1993" t="s">
        <v>8225</v>
      </c>
      <c r="H1993" t="s">
        <v>8247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7"/>
        <v>5.4</v>
      </c>
      <c r="P1993">
        <f t="shared" si="188"/>
        <v>833.33333333333337</v>
      </c>
      <c r="Q1993" t="str">
        <f t="shared" si="189"/>
        <v>photography</v>
      </c>
      <c r="R1993" t="str">
        <f t="shared" si="190"/>
        <v>people</v>
      </c>
      <c r="S1993" s="8">
        <f t="shared" si="191"/>
        <v>42167.89335648148</v>
      </c>
      <c r="T1993" s="8">
        <f t="shared" si="192"/>
        <v>42188.89335648148</v>
      </c>
    </row>
    <row r="1994" spans="1:20" ht="48" hidden="1" x14ac:dyDescent="0.2">
      <c r="A1994">
        <v>1992</v>
      </c>
      <c r="B1994" s="3" t="s">
        <v>1993</v>
      </c>
      <c r="C1994" s="3" t="s">
        <v>8029</v>
      </c>
      <c r="D1994">
        <v>3000</v>
      </c>
      <c r="E1994">
        <v>0</v>
      </c>
      <c r="F1994" t="s">
        <v>8219</v>
      </c>
      <c r="G1994" t="s">
        <v>8225</v>
      </c>
      <c r="H1994" t="s">
        <v>8247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7"/>
        <v>0</v>
      </c>
      <c r="P1994">
        <f t="shared" si="188"/>
        <v>1500</v>
      </c>
      <c r="Q1994" t="str">
        <f t="shared" si="189"/>
        <v>photography</v>
      </c>
      <c r="R1994" t="str">
        <f t="shared" si="190"/>
        <v>people</v>
      </c>
      <c r="S1994" s="8">
        <f t="shared" si="191"/>
        <v>42023.143414351856</v>
      </c>
      <c r="T1994" s="8">
        <f t="shared" si="192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8030</v>
      </c>
      <c r="D1995">
        <v>750</v>
      </c>
      <c r="E1995">
        <v>61</v>
      </c>
      <c r="F1995" t="s">
        <v>8219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ref="O1995:O2058" si="193">(E1995/D1995)*100</f>
        <v>8.1333333333333329</v>
      </c>
      <c r="P1995" t="e">
        <f t="shared" ref="P1995:P2058" si="194">D1995/L1995</f>
        <v>#DIV/0!</v>
      </c>
      <c r="Q1995" t="str">
        <f t="shared" ref="Q1995:Q2058" si="195">LEFT(N1995,SEARCH("/",N1995)-1)</f>
        <v>photography</v>
      </c>
      <c r="R1995" t="str">
        <f t="shared" ref="R1995:R2058" si="196">RIGHT(N1995,LEN(N1995)-SEARCH("/",N1995))</f>
        <v>people</v>
      </c>
      <c r="S1995" s="8">
        <f t="shared" ref="S1995:S2058" si="197">(((J1995/60)/60)/24)+DATE(1970,1,1)</f>
        <v>42329.58839120371</v>
      </c>
      <c r="T1995" s="8">
        <f t="shared" ref="T1995:T2058" si="198">(((I1995/60)/60)/24)+DATE(1970,1,1)</f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8031</v>
      </c>
      <c r="D1996">
        <v>11500</v>
      </c>
      <c r="E1996">
        <v>1384</v>
      </c>
      <c r="F1996" t="s">
        <v>8219</v>
      </c>
      <c r="G1996" t="s">
        <v>8225</v>
      </c>
      <c r="H1996" t="s">
        <v>8247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93"/>
        <v>12.034782608695652</v>
      </c>
      <c r="P1996" t="e">
        <f t="shared" si="194"/>
        <v>#DIV/0!</v>
      </c>
      <c r="Q1996" t="str">
        <f t="shared" si="195"/>
        <v>photography</v>
      </c>
      <c r="R1996" t="str">
        <f t="shared" si="196"/>
        <v>people</v>
      </c>
      <c r="S1996" s="8">
        <f t="shared" si="197"/>
        <v>42651.006273148145</v>
      </c>
      <c r="T1996" s="8">
        <f t="shared" si="198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8032</v>
      </c>
      <c r="D1997">
        <v>15000</v>
      </c>
      <c r="E1997">
        <v>2290</v>
      </c>
      <c r="F1997" t="s">
        <v>8219</v>
      </c>
      <c r="G1997" t="s">
        <v>8224</v>
      </c>
      <c r="H1997" t="s">
        <v>8246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93"/>
        <v>15.266666666666667</v>
      </c>
      <c r="P1997">
        <f t="shared" si="194"/>
        <v>5000</v>
      </c>
      <c r="Q1997" t="str">
        <f t="shared" si="195"/>
        <v>photography</v>
      </c>
      <c r="R1997" t="str">
        <f t="shared" si="196"/>
        <v>people</v>
      </c>
      <c r="S1997" s="8">
        <f t="shared" si="197"/>
        <v>42181.902037037042</v>
      </c>
      <c r="T1997" s="8">
        <f t="shared" si="198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8033</v>
      </c>
      <c r="D1998">
        <v>150</v>
      </c>
      <c r="E1998">
        <v>15</v>
      </c>
      <c r="F1998" t="s">
        <v>8219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93"/>
        <v>10</v>
      </c>
      <c r="P1998" t="e">
        <f t="shared" si="194"/>
        <v>#DIV/0!</v>
      </c>
      <c r="Q1998" t="str">
        <f t="shared" si="195"/>
        <v>photography</v>
      </c>
      <c r="R1998" t="str">
        <f t="shared" si="196"/>
        <v>people</v>
      </c>
      <c r="S1998" s="8">
        <f t="shared" si="197"/>
        <v>41800.819571759261</v>
      </c>
      <c r="T1998" s="8">
        <f t="shared" si="198"/>
        <v>41830.819571759261</v>
      </c>
    </row>
    <row r="1999" spans="1:20" ht="32" hidden="1" x14ac:dyDescent="0.2">
      <c r="A1999">
        <v>1997</v>
      </c>
      <c r="B1999" s="3" t="s">
        <v>1998</v>
      </c>
      <c r="C1999" s="3" t="s">
        <v>8034</v>
      </c>
      <c r="D1999">
        <v>5000</v>
      </c>
      <c r="E1999">
        <v>15</v>
      </c>
      <c r="F1999" t="s">
        <v>8219</v>
      </c>
      <c r="G1999" t="s">
        <v>8226</v>
      </c>
      <c r="H1999" t="s">
        <v>8248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93"/>
        <v>0.3</v>
      </c>
      <c r="P1999" t="e">
        <f t="shared" si="194"/>
        <v>#DIV/0!</v>
      </c>
      <c r="Q1999" t="str">
        <f t="shared" si="195"/>
        <v>photography</v>
      </c>
      <c r="R1999" t="str">
        <f t="shared" si="196"/>
        <v>people</v>
      </c>
      <c r="S1999" s="8">
        <f t="shared" si="197"/>
        <v>41847.930694444447</v>
      </c>
      <c r="T1999" s="8">
        <f t="shared" si="198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8035</v>
      </c>
      <c r="D2000">
        <v>2500</v>
      </c>
      <c r="E2000">
        <v>25</v>
      </c>
      <c r="F2000" t="s">
        <v>8219</v>
      </c>
      <c r="G2000" t="s">
        <v>8225</v>
      </c>
      <c r="H2000" t="s">
        <v>8247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93"/>
        <v>1</v>
      </c>
      <c r="P2000">
        <f t="shared" si="194"/>
        <v>833.33333333333337</v>
      </c>
      <c r="Q2000" t="str">
        <f t="shared" si="195"/>
        <v>photography</v>
      </c>
      <c r="R2000" t="str">
        <f t="shared" si="196"/>
        <v>people</v>
      </c>
      <c r="S2000" s="8">
        <f t="shared" si="197"/>
        <v>41807.118495370371</v>
      </c>
      <c r="T2000" s="8">
        <f t="shared" si="198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8036</v>
      </c>
      <c r="D2001">
        <v>5000</v>
      </c>
      <c r="E2001">
        <v>651</v>
      </c>
      <c r="F2001" t="s">
        <v>8219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93"/>
        <v>13.020000000000001</v>
      </c>
      <c r="P2001">
        <f t="shared" si="194"/>
        <v>714.28571428571433</v>
      </c>
      <c r="Q2001" t="str">
        <f t="shared" si="195"/>
        <v>photography</v>
      </c>
      <c r="R2001" t="str">
        <f t="shared" si="196"/>
        <v>people</v>
      </c>
      <c r="S2001" s="8">
        <f t="shared" si="197"/>
        <v>41926.482731481483</v>
      </c>
      <c r="T2001" s="8">
        <f t="shared" si="198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8037</v>
      </c>
      <c r="D2002">
        <v>20000</v>
      </c>
      <c r="E2002">
        <v>453</v>
      </c>
      <c r="F2002" t="s">
        <v>8219</v>
      </c>
      <c r="G2002" t="s">
        <v>8224</v>
      </c>
      <c r="H2002" t="s">
        <v>8246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93"/>
        <v>2.2650000000000001</v>
      </c>
      <c r="P2002">
        <f t="shared" si="194"/>
        <v>800</v>
      </c>
      <c r="Q2002" t="str">
        <f t="shared" si="195"/>
        <v>photography</v>
      </c>
      <c r="R2002" t="str">
        <f t="shared" si="196"/>
        <v>people</v>
      </c>
      <c r="S2002" s="8">
        <f t="shared" si="197"/>
        <v>42345.951539351852</v>
      </c>
      <c r="T2002" s="8">
        <f t="shared" si="198"/>
        <v>42375.951539351852</v>
      </c>
    </row>
    <row r="2003" spans="1:20" ht="48" hidden="1" x14ac:dyDescent="0.2">
      <c r="A2003">
        <v>2001</v>
      </c>
      <c r="B2003" s="3" t="s">
        <v>2002</v>
      </c>
      <c r="C2003" s="3" t="s">
        <v>8038</v>
      </c>
      <c r="D2003">
        <v>10000</v>
      </c>
      <c r="E2003">
        <v>0</v>
      </c>
      <c r="F2003" t="s">
        <v>8219</v>
      </c>
      <c r="G2003" t="s">
        <v>8226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93"/>
        <v>0</v>
      </c>
      <c r="P2003">
        <f t="shared" si="194"/>
        <v>6.1087354917532073</v>
      </c>
      <c r="Q2003" t="str">
        <f t="shared" si="195"/>
        <v>technology</v>
      </c>
      <c r="R2003" t="str">
        <f t="shared" si="196"/>
        <v>hardware</v>
      </c>
      <c r="S2003" s="8">
        <f t="shared" si="197"/>
        <v>42136.209675925929</v>
      </c>
      <c r="T2003" s="8">
        <f t="shared" si="198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8039</v>
      </c>
      <c r="D2004">
        <v>8000</v>
      </c>
      <c r="E2004">
        <v>0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93"/>
        <v>0</v>
      </c>
      <c r="P2004">
        <f t="shared" si="194"/>
        <v>5.8181818181818183</v>
      </c>
      <c r="Q2004" t="str">
        <f t="shared" si="195"/>
        <v>technology</v>
      </c>
      <c r="R2004" t="str">
        <f t="shared" si="196"/>
        <v>hardware</v>
      </c>
      <c r="S2004" s="8">
        <f t="shared" si="197"/>
        <v>42728.71230324074</v>
      </c>
      <c r="T2004" s="8">
        <f t="shared" si="198"/>
        <v>42758.71230324074</v>
      </c>
    </row>
    <row r="2005" spans="1:20" ht="48" hidden="1" x14ac:dyDescent="0.2">
      <c r="A2005">
        <v>2003</v>
      </c>
      <c r="B2005" s="3" t="s">
        <v>2004</v>
      </c>
      <c r="C2005" s="3" t="s">
        <v>8040</v>
      </c>
      <c r="D2005">
        <v>12000</v>
      </c>
      <c r="E2005">
        <v>1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93"/>
        <v>8.3333333333333332E-3</v>
      </c>
      <c r="P2005">
        <f t="shared" si="194"/>
        <v>705.88235294117646</v>
      </c>
      <c r="Q2005" t="str">
        <f t="shared" si="195"/>
        <v>technology</v>
      </c>
      <c r="R2005" t="str">
        <f t="shared" si="196"/>
        <v>hardware</v>
      </c>
      <c r="S2005" s="8">
        <f t="shared" si="197"/>
        <v>40347.125601851854</v>
      </c>
      <c r="T2005" s="8">
        <f t="shared" si="198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8041</v>
      </c>
      <c r="D2006">
        <v>7000</v>
      </c>
      <c r="E2006">
        <v>1102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93"/>
        <v>15.742857142857142</v>
      </c>
      <c r="P2006">
        <f t="shared" si="194"/>
        <v>19.774011299435028</v>
      </c>
      <c r="Q2006" t="str">
        <f t="shared" si="195"/>
        <v>technology</v>
      </c>
      <c r="R2006" t="str">
        <f t="shared" si="196"/>
        <v>hardware</v>
      </c>
      <c r="S2006" s="8">
        <f t="shared" si="197"/>
        <v>41800.604895833334</v>
      </c>
      <c r="T2006" s="8">
        <f t="shared" si="198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8042</v>
      </c>
      <c r="D2007">
        <v>5000</v>
      </c>
      <c r="E2007">
        <v>550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93"/>
        <v>11</v>
      </c>
      <c r="P2007">
        <f t="shared" si="194"/>
        <v>26.178010471204189</v>
      </c>
      <c r="Q2007" t="str">
        <f t="shared" si="195"/>
        <v>technology</v>
      </c>
      <c r="R2007" t="str">
        <f t="shared" si="196"/>
        <v>hardware</v>
      </c>
      <c r="S2007" s="8">
        <f t="shared" si="197"/>
        <v>41535.812708333331</v>
      </c>
      <c r="T2007" s="8">
        <f t="shared" si="198"/>
        <v>41563.165972222225</v>
      </c>
    </row>
    <row r="2008" spans="1:20" ht="64" hidden="1" x14ac:dyDescent="0.2">
      <c r="A2008">
        <v>2006</v>
      </c>
      <c r="B2008" s="3" t="s">
        <v>2007</v>
      </c>
      <c r="C2008" s="3" t="s">
        <v>8043</v>
      </c>
      <c r="D2008">
        <v>3000</v>
      </c>
      <c r="E2008">
        <v>1315</v>
      </c>
      <c r="F2008" t="s">
        <v>8219</v>
      </c>
      <c r="G2008" t="s">
        <v>8225</v>
      </c>
      <c r="H2008" t="s">
        <v>8247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93"/>
        <v>43.833333333333336</v>
      </c>
      <c r="P2008">
        <f t="shared" si="194"/>
        <v>9.9009900990099009</v>
      </c>
      <c r="Q2008" t="str">
        <f t="shared" si="195"/>
        <v>technology</v>
      </c>
      <c r="R2008" t="str">
        <f t="shared" si="196"/>
        <v>hardware</v>
      </c>
      <c r="S2008" s="8">
        <f t="shared" si="197"/>
        <v>41941.500520833331</v>
      </c>
      <c r="T2008" s="8">
        <f t="shared" si="198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8044</v>
      </c>
      <c r="D2009">
        <v>20000</v>
      </c>
      <c r="E2009">
        <v>0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93"/>
        <v>0</v>
      </c>
      <c r="P2009">
        <f t="shared" si="194"/>
        <v>145.98540145985402</v>
      </c>
      <c r="Q2009" t="str">
        <f t="shared" si="195"/>
        <v>technology</v>
      </c>
      <c r="R2009" t="str">
        <f t="shared" si="196"/>
        <v>hardware</v>
      </c>
      <c r="S2009" s="8">
        <f t="shared" si="197"/>
        <v>40347.837800925925</v>
      </c>
      <c r="T2009" s="8">
        <f t="shared" si="198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8045</v>
      </c>
      <c r="D2010">
        <v>2885</v>
      </c>
      <c r="E2010">
        <v>2485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93"/>
        <v>86.135181975736558</v>
      </c>
      <c r="P2010">
        <f t="shared" si="194"/>
        <v>70.365853658536579</v>
      </c>
      <c r="Q2010" t="str">
        <f t="shared" si="195"/>
        <v>technology</v>
      </c>
      <c r="R2010" t="str">
        <f t="shared" si="196"/>
        <v>hardware</v>
      </c>
      <c r="S2010" s="8">
        <f t="shared" si="197"/>
        <v>40761.604421296295</v>
      </c>
      <c r="T2010" s="8">
        <f t="shared" si="198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8046</v>
      </c>
      <c r="D2011">
        <v>3255</v>
      </c>
      <c r="E2011">
        <v>397</v>
      </c>
      <c r="F2011" t="s">
        <v>8219</v>
      </c>
      <c r="G2011" t="s">
        <v>8224</v>
      </c>
      <c r="H2011" t="s">
        <v>8246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93"/>
        <v>12.196620583717358</v>
      </c>
      <c r="P2011">
        <f t="shared" si="194"/>
        <v>8.1783919597989954</v>
      </c>
      <c r="Q2011" t="str">
        <f t="shared" si="195"/>
        <v>technology</v>
      </c>
      <c r="R2011" t="str">
        <f t="shared" si="196"/>
        <v>hardware</v>
      </c>
      <c r="S2011" s="8">
        <f t="shared" si="197"/>
        <v>42661.323414351849</v>
      </c>
      <c r="T2011" s="8">
        <f t="shared" si="198"/>
        <v>42697.365081018521</v>
      </c>
    </row>
    <row r="2012" spans="1:20" ht="48" hidden="1" x14ac:dyDescent="0.2">
      <c r="A2012">
        <v>2010</v>
      </c>
      <c r="B2012" s="3" t="s">
        <v>2011</v>
      </c>
      <c r="C2012" s="3" t="s">
        <v>8047</v>
      </c>
      <c r="D2012">
        <v>5000</v>
      </c>
      <c r="E2012">
        <v>5</v>
      </c>
      <c r="F2012" t="s">
        <v>8219</v>
      </c>
      <c r="G2012" t="s">
        <v>8226</v>
      </c>
      <c r="H2012" t="s">
        <v>8248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93"/>
        <v>0.1</v>
      </c>
      <c r="P2012">
        <f t="shared" si="194"/>
        <v>2.8785261945883707</v>
      </c>
      <c r="Q2012" t="str">
        <f t="shared" si="195"/>
        <v>technology</v>
      </c>
      <c r="R2012" t="str">
        <f t="shared" si="196"/>
        <v>hardware</v>
      </c>
      <c r="S2012" s="8">
        <f t="shared" si="197"/>
        <v>42570.996423611112</v>
      </c>
      <c r="T2012" s="8">
        <f t="shared" si="198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8048</v>
      </c>
      <c r="D2013">
        <v>5000</v>
      </c>
      <c r="E2013">
        <v>11</v>
      </c>
      <c r="F2013" t="s">
        <v>8219</v>
      </c>
      <c r="G2013" t="s">
        <v>8224</v>
      </c>
      <c r="H2013" t="s">
        <v>8246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93"/>
        <v>0.22</v>
      </c>
      <c r="P2013">
        <f t="shared" si="194"/>
        <v>5.1493305870236865</v>
      </c>
      <c r="Q2013" t="str">
        <f t="shared" si="195"/>
        <v>technology</v>
      </c>
      <c r="R2013" t="str">
        <f t="shared" si="196"/>
        <v>hardware</v>
      </c>
      <c r="S2013" s="8">
        <f t="shared" si="197"/>
        <v>42347.358483796299</v>
      </c>
      <c r="T2013" s="8">
        <f t="shared" si="198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8049</v>
      </c>
      <c r="D2014">
        <v>5500</v>
      </c>
      <c r="E2014">
        <v>50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93"/>
        <v>0.90909090909090906</v>
      </c>
      <c r="P2014">
        <f t="shared" si="194"/>
        <v>30.05464480874317</v>
      </c>
      <c r="Q2014" t="str">
        <f t="shared" si="195"/>
        <v>technology</v>
      </c>
      <c r="R2014" t="str">
        <f t="shared" si="196"/>
        <v>hardware</v>
      </c>
      <c r="S2014" s="8">
        <f t="shared" si="197"/>
        <v>42010.822233796294</v>
      </c>
      <c r="T2014" s="8">
        <f t="shared" si="198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8050</v>
      </c>
      <c r="D2015">
        <v>1200</v>
      </c>
      <c r="E2015">
        <v>0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93"/>
        <v>0</v>
      </c>
      <c r="P2015">
        <f t="shared" si="194"/>
        <v>0.26304252520824201</v>
      </c>
      <c r="Q2015" t="str">
        <f t="shared" si="195"/>
        <v>technology</v>
      </c>
      <c r="R2015" t="str">
        <f t="shared" si="196"/>
        <v>hardware</v>
      </c>
      <c r="S2015" s="8">
        <f t="shared" si="197"/>
        <v>42499.960810185185</v>
      </c>
      <c r="T2015" s="8">
        <f t="shared" si="198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8051</v>
      </c>
      <c r="D2016">
        <v>5000</v>
      </c>
      <c r="E2016">
        <v>1782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93"/>
        <v>35.64</v>
      </c>
      <c r="P2016">
        <f t="shared" si="194"/>
        <v>0.18898590165173679</v>
      </c>
      <c r="Q2016" t="str">
        <f t="shared" si="195"/>
        <v>technology</v>
      </c>
      <c r="R2016" t="str">
        <f t="shared" si="196"/>
        <v>hardware</v>
      </c>
      <c r="S2016" s="8">
        <f t="shared" si="197"/>
        <v>41324.214571759258</v>
      </c>
      <c r="T2016" s="8">
        <f t="shared" si="198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8052</v>
      </c>
      <c r="D2017">
        <v>5000</v>
      </c>
      <c r="E2017">
        <v>0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93"/>
        <v>0</v>
      </c>
      <c r="P2017">
        <f t="shared" si="194"/>
        <v>30.864197530864196</v>
      </c>
      <c r="Q2017" t="str">
        <f t="shared" si="195"/>
        <v>technology</v>
      </c>
      <c r="R2017" t="str">
        <f t="shared" si="196"/>
        <v>hardware</v>
      </c>
      <c r="S2017" s="8">
        <f t="shared" si="197"/>
        <v>40765.876886574071</v>
      </c>
      <c r="T2017" s="8">
        <f t="shared" si="198"/>
        <v>40795.876886574071</v>
      </c>
    </row>
    <row r="2018" spans="1:20" ht="48" hidden="1" x14ac:dyDescent="0.2">
      <c r="A2018">
        <v>2016</v>
      </c>
      <c r="B2018" s="3" t="s">
        <v>2017</v>
      </c>
      <c r="C2018" s="3" t="s">
        <v>8053</v>
      </c>
      <c r="D2018">
        <v>2000</v>
      </c>
      <c r="E2018">
        <v>5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93"/>
        <v>0.25</v>
      </c>
      <c r="P2018">
        <f t="shared" si="194"/>
        <v>4.1753653444676413</v>
      </c>
      <c r="Q2018" t="str">
        <f t="shared" si="195"/>
        <v>technology</v>
      </c>
      <c r="R2018" t="str">
        <f t="shared" si="196"/>
        <v>hardware</v>
      </c>
      <c r="S2018" s="8">
        <f t="shared" si="197"/>
        <v>41312.88077546296</v>
      </c>
      <c r="T2018" s="8">
        <f t="shared" si="198"/>
        <v>41342.88077546296</v>
      </c>
    </row>
    <row r="2019" spans="1:20" ht="32" hidden="1" x14ac:dyDescent="0.2">
      <c r="A2019">
        <v>2017</v>
      </c>
      <c r="B2019" s="3" t="s">
        <v>2018</v>
      </c>
      <c r="C2019" s="3" t="s">
        <v>8054</v>
      </c>
      <c r="D2019">
        <v>6000</v>
      </c>
      <c r="E2019">
        <v>195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93"/>
        <v>3.25</v>
      </c>
      <c r="P2019">
        <f t="shared" si="194"/>
        <v>14.084507042253522</v>
      </c>
      <c r="Q2019" t="str">
        <f t="shared" si="195"/>
        <v>technology</v>
      </c>
      <c r="R2019" t="str">
        <f t="shared" si="196"/>
        <v>hardware</v>
      </c>
      <c r="S2019" s="8">
        <f t="shared" si="197"/>
        <v>40961.057349537034</v>
      </c>
      <c r="T2019" s="8">
        <f t="shared" si="198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8055</v>
      </c>
      <c r="D2020">
        <v>3000</v>
      </c>
      <c r="E2020">
        <v>101</v>
      </c>
      <c r="F2020" t="s">
        <v>8219</v>
      </c>
      <c r="G2020" t="s">
        <v>8224</v>
      </c>
      <c r="H2020" t="s">
        <v>8246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93"/>
        <v>3.3666666666666663</v>
      </c>
      <c r="P2020">
        <f t="shared" si="194"/>
        <v>6.666666666666667</v>
      </c>
      <c r="Q2020" t="str">
        <f t="shared" si="195"/>
        <v>technology</v>
      </c>
      <c r="R2020" t="str">
        <f t="shared" si="196"/>
        <v>hardware</v>
      </c>
      <c r="S2020" s="8">
        <f t="shared" si="197"/>
        <v>42199.365844907406</v>
      </c>
      <c r="T2020" s="8">
        <f t="shared" si="198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8056</v>
      </c>
      <c r="D2021">
        <v>30000</v>
      </c>
      <c r="E2021">
        <v>0</v>
      </c>
      <c r="F2021" t="s">
        <v>8219</v>
      </c>
      <c r="G2021" t="s">
        <v>8226</v>
      </c>
      <c r="H2021" t="s">
        <v>8248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93"/>
        <v>0</v>
      </c>
      <c r="P2021">
        <f t="shared" si="194"/>
        <v>16.853932584269664</v>
      </c>
      <c r="Q2021" t="str">
        <f t="shared" si="195"/>
        <v>technology</v>
      </c>
      <c r="R2021" t="str">
        <f t="shared" si="196"/>
        <v>hardware</v>
      </c>
      <c r="S2021" s="8">
        <f t="shared" si="197"/>
        <v>42605.70857638889</v>
      </c>
      <c r="T2021" s="8">
        <f t="shared" si="198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8057</v>
      </c>
      <c r="D2022">
        <v>10000</v>
      </c>
      <c r="E2022">
        <v>1577</v>
      </c>
      <c r="F2022" t="s">
        <v>8219</v>
      </c>
      <c r="G2022" t="s">
        <v>8226</v>
      </c>
      <c r="H2022" t="s">
        <v>8248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93"/>
        <v>15.770000000000001</v>
      </c>
      <c r="P2022">
        <f t="shared" si="194"/>
        <v>81.967213114754102</v>
      </c>
      <c r="Q2022" t="str">
        <f t="shared" si="195"/>
        <v>technology</v>
      </c>
      <c r="R2022" t="str">
        <f t="shared" si="196"/>
        <v>hardware</v>
      </c>
      <c r="S2022" s="8">
        <f t="shared" si="197"/>
        <v>41737.097499999996</v>
      </c>
      <c r="T2022" s="8">
        <f t="shared" si="198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8058</v>
      </c>
      <c r="D2023">
        <v>4000</v>
      </c>
      <c r="E2023">
        <v>25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93"/>
        <v>0.625</v>
      </c>
      <c r="P2023">
        <f t="shared" si="194"/>
        <v>42.10526315789474</v>
      </c>
      <c r="Q2023" t="str">
        <f t="shared" si="195"/>
        <v>technology</v>
      </c>
      <c r="R2023" t="str">
        <f t="shared" si="196"/>
        <v>hardware</v>
      </c>
      <c r="S2023" s="8">
        <f t="shared" si="197"/>
        <v>41861.070567129631</v>
      </c>
      <c r="T2023" s="8">
        <f t="shared" si="198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6961</v>
      </c>
      <c r="D2024">
        <v>200000</v>
      </c>
      <c r="E2024">
        <v>1</v>
      </c>
      <c r="F2024" t="s">
        <v>8219</v>
      </c>
      <c r="G2024" t="s">
        <v>8241</v>
      </c>
      <c r="H2024" t="s">
        <v>8249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93"/>
        <v>5.0000000000000001E-4</v>
      </c>
      <c r="P2024">
        <f t="shared" si="194"/>
        <v>615.38461538461536</v>
      </c>
      <c r="Q2024" t="str">
        <f t="shared" si="195"/>
        <v>technology</v>
      </c>
      <c r="R2024" t="str">
        <f t="shared" si="196"/>
        <v>hardware</v>
      </c>
      <c r="S2024" s="8">
        <f t="shared" si="197"/>
        <v>42502.569120370375</v>
      </c>
      <c r="T2024" s="8">
        <f t="shared" si="198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8059</v>
      </c>
      <c r="D2025">
        <v>26000</v>
      </c>
      <c r="E2025">
        <v>25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93"/>
        <v>9.6153846153846159E-2</v>
      </c>
      <c r="P2025">
        <f t="shared" si="194"/>
        <v>73.654390934844187</v>
      </c>
      <c r="Q2025" t="str">
        <f t="shared" si="195"/>
        <v>technology</v>
      </c>
      <c r="R2025" t="str">
        <f t="shared" si="196"/>
        <v>hardware</v>
      </c>
      <c r="S2025" s="8">
        <f t="shared" si="197"/>
        <v>42136.420752314814</v>
      </c>
      <c r="T2025" s="8">
        <f t="shared" si="198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8060</v>
      </c>
      <c r="D2026">
        <v>17600</v>
      </c>
      <c r="E2026">
        <v>0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93"/>
        <v>0</v>
      </c>
      <c r="P2026">
        <f t="shared" si="194"/>
        <v>167.61904761904762</v>
      </c>
      <c r="Q2026" t="str">
        <f t="shared" si="195"/>
        <v>technology</v>
      </c>
      <c r="R2026" t="str">
        <f t="shared" si="196"/>
        <v>hardware</v>
      </c>
      <c r="S2026" s="8">
        <f t="shared" si="197"/>
        <v>41099.966944444444</v>
      </c>
      <c r="T2026" s="8">
        <f t="shared" si="198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8061</v>
      </c>
      <c r="D2027">
        <v>25000</v>
      </c>
      <c r="E2027">
        <v>0</v>
      </c>
      <c r="F2027" t="s">
        <v>8219</v>
      </c>
      <c r="G2027" t="s">
        <v>8229</v>
      </c>
      <c r="H2027" t="s">
        <v>8251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93"/>
        <v>0</v>
      </c>
      <c r="P2027">
        <f t="shared" si="194"/>
        <v>34.293552812071333</v>
      </c>
      <c r="Q2027" t="str">
        <f t="shared" si="195"/>
        <v>technology</v>
      </c>
      <c r="R2027" t="str">
        <f t="shared" si="196"/>
        <v>hardware</v>
      </c>
      <c r="S2027" s="8">
        <f t="shared" si="197"/>
        <v>42136.184560185182</v>
      </c>
      <c r="T2027" s="8">
        <f t="shared" si="198"/>
        <v>42166.184560185182</v>
      </c>
    </row>
    <row r="2028" spans="1:20" ht="48" hidden="1" x14ac:dyDescent="0.2">
      <c r="A2028">
        <v>2026</v>
      </c>
      <c r="B2028" s="3" t="s">
        <v>2027</v>
      </c>
      <c r="C2028" s="3" t="s">
        <v>8062</v>
      </c>
      <c r="D2028">
        <v>1750</v>
      </c>
      <c r="E2028">
        <v>425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93"/>
        <v>24.285714285714285</v>
      </c>
      <c r="P2028">
        <f t="shared" si="194"/>
        <v>3.8546255506607929</v>
      </c>
      <c r="Q2028" t="str">
        <f t="shared" si="195"/>
        <v>technology</v>
      </c>
      <c r="R2028" t="str">
        <f t="shared" si="196"/>
        <v>hardware</v>
      </c>
      <c r="S2028" s="8">
        <f t="shared" si="197"/>
        <v>41704.735937500001</v>
      </c>
      <c r="T2028" s="8">
        <f t="shared" si="198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8063</v>
      </c>
      <c r="D2029">
        <v>5500</v>
      </c>
      <c r="E2029">
        <v>0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93"/>
        <v>0</v>
      </c>
      <c r="P2029">
        <f t="shared" si="194"/>
        <v>10.204081632653061</v>
      </c>
      <c r="Q2029" t="str">
        <f t="shared" si="195"/>
        <v>technology</v>
      </c>
      <c r="R2029" t="str">
        <f t="shared" si="196"/>
        <v>hardware</v>
      </c>
      <c r="S2029" s="8">
        <f t="shared" si="197"/>
        <v>42048.813877314817</v>
      </c>
      <c r="T2029" s="8">
        <f t="shared" si="198"/>
        <v>42093.772210648152</v>
      </c>
    </row>
    <row r="2030" spans="1:20" ht="48" hidden="1" x14ac:dyDescent="0.2">
      <c r="A2030">
        <v>2028</v>
      </c>
      <c r="B2030" s="3" t="s">
        <v>2029</v>
      </c>
      <c r="C2030" s="3" t="s">
        <v>8064</v>
      </c>
      <c r="D2030">
        <v>28000</v>
      </c>
      <c r="E2030">
        <v>7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93"/>
        <v>2.5000000000000001E-2</v>
      </c>
      <c r="P2030">
        <f t="shared" si="194"/>
        <v>354.43037974683546</v>
      </c>
      <c r="Q2030" t="str">
        <f t="shared" si="195"/>
        <v>technology</v>
      </c>
      <c r="R2030" t="str">
        <f t="shared" si="196"/>
        <v>hardware</v>
      </c>
      <c r="S2030" s="8">
        <f t="shared" si="197"/>
        <v>40215.919050925928</v>
      </c>
      <c r="T2030" s="8">
        <f t="shared" si="198"/>
        <v>40252.913194444445</v>
      </c>
    </row>
    <row r="2031" spans="1:20" ht="48" hidden="1" x14ac:dyDescent="0.2">
      <c r="A2031">
        <v>2029</v>
      </c>
      <c r="B2031" s="3" t="s">
        <v>2030</v>
      </c>
      <c r="C2031" s="3" t="s">
        <v>8065</v>
      </c>
      <c r="D2031">
        <v>2000</v>
      </c>
      <c r="E2031">
        <v>641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93"/>
        <v>32.049999999999997</v>
      </c>
      <c r="P2031">
        <f t="shared" si="194"/>
        <v>21.276595744680851</v>
      </c>
      <c r="Q2031" t="str">
        <f t="shared" si="195"/>
        <v>technology</v>
      </c>
      <c r="R2031" t="str">
        <f t="shared" si="196"/>
        <v>hardware</v>
      </c>
      <c r="S2031" s="8">
        <f t="shared" si="197"/>
        <v>41848.021770833337</v>
      </c>
      <c r="T2031" s="8">
        <f t="shared" si="198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8066</v>
      </c>
      <c r="D2032">
        <v>1200</v>
      </c>
      <c r="E2032">
        <v>292</v>
      </c>
      <c r="F2032" t="s">
        <v>8219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93"/>
        <v>24.333333333333336</v>
      </c>
      <c r="P2032">
        <f t="shared" si="194"/>
        <v>1.92</v>
      </c>
      <c r="Q2032" t="str">
        <f t="shared" si="195"/>
        <v>technology</v>
      </c>
      <c r="R2032" t="str">
        <f t="shared" si="196"/>
        <v>hardware</v>
      </c>
      <c r="S2032" s="8">
        <f t="shared" si="197"/>
        <v>41212.996481481481</v>
      </c>
      <c r="T2032" s="8">
        <f t="shared" si="198"/>
        <v>41242.996481481481</v>
      </c>
    </row>
    <row r="2033" spans="1:20" ht="48" hidden="1" x14ac:dyDescent="0.2">
      <c r="A2033">
        <v>2031</v>
      </c>
      <c r="B2033" s="3" t="s">
        <v>2032</v>
      </c>
      <c r="C2033" s="3" t="s">
        <v>8067</v>
      </c>
      <c r="D2033">
        <v>3000</v>
      </c>
      <c r="E2033">
        <v>45</v>
      </c>
      <c r="F2033" t="s">
        <v>8219</v>
      </c>
      <c r="G2033" t="s">
        <v>8224</v>
      </c>
      <c r="H2033" t="s">
        <v>8246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93"/>
        <v>1.5</v>
      </c>
      <c r="P2033">
        <f t="shared" si="194"/>
        <v>5.9055118110236222</v>
      </c>
      <c r="Q2033" t="str">
        <f t="shared" si="195"/>
        <v>technology</v>
      </c>
      <c r="R2033" t="str">
        <f t="shared" si="196"/>
        <v>hardware</v>
      </c>
      <c r="S2033" s="8">
        <f t="shared" si="197"/>
        <v>41975.329317129625</v>
      </c>
      <c r="T2033" s="8">
        <f t="shared" si="198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8068</v>
      </c>
      <c r="D2034">
        <v>5000</v>
      </c>
      <c r="E2034">
        <v>21</v>
      </c>
      <c r="F2034" t="s">
        <v>8219</v>
      </c>
      <c r="G2034" t="s">
        <v>8225</v>
      </c>
      <c r="H2034" t="s">
        <v>8247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93"/>
        <v>0.42</v>
      </c>
      <c r="P2034">
        <f t="shared" si="194"/>
        <v>9.4161958568738235</v>
      </c>
      <c r="Q2034" t="str">
        <f t="shared" si="195"/>
        <v>technology</v>
      </c>
      <c r="R2034" t="str">
        <f t="shared" si="196"/>
        <v>hardware</v>
      </c>
      <c r="S2034" s="8">
        <f t="shared" si="197"/>
        <v>42689.565671296295</v>
      </c>
      <c r="T2034" s="8">
        <f t="shared" si="198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8069</v>
      </c>
      <c r="D2035">
        <v>1400</v>
      </c>
      <c r="E2035">
        <v>45</v>
      </c>
      <c r="F2035" t="s">
        <v>8219</v>
      </c>
      <c r="G2035" t="s">
        <v>8225</v>
      </c>
      <c r="H2035" t="s">
        <v>8247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93"/>
        <v>3.214285714285714</v>
      </c>
      <c r="P2035">
        <f t="shared" si="194"/>
        <v>8.8607594936708853</v>
      </c>
      <c r="Q2035" t="str">
        <f t="shared" si="195"/>
        <v>technology</v>
      </c>
      <c r="R2035" t="str">
        <f t="shared" si="196"/>
        <v>hardware</v>
      </c>
      <c r="S2035" s="8">
        <f t="shared" si="197"/>
        <v>41725.082384259258</v>
      </c>
      <c r="T2035" s="8">
        <f t="shared" si="198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8070</v>
      </c>
      <c r="D2036">
        <v>10000</v>
      </c>
      <c r="E2036">
        <v>0</v>
      </c>
      <c r="F2036" t="s">
        <v>8219</v>
      </c>
      <c r="G2036" t="s">
        <v>8229</v>
      </c>
      <c r="H2036" t="s">
        <v>8251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93"/>
        <v>0</v>
      </c>
      <c r="P2036">
        <f t="shared" si="194"/>
        <v>19.685039370078741</v>
      </c>
      <c r="Q2036" t="str">
        <f t="shared" si="195"/>
        <v>technology</v>
      </c>
      <c r="R2036" t="str">
        <f t="shared" si="196"/>
        <v>hardware</v>
      </c>
      <c r="S2036" s="8">
        <f t="shared" si="197"/>
        <v>42076.130011574074</v>
      </c>
      <c r="T2036" s="8">
        <f t="shared" si="198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8071</v>
      </c>
      <c r="D2037">
        <v>2000</v>
      </c>
      <c r="E2037">
        <v>126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93"/>
        <v>6.3</v>
      </c>
      <c r="P2037">
        <f t="shared" si="194"/>
        <v>3.1055900621118013</v>
      </c>
      <c r="Q2037" t="str">
        <f t="shared" si="195"/>
        <v>technology</v>
      </c>
      <c r="R2037" t="str">
        <f t="shared" si="196"/>
        <v>hardware</v>
      </c>
      <c r="S2037" s="8">
        <f t="shared" si="197"/>
        <v>42311.625081018516</v>
      </c>
      <c r="T2037" s="8">
        <f t="shared" si="198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8072</v>
      </c>
      <c r="D2038">
        <v>2000</v>
      </c>
      <c r="E2038">
        <v>285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93"/>
        <v>14.249999999999998</v>
      </c>
      <c r="P2038">
        <f t="shared" si="194"/>
        <v>2.358490566037736</v>
      </c>
      <c r="Q2038" t="str">
        <f t="shared" si="195"/>
        <v>technology</v>
      </c>
      <c r="R2038" t="str">
        <f t="shared" si="196"/>
        <v>hardware</v>
      </c>
      <c r="S2038" s="8">
        <f t="shared" si="197"/>
        <v>41738.864803240744</v>
      </c>
      <c r="T2038" s="8">
        <f t="shared" si="198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8073</v>
      </c>
      <c r="D2039">
        <v>7500</v>
      </c>
      <c r="E2039">
        <v>45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93"/>
        <v>0.6</v>
      </c>
      <c r="P2039">
        <f t="shared" si="194"/>
        <v>17.482517482517483</v>
      </c>
      <c r="Q2039" t="str">
        <f t="shared" si="195"/>
        <v>technology</v>
      </c>
      <c r="R2039" t="str">
        <f t="shared" si="196"/>
        <v>hardware</v>
      </c>
      <c r="S2039" s="8">
        <f t="shared" si="197"/>
        <v>41578.210104166668</v>
      </c>
      <c r="T2039" s="8">
        <f t="shared" si="198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8074</v>
      </c>
      <c r="D2040">
        <v>1700</v>
      </c>
      <c r="E2040">
        <v>410</v>
      </c>
      <c r="F2040" t="s">
        <v>8219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93"/>
        <v>24.117647058823529</v>
      </c>
      <c r="P2040">
        <f t="shared" si="194"/>
        <v>8.3333333333333339</v>
      </c>
      <c r="Q2040" t="str">
        <f t="shared" si="195"/>
        <v>technology</v>
      </c>
      <c r="R2040" t="str">
        <f t="shared" si="196"/>
        <v>hardware</v>
      </c>
      <c r="S2040" s="8">
        <f t="shared" si="197"/>
        <v>41424.27107638889</v>
      </c>
      <c r="T2040" s="8">
        <f t="shared" si="198"/>
        <v>41456.75</v>
      </c>
    </row>
    <row r="2041" spans="1:20" ht="48" hidden="1" x14ac:dyDescent="0.2">
      <c r="A2041">
        <v>2039</v>
      </c>
      <c r="B2041" s="3" t="s">
        <v>2040</v>
      </c>
      <c r="C2041" s="3" t="s">
        <v>8075</v>
      </c>
      <c r="D2041">
        <v>5000</v>
      </c>
      <c r="E2041">
        <v>527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93"/>
        <v>10.54</v>
      </c>
      <c r="P2041">
        <f t="shared" si="194"/>
        <v>13.192612137203167</v>
      </c>
      <c r="Q2041" t="str">
        <f t="shared" si="195"/>
        <v>technology</v>
      </c>
      <c r="R2041" t="str">
        <f t="shared" si="196"/>
        <v>hardware</v>
      </c>
      <c r="S2041" s="8">
        <f t="shared" si="197"/>
        <v>42675.438946759255</v>
      </c>
      <c r="T2041" s="8">
        <f t="shared" si="198"/>
        <v>42705.207638888889</v>
      </c>
    </row>
    <row r="2042" spans="1:20" ht="48" hidden="1" x14ac:dyDescent="0.2">
      <c r="A2042">
        <v>2040</v>
      </c>
      <c r="B2042" s="3" t="s">
        <v>2041</v>
      </c>
      <c r="C2042" s="3" t="s">
        <v>8076</v>
      </c>
      <c r="D2042">
        <v>2825</v>
      </c>
      <c r="E2042">
        <v>211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93"/>
        <v>7.4690265486725664</v>
      </c>
      <c r="P2042">
        <f t="shared" si="194"/>
        <v>10.424354243542435</v>
      </c>
      <c r="Q2042" t="str">
        <f t="shared" si="195"/>
        <v>technology</v>
      </c>
      <c r="R2042" t="str">
        <f t="shared" si="196"/>
        <v>hardware</v>
      </c>
      <c r="S2042" s="8">
        <f t="shared" si="197"/>
        <v>41578.927118055559</v>
      </c>
      <c r="T2042" s="8">
        <f t="shared" si="198"/>
        <v>41593.968784722223</v>
      </c>
    </row>
    <row r="2043" spans="1:20" ht="64" hidden="1" x14ac:dyDescent="0.2">
      <c r="A2043">
        <v>2041</v>
      </c>
      <c r="B2043" s="3" t="s">
        <v>2042</v>
      </c>
      <c r="C2043" s="3" t="s">
        <v>8077</v>
      </c>
      <c r="D2043">
        <v>15000</v>
      </c>
      <c r="E2043">
        <v>11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93"/>
        <v>7.3333333333333334E-2</v>
      </c>
      <c r="P2043">
        <f t="shared" si="194"/>
        <v>125</v>
      </c>
      <c r="Q2043" t="str">
        <f t="shared" si="195"/>
        <v>technology</v>
      </c>
      <c r="R2043" t="str">
        <f t="shared" si="196"/>
        <v>hardware</v>
      </c>
      <c r="S2043" s="8">
        <f t="shared" si="197"/>
        <v>42654.525775462964</v>
      </c>
      <c r="T2043" s="8">
        <f t="shared" si="198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8078</v>
      </c>
      <c r="D2044">
        <v>14000</v>
      </c>
      <c r="E2044">
        <v>136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93"/>
        <v>0.97142857142857131</v>
      </c>
      <c r="P2044">
        <f t="shared" si="194"/>
        <v>100</v>
      </c>
      <c r="Q2044" t="str">
        <f t="shared" si="195"/>
        <v>technology</v>
      </c>
      <c r="R2044" t="str">
        <f t="shared" si="196"/>
        <v>hardware</v>
      </c>
      <c r="S2044" s="8">
        <f t="shared" si="197"/>
        <v>42331.708032407405</v>
      </c>
      <c r="T2044" s="8">
        <f t="shared" si="198"/>
        <v>42391.708032407405</v>
      </c>
    </row>
    <row r="2045" spans="1:20" ht="32" hidden="1" x14ac:dyDescent="0.2">
      <c r="A2045">
        <v>2043</v>
      </c>
      <c r="B2045" s="3" t="s">
        <v>2044</v>
      </c>
      <c r="C2045" s="3" t="s">
        <v>8079</v>
      </c>
      <c r="D2045">
        <v>1000</v>
      </c>
      <c r="E2045">
        <v>211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93"/>
        <v>21.099999999999998</v>
      </c>
      <c r="P2045">
        <f t="shared" si="194"/>
        <v>5.1813471502590671</v>
      </c>
      <c r="Q2045" t="str">
        <f t="shared" si="195"/>
        <v>technology</v>
      </c>
      <c r="R2045" t="str">
        <f t="shared" si="196"/>
        <v>hardware</v>
      </c>
      <c r="S2045" s="8">
        <f t="shared" si="197"/>
        <v>42661.176817129628</v>
      </c>
      <c r="T2045" s="8">
        <f t="shared" si="198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8080</v>
      </c>
      <c r="D2046">
        <v>5000</v>
      </c>
      <c r="E2046">
        <v>3905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93"/>
        <v>78.100000000000009</v>
      </c>
      <c r="P2046">
        <f t="shared" si="194"/>
        <v>27.777777777777779</v>
      </c>
      <c r="Q2046" t="str">
        <f t="shared" si="195"/>
        <v>technology</v>
      </c>
      <c r="R2046" t="str">
        <f t="shared" si="196"/>
        <v>hardware</v>
      </c>
      <c r="S2046" s="8">
        <f t="shared" si="197"/>
        <v>42138.684189814812</v>
      </c>
      <c r="T2046" s="8">
        <f t="shared" si="198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8081</v>
      </c>
      <c r="D2047">
        <v>1000</v>
      </c>
      <c r="E2047">
        <v>320</v>
      </c>
      <c r="F2047" t="s">
        <v>8219</v>
      </c>
      <c r="G2047" t="s">
        <v>8225</v>
      </c>
      <c r="H2047" t="s">
        <v>8247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93"/>
        <v>32</v>
      </c>
      <c r="P2047">
        <f t="shared" si="194"/>
        <v>3.8022813688212929</v>
      </c>
      <c r="Q2047" t="str">
        <f t="shared" si="195"/>
        <v>technology</v>
      </c>
      <c r="R2047" t="str">
        <f t="shared" si="196"/>
        <v>hardware</v>
      </c>
      <c r="S2047" s="8">
        <f t="shared" si="197"/>
        <v>41069.088506944441</v>
      </c>
      <c r="T2047" s="8">
        <f t="shared" si="198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8082</v>
      </c>
      <c r="D2048">
        <v>678</v>
      </c>
      <c r="E2048">
        <v>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93"/>
        <v>0</v>
      </c>
      <c r="P2048">
        <f t="shared" si="194"/>
        <v>3.1244239631336406</v>
      </c>
      <c r="Q2048" t="str">
        <f t="shared" si="195"/>
        <v>technology</v>
      </c>
      <c r="R2048" t="str">
        <f t="shared" si="196"/>
        <v>hardware</v>
      </c>
      <c r="S2048" s="8">
        <f t="shared" si="197"/>
        <v>41387.171805555554</v>
      </c>
      <c r="T2048" s="8">
        <f t="shared" si="198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8083</v>
      </c>
      <c r="D2049">
        <v>1300</v>
      </c>
      <c r="E2049">
        <v>620</v>
      </c>
      <c r="F2049" t="s">
        <v>8219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93"/>
        <v>47.692307692307693</v>
      </c>
      <c r="P2049">
        <f t="shared" si="194"/>
        <v>2.9345372460496613</v>
      </c>
      <c r="Q2049" t="str">
        <f t="shared" si="195"/>
        <v>technology</v>
      </c>
      <c r="R2049" t="str">
        <f t="shared" si="196"/>
        <v>hardware</v>
      </c>
      <c r="S2049" s="8">
        <f t="shared" si="197"/>
        <v>42081.903587962966</v>
      </c>
      <c r="T2049" s="8">
        <f t="shared" si="198"/>
        <v>42111</v>
      </c>
    </row>
    <row r="2050" spans="1:20" ht="48" hidden="1" x14ac:dyDescent="0.2">
      <c r="A2050">
        <v>2048</v>
      </c>
      <c r="B2050" s="3" t="s">
        <v>2049</v>
      </c>
      <c r="C2050" s="3" t="s">
        <v>8084</v>
      </c>
      <c r="D2050">
        <v>90000</v>
      </c>
      <c r="E2050">
        <v>1305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93"/>
        <v>1.4500000000000002</v>
      </c>
      <c r="P2050">
        <f t="shared" si="194"/>
        <v>65.549890750182087</v>
      </c>
      <c r="Q2050" t="str">
        <f t="shared" si="195"/>
        <v>technology</v>
      </c>
      <c r="R2050" t="str">
        <f t="shared" si="196"/>
        <v>hardware</v>
      </c>
      <c r="S2050" s="8">
        <f t="shared" si="197"/>
        <v>41387.651516203703</v>
      </c>
      <c r="T2050" s="8">
        <f t="shared" si="198"/>
        <v>41417.651516203703</v>
      </c>
    </row>
    <row r="2051" spans="1:20" ht="48" hidden="1" x14ac:dyDescent="0.2">
      <c r="A2051">
        <v>2049</v>
      </c>
      <c r="B2051" s="3" t="s">
        <v>2050</v>
      </c>
      <c r="C2051" s="3" t="s">
        <v>8085</v>
      </c>
      <c r="D2051">
        <v>2000</v>
      </c>
      <c r="E2051">
        <v>214</v>
      </c>
      <c r="F2051" t="s">
        <v>8219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3"/>
        <v>10.7</v>
      </c>
      <c r="P2051">
        <f t="shared" si="194"/>
        <v>2.6954177897574123</v>
      </c>
      <c r="Q2051" t="str">
        <f t="shared" si="195"/>
        <v>technology</v>
      </c>
      <c r="R2051" t="str">
        <f t="shared" si="196"/>
        <v>hardware</v>
      </c>
      <c r="S2051" s="8">
        <f t="shared" si="197"/>
        <v>41575.527349537035</v>
      </c>
      <c r="T2051" s="8">
        <f t="shared" si="198"/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8086</v>
      </c>
      <c r="D2052">
        <v>6000</v>
      </c>
      <c r="E2052">
        <v>110</v>
      </c>
      <c r="F2052" t="s">
        <v>8219</v>
      </c>
      <c r="G2052" t="s">
        <v>8225</v>
      </c>
      <c r="H2052" t="s">
        <v>8247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3"/>
        <v>1.8333333333333333</v>
      </c>
      <c r="P2052">
        <f t="shared" si="194"/>
        <v>35.294117647058826</v>
      </c>
      <c r="Q2052" t="str">
        <f t="shared" si="195"/>
        <v>technology</v>
      </c>
      <c r="R2052" t="str">
        <f t="shared" si="196"/>
        <v>hardware</v>
      </c>
      <c r="S2052" s="8">
        <f t="shared" si="197"/>
        <v>42115.071504629625</v>
      </c>
      <c r="T2052" s="8">
        <f t="shared" si="198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8087</v>
      </c>
      <c r="D2053">
        <v>2500</v>
      </c>
      <c r="E2053">
        <v>450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3"/>
        <v>18</v>
      </c>
      <c r="P2053">
        <f t="shared" si="194"/>
        <v>10.330578512396695</v>
      </c>
      <c r="Q2053" t="str">
        <f t="shared" si="195"/>
        <v>technology</v>
      </c>
      <c r="R2053" t="str">
        <f t="shared" si="196"/>
        <v>hardware</v>
      </c>
      <c r="S2053" s="8">
        <f t="shared" si="197"/>
        <v>41604.022418981483</v>
      </c>
      <c r="T2053" s="8">
        <f t="shared" si="198"/>
        <v>41634.022418981483</v>
      </c>
    </row>
    <row r="2054" spans="1:20" ht="32" hidden="1" x14ac:dyDescent="0.2">
      <c r="A2054">
        <v>2052</v>
      </c>
      <c r="B2054" s="3" t="s">
        <v>2053</v>
      </c>
      <c r="C2054" s="3" t="s">
        <v>7469</v>
      </c>
      <c r="D2054">
        <v>30000</v>
      </c>
      <c r="E2054">
        <v>1225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3"/>
        <v>4.083333333333333</v>
      </c>
      <c r="P2054">
        <f t="shared" si="194"/>
        <v>55.452865064695011</v>
      </c>
      <c r="Q2054" t="str">
        <f t="shared" si="195"/>
        <v>technology</v>
      </c>
      <c r="R2054" t="str">
        <f t="shared" si="196"/>
        <v>hardware</v>
      </c>
      <c r="S2054" s="8">
        <f t="shared" si="197"/>
        <v>42375.08394675926</v>
      </c>
      <c r="T2054" s="8">
        <f t="shared" si="198"/>
        <v>42420.08394675926</v>
      </c>
    </row>
    <row r="2055" spans="1:20" ht="64" hidden="1" x14ac:dyDescent="0.2">
      <c r="A2055">
        <v>2053</v>
      </c>
      <c r="B2055" s="3" t="s">
        <v>2054</v>
      </c>
      <c r="C2055" s="3" t="s">
        <v>8088</v>
      </c>
      <c r="D2055">
        <v>850</v>
      </c>
      <c r="E2055">
        <v>170</v>
      </c>
      <c r="F2055" t="s">
        <v>8219</v>
      </c>
      <c r="G2055" t="s">
        <v>8225</v>
      </c>
      <c r="H2055" t="s">
        <v>8247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3"/>
        <v>20</v>
      </c>
      <c r="P2055">
        <f t="shared" si="194"/>
        <v>7.0247933884297522</v>
      </c>
      <c r="Q2055" t="str">
        <f t="shared" si="195"/>
        <v>technology</v>
      </c>
      <c r="R2055" t="str">
        <f t="shared" si="196"/>
        <v>hardware</v>
      </c>
      <c r="S2055" s="8">
        <f t="shared" si="197"/>
        <v>42303.617488425924</v>
      </c>
      <c r="T2055" s="8">
        <f t="shared" si="198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8089</v>
      </c>
      <c r="D2056">
        <v>11140</v>
      </c>
      <c r="E2056">
        <v>3877</v>
      </c>
      <c r="F2056" t="s">
        <v>8219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3"/>
        <v>34.802513464991023</v>
      </c>
      <c r="P2056">
        <f t="shared" si="194"/>
        <v>17.938808373590984</v>
      </c>
      <c r="Q2056" t="str">
        <f t="shared" si="195"/>
        <v>technology</v>
      </c>
      <c r="R2056" t="str">
        <f t="shared" si="196"/>
        <v>hardware</v>
      </c>
      <c r="S2056" s="8">
        <f t="shared" si="197"/>
        <v>41731.520949074074</v>
      </c>
      <c r="T2056" s="8">
        <f t="shared" si="198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8090</v>
      </c>
      <c r="D2057">
        <v>1500</v>
      </c>
      <c r="E2057">
        <v>95</v>
      </c>
      <c r="F2057" t="s">
        <v>8219</v>
      </c>
      <c r="G2057" t="s">
        <v>8225</v>
      </c>
      <c r="H2057" t="s">
        <v>8247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3"/>
        <v>6.3333333333333339</v>
      </c>
      <c r="P2057">
        <f t="shared" si="194"/>
        <v>14.851485148514852</v>
      </c>
      <c r="Q2057" t="str">
        <f t="shared" si="195"/>
        <v>technology</v>
      </c>
      <c r="R2057" t="str">
        <f t="shared" si="196"/>
        <v>hardware</v>
      </c>
      <c r="S2057" s="8">
        <f t="shared" si="197"/>
        <v>41946.674108796295</v>
      </c>
      <c r="T2057" s="8">
        <f t="shared" si="198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8091</v>
      </c>
      <c r="D2058">
        <v>2000</v>
      </c>
      <c r="E2058">
        <v>641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3"/>
        <v>32.049999999999997</v>
      </c>
      <c r="P2058">
        <f t="shared" si="194"/>
        <v>3.6101083032490973</v>
      </c>
      <c r="Q2058" t="str">
        <f t="shared" si="195"/>
        <v>technology</v>
      </c>
      <c r="R2058" t="str">
        <f t="shared" si="196"/>
        <v>hardware</v>
      </c>
      <c r="S2058" s="8">
        <f t="shared" si="197"/>
        <v>41351.76090277778</v>
      </c>
      <c r="T2058" s="8">
        <f t="shared" si="198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8092</v>
      </c>
      <c r="D2059">
        <v>5000</v>
      </c>
      <c r="E2059">
        <v>488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ref="O2059:O2122" si="199">(E2059/D2059)*100</f>
        <v>9.76</v>
      </c>
      <c r="P2059">
        <f t="shared" ref="P2059:P2122" si="200">D2059/L2059</f>
        <v>7.5075075075075075</v>
      </c>
      <c r="Q2059" t="str">
        <f t="shared" ref="Q2059:Q2122" si="201">LEFT(N2059,SEARCH("/",N2059)-1)</f>
        <v>technology</v>
      </c>
      <c r="R2059" t="str">
        <f t="shared" ref="R2059:R2122" si="202">RIGHT(N2059,LEN(N2059)-SEARCH("/",N2059))</f>
        <v>hardware</v>
      </c>
      <c r="S2059" s="8">
        <f t="shared" ref="S2059:S2122" si="203">(((J2059/60)/60)/24)+DATE(1970,1,1)</f>
        <v>42396.494583333333</v>
      </c>
      <c r="T2059" s="8">
        <f t="shared" ref="T2059:T2122" si="204">(((I2059/60)/60)/24)+DATE(1970,1,1)</f>
        <v>42426.494583333333</v>
      </c>
    </row>
    <row r="2060" spans="1:20" ht="48" hidden="1" x14ac:dyDescent="0.2">
      <c r="A2060">
        <v>2058</v>
      </c>
      <c r="B2060" s="3" t="s">
        <v>2059</v>
      </c>
      <c r="C2060" s="3" t="s">
        <v>8093</v>
      </c>
      <c r="D2060">
        <v>400</v>
      </c>
      <c r="E2060">
        <v>151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9"/>
        <v>37.75</v>
      </c>
      <c r="P2060">
        <f t="shared" si="200"/>
        <v>0.97560975609756095</v>
      </c>
      <c r="Q2060" t="str">
        <f t="shared" si="201"/>
        <v>technology</v>
      </c>
      <c r="R2060" t="str">
        <f t="shared" si="202"/>
        <v>hardware</v>
      </c>
      <c r="S2060" s="8">
        <f t="shared" si="203"/>
        <v>42026.370717592596</v>
      </c>
      <c r="T2060" s="8">
        <f t="shared" si="204"/>
        <v>42065.833333333328</v>
      </c>
    </row>
    <row r="2061" spans="1:20" ht="32" hidden="1" x14ac:dyDescent="0.2">
      <c r="A2061">
        <v>2059</v>
      </c>
      <c r="B2061" s="3" t="s">
        <v>2060</v>
      </c>
      <c r="C2061" s="3" t="s">
        <v>8094</v>
      </c>
      <c r="D2061">
        <v>1500</v>
      </c>
      <c r="E2061">
        <v>32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9"/>
        <v>2.1333333333333333</v>
      </c>
      <c r="P2061">
        <f t="shared" si="200"/>
        <v>4</v>
      </c>
      <c r="Q2061" t="str">
        <f t="shared" si="201"/>
        <v>technology</v>
      </c>
      <c r="R2061" t="str">
        <f t="shared" si="202"/>
        <v>hardware</v>
      </c>
      <c r="S2061" s="8">
        <f t="shared" si="203"/>
        <v>42361.602476851855</v>
      </c>
      <c r="T2061" s="8">
        <f t="shared" si="204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8095</v>
      </c>
      <c r="D2062">
        <v>3000</v>
      </c>
      <c r="E2062">
        <v>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9"/>
        <v>0</v>
      </c>
      <c r="P2062">
        <f t="shared" si="200"/>
        <v>2.1994134897360702</v>
      </c>
      <c r="Q2062" t="str">
        <f t="shared" si="201"/>
        <v>technology</v>
      </c>
      <c r="R2062" t="str">
        <f t="shared" si="202"/>
        <v>hardware</v>
      </c>
      <c r="S2062" s="8">
        <f t="shared" si="203"/>
        <v>41783.642939814818</v>
      </c>
      <c r="T2062" s="8">
        <f t="shared" si="204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8096</v>
      </c>
      <c r="D2063">
        <v>1650</v>
      </c>
      <c r="E2063">
        <v>69</v>
      </c>
      <c r="F2063" t="s">
        <v>8219</v>
      </c>
      <c r="G2063" t="s">
        <v>8225</v>
      </c>
      <c r="H2063" t="s">
        <v>8247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9"/>
        <v>4.1818181818181817</v>
      </c>
      <c r="P2063">
        <f t="shared" si="200"/>
        <v>47.142857142857146</v>
      </c>
      <c r="Q2063" t="str">
        <f t="shared" si="201"/>
        <v>technology</v>
      </c>
      <c r="R2063" t="str">
        <f t="shared" si="202"/>
        <v>hardware</v>
      </c>
      <c r="S2063" s="8">
        <f t="shared" si="203"/>
        <v>42705.764513888891</v>
      </c>
      <c r="T2063" s="8">
        <f t="shared" si="204"/>
        <v>42735.764513888891</v>
      </c>
    </row>
    <row r="2064" spans="1:20" ht="32" hidden="1" x14ac:dyDescent="0.2">
      <c r="A2064">
        <v>2062</v>
      </c>
      <c r="B2064" s="3" t="s">
        <v>2063</v>
      </c>
      <c r="C2064" s="3" t="s">
        <v>8097</v>
      </c>
      <c r="D2064">
        <v>500</v>
      </c>
      <c r="E2064">
        <v>100</v>
      </c>
      <c r="F2064" t="s">
        <v>8219</v>
      </c>
      <c r="G2064" t="s">
        <v>8224</v>
      </c>
      <c r="H2064" t="s">
        <v>8246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9"/>
        <v>20</v>
      </c>
      <c r="P2064">
        <f t="shared" si="200"/>
        <v>2.4630541871921183</v>
      </c>
      <c r="Q2064" t="str">
        <f t="shared" si="201"/>
        <v>technology</v>
      </c>
      <c r="R2064" t="str">
        <f t="shared" si="202"/>
        <v>hardware</v>
      </c>
      <c r="S2064" s="8">
        <f t="shared" si="203"/>
        <v>42423.3830787037</v>
      </c>
      <c r="T2064" s="8">
        <f t="shared" si="204"/>
        <v>42453.341412037036</v>
      </c>
    </row>
    <row r="2065" spans="1:20" ht="48" hidden="1" x14ac:dyDescent="0.2">
      <c r="A2065">
        <v>2063</v>
      </c>
      <c r="B2065" s="3" t="s">
        <v>2064</v>
      </c>
      <c r="C2065" s="3" t="s">
        <v>8098</v>
      </c>
      <c r="D2065">
        <v>10000</v>
      </c>
      <c r="E2065">
        <v>541</v>
      </c>
      <c r="F2065" t="s">
        <v>8219</v>
      </c>
      <c r="G2065" t="s">
        <v>8224</v>
      </c>
      <c r="H2065" t="s">
        <v>8246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9"/>
        <v>5.41</v>
      </c>
      <c r="P2065">
        <f t="shared" si="200"/>
        <v>204.08163265306123</v>
      </c>
      <c r="Q2065" t="str">
        <f t="shared" si="201"/>
        <v>technology</v>
      </c>
      <c r="R2065" t="str">
        <f t="shared" si="202"/>
        <v>hardware</v>
      </c>
      <c r="S2065" s="8">
        <f t="shared" si="203"/>
        <v>42472.73265046296</v>
      </c>
      <c r="T2065" s="8">
        <f t="shared" si="204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8099</v>
      </c>
      <c r="D2066">
        <v>50000</v>
      </c>
      <c r="E2066">
        <v>3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9"/>
        <v>6.0000000000000001E-3</v>
      </c>
      <c r="P2066">
        <f t="shared" si="200"/>
        <v>8.6028905712319332</v>
      </c>
      <c r="Q2066" t="str">
        <f t="shared" si="201"/>
        <v>technology</v>
      </c>
      <c r="R2066" t="str">
        <f t="shared" si="202"/>
        <v>hardware</v>
      </c>
      <c r="S2066" s="8">
        <f t="shared" si="203"/>
        <v>41389.364849537036</v>
      </c>
      <c r="T2066" s="8">
        <f t="shared" si="204"/>
        <v>41425.5</v>
      </c>
    </row>
    <row r="2067" spans="1:20" ht="32" hidden="1" x14ac:dyDescent="0.2">
      <c r="A2067">
        <v>2065</v>
      </c>
      <c r="B2067" s="3" t="s">
        <v>2066</v>
      </c>
      <c r="C2067" s="3" t="s">
        <v>8100</v>
      </c>
      <c r="D2067">
        <v>2000</v>
      </c>
      <c r="E2067">
        <v>5</v>
      </c>
      <c r="F2067" t="s">
        <v>8219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9"/>
        <v>0.25</v>
      </c>
      <c r="P2067">
        <f t="shared" si="200"/>
        <v>1.2853470437017995</v>
      </c>
      <c r="Q2067" t="str">
        <f t="shared" si="201"/>
        <v>technology</v>
      </c>
      <c r="R2067" t="str">
        <f t="shared" si="202"/>
        <v>hardware</v>
      </c>
      <c r="S2067" s="8">
        <f t="shared" si="203"/>
        <v>41603.333668981482</v>
      </c>
      <c r="T2067" s="8">
        <f t="shared" si="204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8101</v>
      </c>
      <c r="D2068">
        <v>200</v>
      </c>
      <c r="E2068">
        <v>70</v>
      </c>
      <c r="F2068" t="s">
        <v>8219</v>
      </c>
      <c r="G2068" t="s">
        <v>8225</v>
      </c>
      <c r="H2068" t="s">
        <v>8247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9"/>
        <v>35</v>
      </c>
      <c r="P2068">
        <f t="shared" si="200"/>
        <v>3.0769230769230771</v>
      </c>
      <c r="Q2068" t="str">
        <f t="shared" si="201"/>
        <v>technology</v>
      </c>
      <c r="R2068" t="str">
        <f t="shared" si="202"/>
        <v>hardware</v>
      </c>
      <c r="S2068" s="8">
        <f t="shared" si="203"/>
        <v>41844.771793981483</v>
      </c>
      <c r="T2068" s="8">
        <f t="shared" si="204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8102</v>
      </c>
      <c r="D2069">
        <v>3000</v>
      </c>
      <c r="E2069">
        <v>497</v>
      </c>
      <c r="F2069" t="s">
        <v>8219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9"/>
        <v>16.566666666666666</v>
      </c>
      <c r="P2069">
        <f t="shared" si="200"/>
        <v>300</v>
      </c>
      <c r="Q2069" t="str">
        <f t="shared" si="201"/>
        <v>technology</v>
      </c>
      <c r="R2069" t="str">
        <f t="shared" si="202"/>
        <v>hardware</v>
      </c>
      <c r="S2069" s="8">
        <f t="shared" si="203"/>
        <v>42115.853888888887</v>
      </c>
      <c r="T2069" s="8">
        <f t="shared" si="204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8103</v>
      </c>
      <c r="D2070">
        <v>3000</v>
      </c>
      <c r="E2070">
        <v>0</v>
      </c>
      <c r="F2070" t="s">
        <v>8219</v>
      </c>
      <c r="G2070" t="s">
        <v>8225</v>
      </c>
      <c r="H2070" t="s">
        <v>8247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9"/>
        <v>0</v>
      </c>
      <c r="P2070">
        <f t="shared" si="200"/>
        <v>39.473684210526315</v>
      </c>
      <c r="Q2070" t="str">
        <f t="shared" si="201"/>
        <v>technology</v>
      </c>
      <c r="R2070" t="str">
        <f t="shared" si="202"/>
        <v>hardware</v>
      </c>
      <c r="S2070" s="8">
        <f t="shared" si="203"/>
        <v>42633.841608796298</v>
      </c>
      <c r="T2070" s="8">
        <f t="shared" si="204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8104</v>
      </c>
      <c r="D2071">
        <v>1250</v>
      </c>
      <c r="E2071">
        <v>715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9"/>
        <v>57.199999999999996</v>
      </c>
      <c r="P2071">
        <f t="shared" si="200"/>
        <v>4.752851711026616</v>
      </c>
      <c r="Q2071" t="str">
        <f t="shared" si="201"/>
        <v>technology</v>
      </c>
      <c r="R2071" t="str">
        <f t="shared" si="202"/>
        <v>hardware</v>
      </c>
      <c r="S2071" s="8">
        <f t="shared" si="203"/>
        <v>42340.972118055557</v>
      </c>
      <c r="T2071" s="8">
        <f t="shared" si="204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8105</v>
      </c>
      <c r="D2072">
        <v>7000</v>
      </c>
      <c r="E2072">
        <v>1156</v>
      </c>
      <c r="F2072" t="s">
        <v>8219</v>
      </c>
      <c r="G2072" t="s">
        <v>8224</v>
      </c>
      <c r="H2072" t="s">
        <v>8246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9"/>
        <v>16.514285714285716</v>
      </c>
      <c r="P2072">
        <f t="shared" si="200"/>
        <v>4.5751633986928102</v>
      </c>
      <c r="Q2072" t="str">
        <f t="shared" si="201"/>
        <v>technology</v>
      </c>
      <c r="R2072" t="str">
        <f t="shared" si="202"/>
        <v>hardware</v>
      </c>
      <c r="S2072" s="8">
        <f t="shared" si="203"/>
        <v>42519.6565162037</v>
      </c>
      <c r="T2072" s="8">
        <f t="shared" si="204"/>
        <v>42549.6565162037</v>
      </c>
    </row>
    <row r="2073" spans="1:20" ht="32" hidden="1" x14ac:dyDescent="0.2">
      <c r="A2073">
        <v>2071</v>
      </c>
      <c r="B2073" s="3" t="s">
        <v>2072</v>
      </c>
      <c r="C2073" s="3" t="s">
        <v>8106</v>
      </c>
      <c r="D2073">
        <v>8000</v>
      </c>
      <c r="E2073">
        <v>10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9"/>
        <v>0.125</v>
      </c>
      <c r="P2073">
        <f t="shared" si="200"/>
        <v>28.776978417266186</v>
      </c>
      <c r="Q2073" t="str">
        <f t="shared" si="201"/>
        <v>technology</v>
      </c>
      <c r="R2073" t="str">
        <f t="shared" si="202"/>
        <v>hardware</v>
      </c>
      <c r="S2073" s="8">
        <f t="shared" si="203"/>
        <v>42600.278749999998</v>
      </c>
      <c r="T2073" s="8">
        <f t="shared" si="204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8107</v>
      </c>
      <c r="D2074">
        <v>1200</v>
      </c>
      <c r="E2074">
        <v>453</v>
      </c>
      <c r="F2074" t="s">
        <v>8219</v>
      </c>
      <c r="G2074" t="s">
        <v>8225</v>
      </c>
      <c r="H2074" t="s">
        <v>8247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9"/>
        <v>37.75</v>
      </c>
      <c r="P2074">
        <f t="shared" si="200"/>
        <v>3.4285714285714284</v>
      </c>
      <c r="Q2074" t="str">
        <f t="shared" si="201"/>
        <v>technology</v>
      </c>
      <c r="R2074" t="str">
        <f t="shared" si="202"/>
        <v>hardware</v>
      </c>
      <c r="S2074" s="8">
        <f t="shared" si="203"/>
        <v>42467.581388888888</v>
      </c>
      <c r="T2074" s="8">
        <f t="shared" si="204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8108</v>
      </c>
      <c r="D2075">
        <v>1250</v>
      </c>
      <c r="E2075">
        <v>23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9"/>
        <v>1.8399999999999999</v>
      </c>
      <c r="P2075">
        <f t="shared" si="200"/>
        <v>2.6595744680851063</v>
      </c>
      <c r="Q2075" t="str">
        <f t="shared" si="201"/>
        <v>technology</v>
      </c>
      <c r="R2075" t="str">
        <f t="shared" si="202"/>
        <v>hardware</v>
      </c>
      <c r="S2075" s="8">
        <f t="shared" si="203"/>
        <v>42087.668032407411</v>
      </c>
      <c r="T2075" s="8">
        <f t="shared" si="204"/>
        <v>42132.668032407411</v>
      </c>
    </row>
    <row r="2076" spans="1:20" ht="48" hidden="1" x14ac:dyDescent="0.2">
      <c r="A2076">
        <v>2074</v>
      </c>
      <c r="B2076" s="3" t="s">
        <v>2075</v>
      </c>
      <c r="C2076" s="3" t="s">
        <v>8071</v>
      </c>
      <c r="D2076">
        <v>2000</v>
      </c>
      <c r="E2076">
        <v>201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9"/>
        <v>10.050000000000001</v>
      </c>
      <c r="P2076">
        <f t="shared" si="200"/>
        <v>666.66666666666663</v>
      </c>
      <c r="Q2076" t="str">
        <f t="shared" si="201"/>
        <v>technology</v>
      </c>
      <c r="R2076" t="str">
        <f t="shared" si="202"/>
        <v>hardware</v>
      </c>
      <c r="S2076" s="8">
        <f t="shared" si="203"/>
        <v>42466.826180555552</v>
      </c>
      <c r="T2076" s="8">
        <f t="shared" si="204"/>
        <v>42496.826180555552</v>
      </c>
    </row>
    <row r="2077" spans="1:20" ht="16" hidden="1" x14ac:dyDescent="0.2">
      <c r="A2077">
        <v>2075</v>
      </c>
      <c r="B2077" s="3" t="s">
        <v>2076</v>
      </c>
      <c r="C2077" s="3" t="s">
        <v>8109</v>
      </c>
      <c r="D2077">
        <v>500</v>
      </c>
      <c r="E2077">
        <v>1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9"/>
        <v>0.2</v>
      </c>
      <c r="P2077">
        <f t="shared" si="200"/>
        <v>6.097560975609756E-2</v>
      </c>
      <c r="Q2077" t="str">
        <f t="shared" si="201"/>
        <v>technology</v>
      </c>
      <c r="R2077" t="str">
        <f t="shared" si="202"/>
        <v>hardware</v>
      </c>
      <c r="S2077" s="8">
        <f t="shared" si="203"/>
        <v>41450.681574074071</v>
      </c>
      <c r="T2077" s="8">
        <f t="shared" si="204"/>
        <v>41480.681574074071</v>
      </c>
    </row>
    <row r="2078" spans="1:20" ht="48" hidden="1" x14ac:dyDescent="0.2">
      <c r="A2078">
        <v>2076</v>
      </c>
      <c r="B2078" s="3" t="s">
        <v>2077</v>
      </c>
      <c r="C2078" s="3" t="s">
        <v>8110</v>
      </c>
      <c r="D2078">
        <v>3000</v>
      </c>
      <c r="E2078">
        <v>40</v>
      </c>
      <c r="F2078" t="s">
        <v>8219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9"/>
        <v>1.3333333333333335</v>
      </c>
      <c r="P2078">
        <f t="shared" si="200"/>
        <v>0.35889460461777722</v>
      </c>
      <c r="Q2078" t="str">
        <f t="shared" si="201"/>
        <v>technology</v>
      </c>
      <c r="R2078" t="str">
        <f t="shared" si="202"/>
        <v>hardware</v>
      </c>
      <c r="S2078" s="8">
        <f t="shared" si="203"/>
        <v>41803.880659722221</v>
      </c>
      <c r="T2078" s="8">
        <f t="shared" si="204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8111</v>
      </c>
      <c r="D2079">
        <v>30000</v>
      </c>
      <c r="E2079">
        <v>2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9"/>
        <v>6.6666666666666671E-3</v>
      </c>
      <c r="P2079">
        <f t="shared" si="200"/>
        <v>159.57446808510639</v>
      </c>
      <c r="Q2079" t="str">
        <f t="shared" si="201"/>
        <v>technology</v>
      </c>
      <c r="R2079" t="str">
        <f t="shared" si="202"/>
        <v>hardware</v>
      </c>
      <c r="S2079" s="8">
        <f t="shared" si="203"/>
        <v>42103.042546296296</v>
      </c>
      <c r="T2079" s="8">
        <f t="shared" si="204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8112</v>
      </c>
      <c r="D2080">
        <v>2000</v>
      </c>
      <c r="E2080">
        <v>5</v>
      </c>
      <c r="F2080" t="s">
        <v>8219</v>
      </c>
      <c r="G2080" t="s">
        <v>8224</v>
      </c>
      <c r="H2080" t="s">
        <v>8246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9"/>
        <v>0.25</v>
      </c>
      <c r="P2080">
        <f t="shared" si="200"/>
        <v>41.666666666666664</v>
      </c>
      <c r="Q2080" t="str">
        <f t="shared" si="201"/>
        <v>technology</v>
      </c>
      <c r="R2080" t="str">
        <f t="shared" si="202"/>
        <v>hardware</v>
      </c>
      <c r="S2080" s="8">
        <f t="shared" si="203"/>
        <v>42692.771493055552</v>
      </c>
      <c r="T2080" s="8">
        <f t="shared" si="204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8113</v>
      </c>
      <c r="D2081">
        <v>1000</v>
      </c>
      <c r="E2081">
        <v>60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9"/>
        <v>6</v>
      </c>
      <c r="P2081">
        <f t="shared" si="200"/>
        <v>1.6474464579901154</v>
      </c>
      <c r="Q2081" t="str">
        <f t="shared" si="201"/>
        <v>technology</v>
      </c>
      <c r="R2081" t="str">
        <f t="shared" si="202"/>
        <v>hardware</v>
      </c>
      <c r="S2081" s="8">
        <f t="shared" si="203"/>
        <v>42150.71056712963</v>
      </c>
      <c r="T2081" s="8">
        <f t="shared" si="204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8114</v>
      </c>
      <c r="D2082">
        <v>1930</v>
      </c>
      <c r="E2082">
        <v>75</v>
      </c>
      <c r="F2082" t="s">
        <v>8219</v>
      </c>
      <c r="G2082" t="s">
        <v>8225</v>
      </c>
      <c r="H2082" t="s">
        <v>8247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9"/>
        <v>3.8860103626943006</v>
      </c>
      <c r="P2082">
        <f t="shared" si="200"/>
        <v>38.6</v>
      </c>
      <c r="Q2082" t="str">
        <f t="shared" si="201"/>
        <v>technology</v>
      </c>
      <c r="R2082" t="str">
        <f t="shared" si="202"/>
        <v>hardware</v>
      </c>
      <c r="S2082" s="8">
        <f t="shared" si="203"/>
        <v>42289.957175925927</v>
      </c>
      <c r="T2082" s="8">
        <f t="shared" si="204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8115</v>
      </c>
      <c r="D2083">
        <v>7200</v>
      </c>
      <c r="E2083">
        <v>1742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9"/>
        <v>24.194444444444443</v>
      </c>
      <c r="P2083">
        <f t="shared" si="200"/>
        <v>130.90909090909091</v>
      </c>
      <c r="Q2083" t="str">
        <f t="shared" si="201"/>
        <v>music</v>
      </c>
      <c r="R2083" t="str">
        <f t="shared" si="202"/>
        <v>indie rock</v>
      </c>
      <c r="S2083" s="8">
        <f t="shared" si="203"/>
        <v>41004.156886574077</v>
      </c>
      <c r="T2083" s="8">
        <f t="shared" si="204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8116</v>
      </c>
      <c r="D2084">
        <v>250</v>
      </c>
      <c r="E2084">
        <v>19</v>
      </c>
      <c r="F2084" t="s">
        <v>8219</v>
      </c>
      <c r="G2084" t="s">
        <v>8225</v>
      </c>
      <c r="H2084" t="s">
        <v>8247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9"/>
        <v>7.6</v>
      </c>
      <c r="P2084">
        <f t="shared" si="200"/>
        <v>6.5789473684210522</v>
      </c>
      <c r="Q2084" t="str">
        <f t="shared" si="201"/>
        <v>music</v>
      </c>
      <c r="R2084" t="str">
        <f t="shared" si="202"/>
        <v>indie rock</v>
      </c>
      <c r="S2084" s="8">
        <f t="shared" si="203"/>
        <v>40811.120324074072</v>
      </c>
      <c r="T2084" s="8">
        <f t="shared" si="204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8117</v>
      </c>
      <c r="D2085">
        <v>575</v>
      </c>
      <c r="E2085">
        <v>0</v>
      </c>
      <c r="F2085" t="s">
        <v>8219</v>
      </c>
      <c r="G2085" t="s">
        <v>8225</v>
      </c>
      <c r="H2085" t="s">
        <v>8247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9"/>
        <v>0</v>
      </c>
      <c r="P2085">
        <f t="shared" si="200"/>
        <v>23</v>
      </c>
      <c r="Q2085" t="str">
        <f t="shared" si="201"/>
        <v>music</v>
      </c>
      <c r="R2085" t="str">
        <f t="shared" si="202"/>
        <v>indie rock</v>
      </c>
      <c r="S2085" s="8">
        <f t="shared" si="203"/>
        <v>41034.72216435185</v>
      </c>
      <c r="T2085" s="8">
        <f t="shared" si="204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8118</v>
      </c>
      <c r="D2086">
        <v>2000</v>
      </c>
      <c r="E2086">
        <v>26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9"/>
        <v>1.3</v>
      </c>
      <c r="P2086">
        <f t="shared" si="200"/>
        <v>43.478260869565219</v>
      </c>
      <c r="Q2086" t="str">
        <f t="shared" si="201"/>
        <v>music</v>
      </c>
      <c r="R2086" t="str">
        <f t="shared" si="202"/>
        <v>indie rock</v>
      </c>
      <c r="S2086" s="8">
        <f t="shared" si="203"/>
        <v>41731.833124999997</v>
      </c>
      <c r="T2086" s="8">
        <f t="shared" si="204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8119</v>
      </c>
      <c r="D2087">
        <v>9000</v>
      </c>
      <c r="E2087">
        <v>0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9"/>
        <v>0</v>
      </c>
      <c r="P2087">
        <f t="shared" si="200"/>
        <v>108.43373493975903</v>
      </c>
      <c r="Q2087" t="str">
        <f t="shared" si="201"/>
        <v>music</v>
      </c>
      <c r="R2087" t="str">
        <f t="shared" si="202"/>
        <v>indie rock</v>
      </c>
      <c r="S2087" s="8">
        <f t="shared" si="203"/>
        <v>41075.835497685184</v>
      </c>
      <c r="T2087" s="8">
        <f t="shared" si="204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8120</v>
      </c>
      <c r="D2088">
        <v>7000</v>
      </c>
      <c r="E2088">
        <v>1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9"/>
        <v>1.4285714285714287E-2</v>
      </c>
      <c r="P2088">
        <f t="shared" si="200"/>
        <v>200</v>
      </c>
      <c r="Q2088" t="str">
        <f t="shared" si="201"/>
        <v>music</v>
      </c>
      <c r="R2088" t="str">
        <f t="shared" si="202"/>
        <v>indie rock</v>
      </c>
      <c r="S2088" s="8">
        <f t="shared" si="203"/>
        <v>40860.67050925926</v>
      </c>
      <c r="T2088" s="8">
        <f t="shared" si="204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8121</v>
      </c>
      <c r="D2089">
        <v>500</v>
      </c>
      <c r="E2089">
        <v>70</v>
      </c>
      <c r="F2089" t="s">
        <v>8219</v>
      </c>
      <c r="G2089" t="s">
        <v>8225</v>
      </c>
      <c r="H2089" t="s">
        <v>8247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9"/>
        <v>14.000000000000002</v>
      </c>
      <c r="P2089">
        <f t="shared" si="200"/>
        <v>20</v>
      </c>
      <c r="Q2089" t="str">
        <f t="shared" si="201"/>
        <v>music</v>
      </c>
      <c r="R2089" t="str">
        <f t="shared" si="202"/>
        <v>indie rock</v>
      </c>
      <c r="S2089" s="8">
        <f t="shared" si="203"/>
        <v>40764.204375000001</v>
      </c>
      <c r="T2089" s="8">
        <f t="shared" si="204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8122</v>
      </c>
      <c r="D2090">
        <v>10000</v>
      </c>
      <c r="E2090">
        <v>105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9"/>
        <v>1.05</v>
      </c>
      <c r="P2090">
        <f t="shared" si="200"/>
        <v>133.33333333333334</v>
      </c>
      <c r="Q2090" t="str">
        <f t="shared" si="201"/>
        <v>music</v>
      </c>
      <c r="R2090" t="str">
        <f t="shared" si="202"/>
        <v>indie rock</v>
      </c>
      <c r="S2090" s="8">
        <f t="shared" si="203"/>
        <v>40395.714722222219</v>
      </c>
      <c r="T2090" s="8">
        <f t="shared" si="204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8123</v>
      </c>
      <c r="D2091">
        <v>1500</v>
      </c>
      <c r="E2091">
        <v>130</v>
      </c>
      <c r="F2091" t="s">
        <v>8219</v>
      </c>
      <c r="G2091" t="s">
        <v>8225</v>
      </c>
      <c r="H2091" t="s">
        <v>8247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9"/>
        <v>8.6666666666666679</v>
      </c>
      <c r="P2091">
        <f t="shared" si="200"/>
        <v>24.193548387096776</v>
      </c>
      <c r="Q2091" t="str">
        <f t="shared" si="201"/>
        <v>music</v>
      </c>
      <c r="R2091" t="str">
        <f t="shared" si="202"/>
        <v>indie rock</v>
      </c>
      <c r="S2091" s="8">
        <f t="shared" si="203"/>
        <v>41453.076319444444</v>
      </c>
      <c r="T2091" s="8">
        <f t="shared" si="204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8124</v>
      </c>
      <c r="D2092">
        <v>3500</v>
      </c>
      <c r="E2092">
        <v>29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9"/>
        <v>0.82857142857142851</v>
      </c>
      <c r="P2092">
        <f t="shared" si="200"/>
        <v>21.875</v>
      </c>
      <c r="Q2092" t="str">
        <f t="shared" si="201"/>
        <v>music</v>
      </c>
      <c r="R2092" t="str">
        <f t="shared" si="202"/>
        <v>indie rock</v>
      </c>
      <c r="S2092" s="8">
        <f t="shared" si="203"/>
        <v>41299.381423611114</v>
      </c>
      <c r="T2092" s="8">
        <f t="shared" si="204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8125</v>
      </c>
      <c r="D2093">
        <v>600</v>
      </c>
      <c r="E2093">
        <v>100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9"/>
        <v>16.666666666666664</v>
      </c>
      <c r="P2093">
        <f t="shared" si="200"/>
        <v>2.4390243902439024</v>
      </c>
      <c r="Q2093" t="str">
        <f t="shared" si="201"/>
        <v>music</v>
      </c>
      <c r="R2093" t="str">
        <f t="shared" si="202"/>
        <v>indie rock</v>
      </c>
      <c r="S2093" s="8">
        <f t="shared" si="203"/>
        <v>40555.322662037033</v>
      </c>
      <c r="T2093" s="8">
        <f t="shared" si="204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8126</v>
      </c>
      <c r="D2094">
        <v>15000</v>
      </c>
      <c r="E2094">
        <v>125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9"/>
        <v>0.83333333333333337</v>
      </c>
      <c r="P2094">
        <f t="shared" si="200"/>
        <v>272.72727272727275</v>
      </c>
      <c r="Q2094" t="str">
        <f t="shared" si="201"/>
        <v>music</v>
      </c>
      <c r="R2094" t="str">
        <f t="shared" si="202"/>
        <v>indie rock</v>
      </c>
      <c r="S2094" s="8">
        <f t="shared" si="203"/>
        <v>40763.707546296297</v>
      </c>
      <c r="T2094" s="8">
        <f t="shared" si="204"/>
        <v>40823.707546296297</v>
      </c>
    </row>
    <row r="2095" spans="1:20" ht="32" hidden="1" x14ac:dyDescent="0.2">
      <c r="A2095">
        <v>2093</v>
      </c>
      <c r="B2095" s="3" t="s">
        <v>2094</v>
      </c>
      <c r="C2095" s="3" t="s">
        <v>8127</v>
      </c>
      <c r="D2095">
        <v>18000</v>
      </c>
      <c r="E2095">
        <v>12521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9"/>
        <v>69.561111111111103</v>
      </c>
      <c r="P2095">
        <f t="shared" si="200"/>
        <v>782.60869565217388</v>
      </c>
      <c r="Q2095" t="str">
        <f t="shared" si="201"/>
        <v>music</v>
      </c>
      <c r="R2095" t="str">
        <f t="shared" si="202"/>
        <v>indie rock</v>
      </c>
      <c r="S2095" s="8">
        <f t="shared" si="203"/>
        <v>41205.854537037041</v>
      </c>
      <c r="T2095" s="8">
        <f t="shared" si="204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8128</v>
      </c>
      <c r="D2096">
        <v>7000</v>
      </c>
      <c r="E2096">
        <v>0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9"/>
        <v>0</v>
      </c>
      <c r="P2096">
        <f t="shared" si="200"/>
        <v>97.222222222222229</v>
      </c>
      <c r="Q2096" t="str">
        <f t="shared" si="201"/>
        <v>music</v>
      </c>
      <c r="R2096" t="str">
        <f t="shared" si="202"/>
        <v>indie rock</v>
      </c>
      <c r="S2096" s="8">
        <f t="shared" si="203"/>
        <v>40939.02002314815</v>
      </c>
      <c r="T2096" s="8">
        <f t="shared" si="204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8129</v>
      </c>
      <c r="D2097">
        <v>800</v>
      </c>
      <c r="E2097">
        <v>10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9"/>
        <v>1.25</v>
      </c>
      <c r="P2097">
        <f t="shared" si="200"/>
        <v>36.363636363636367</v>
      </c>
      <c r="Q2097" t="str">
        <f t="shared" si="201"/>
        <v>music</v>
      </c>
      <c r="R2097" t="str">
        <f t="shared" si="202"/>
        <v>indie rock</v>
      </c>
      <c r="S2097" s="8">
        <f t="shared" si="203"/>
        <v>40758.733483796292</v>
      </c>
      <c r="T2097" s="8">
        <f t="shared" si="204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8130</v>
      </c>
      <c r="D2098">
        <v>5000</v>
      </c>
      <c r="E2098">
        <v>250</v>
      </c>
      <c r="F2098" t="s">
        <v>8219</v>
      </c>
      <c r="G2098" t="s">
        <v>8230</v>
      </c>
      <c r="H2098" t="s">
        <v>8249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9"/>
        <v>5</v>
      </c>
      <c r="P2098">
        <f t="shared" si="200"/>
        <v>357.14285714285717</v>
      </c>
      <c r="Q2098" t="str">
        <f t="shared" si="201"/>
        <v>music</v>
      </c>
      <c r="R2098" t="str">
        <f t="shared" si="202"/>
        <v>indie rock</v>
      </c>
      <c r="S2098" s="8">
        <f t="shared" si="203"/>
        <v>41192.758506944447</v>
      </c>
      <c r="T2098" s="8">
        <f t="shared" si="204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8131</v>
      </c>
      <c r="D2099">
        <v>4000</v>
      </c>
      <c r="E2099">
        <v>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9"/>
        <v>0</v>
      </c>
      <c r="P2099">
        <f t="shared" si="200"/>
        <v>105.26315789473684</v>
      </c>
      <c r="Q2099" t="str">
        <f t="shared" si="201"/>
        <v>music</v>
      </c>
      <c r="R2099" t="str">
        <f t="shared" si="202"/>
        <v>indie rock</v>
      </c>
      <c r="S2099" s="8">
        <f t="shared" si="203"/>
        <v>40818.58489583333</v>
      </c>
      <c r="T2099" s="8">
        <f t="shared" si="204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8132</v>
      </c>
      <c r="D2100">
        <v>3000</v>
      </c>
      <c r="E2100">
        <v>215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9"/>
        <v>7.166666666666667</v>
      </c>
      <c r="P2100">
        <f t="shared" si="200"/>
        <v>93.75</v>
      </c>
      <c r="Q2100" t="str">
        <f t="shared" si="201"/>
        <v>music</v>
      </c>
      <c r="R2100" t="str">
        <f t="shared" si="202"/>
        <v>indie rock</v>
      </c>
      <c r="S2100" s="8">
        <f t="shared" si="203"/>
        <v>40946.11383101852</v>
      </c>
      <c r="T2100" s="8">
        <f t="shared" si="204"/>
        <v>40976.11383101852</v>
      </c>
    </row>
    <row r="2101" spans="1:20" ht="48" hidden="1" x14ac:dyDescent="0.2">
      <c r="A2101">
        <v>2099</v>
      </c>
      <c r="B2101" s="3" t="s">
        <v>2100</v>
      </c>
      <c r="C2101" s="3" t="s">
        <v>8133</v>
      </c>
      <c r="D2101">
        <v>2000</v>
      </c>
      <c r="E2101">
        <v>561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9"/>
        <v>28.050000000000004</v>
      </c>
      <c r="P2101">
        <f t="shared" si="200"/>
        <v>31.746031746031747</v>
      </c>
      <c r="Q2101" t="str">
        <f t="shared" si="201"/>
        <v>music</v>
      </c>
      <c r="R2101" t="str">
        <f t="shared" si="202"/>
        <v>indie rock</v>
      </c>
      <c r="S2101" s="8">
        <f t="shared" si="203"/>
        <v>42173.746342592596</v>
      </c>
      <c r="T2101" s="8">
        <f t="shared" si="204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8134</v>
      </c>
      <c r="D2102">
        <v>20000</v>
      </c>
      <c r="E2102">
        <v>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9"/>
        <v>0</v>
      </c>
      <c r="P2102">
        <f t="shared" si="200"/>
        <v>740.74074074074076</v>
      </c>
      <c r="Q2102" t="str">
        <f t="shared" si="201"/>
        <v>music</v>
      </c>
      <c r="R2102" t="str">
        <f t="shared" si="202"/>
        <v>indie rock</v>
      </c>
      <c r="S2102" s="8">
        <f t="shared" si="203"/>
        <v>41074.834965277776</v>
      </c>
      <c r="T2102" s="8">
        <f t="shared" si="204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8135</v>
      </c>
      <c r="D2103">
        <v>2500</v>
      </c>
      <c r="E2103">
        <v>400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9"/>
        <v>16</v>
      </c>
      <c r="P2103">
        <f t="shared" si="200"/>
        <v>56.81818181818182</v>
      </c>
      <c r="Q2103" t="str">
        <f t="shared" si="201"/>
        <v>music</v>
      </c>
      <c r="R2103" t="str">
        <f t="shared" si="202"/>
        <v>indie rock</v>
      </c>
      <c r="S2103" s="8">
        <f t="shared" si="203"/>
        <v>40892.149467592593</v>
      </c>
      <c r="T2103" s="8">
        <f t="shared" si="204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8136</v>
      </c>
      <c r="D2104">
        <v>5000</v>
      </c>
      <c r="E2104">
        <v>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9"/>
        <v>0</v>
      </c>
      <c r="P2104">
        <f t="shared" si="200"/>
        <v>131.57894736842104</v>
      </c>
      <c r="Q2104" t="str">
        <f t="shared" si="201"/>
        <v>music</v>
      </c>
      <c r="R2104" t="str">
        <f t="shared" si="202"/>
        <v>indie rock</v>
      </c>
      <c r="S2104" s="8">
        <f t="shared" si="203"/>
        <v>40638.868611111109</v>
      </c>
      <c r="T2104" s="8">
        <f t="shared" si="204"/>
        <v>40668.868611111109</v>
      </c>
    </row>
    <row r="2105" spans="1:20" ht="48" hidden="1" x14ac:dyDescent="0.2">
      <c r="A2105">
        <v>2103</v>
      </c>
      <c r="B2105" s="3" t="s">
        <v>2104</v>
      </c>
      <c r="C2105" s="3" t="s">
        <v>8137</v>
      </c>
      <c r="D2105">
        <v>6048</v>
      </c>
      <c r="E2105">
        <v>413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9"/>
        <v>6.8287037037037033</v>
      </c>
      <c r="P2105">
        <f t="shared" si="200"/>
        <v>52.591304347826089</v>
      </c>
      <c r="Q2105" t="str">
        <f t="shared" si="201"/>
        <v>music</v>
      </c>
      <c r="R2105" t="str">
        <f t="shared" si="202"/>
        <v>indie rock</v>
      </c>
      <c r="S2105" s="8">
        <f t="shared" si="203"/>
        <v>41192.754942129628</v>
      </c>
      <c r="T2105" s="8">
        <f t="shared" si="204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8138</v>
      </c>
      <c r="D2106">
        <v>23900</v>
      </c>
      <c r="E2106">
        <v>6141.99</v>
      </c>
      <c r="F2106" t="s">
        <v>8219</v>
      </c>
      <c r="G2106" t="s">
        <v>8225</v>
      </c>
      <c r="H2106" t="s">
        <v>8247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9"/>
        <v>25.698702928870294</v>
      </c>
      <c r="P2106">
        <f t="shared" si="200"/>
        <v>645.94594594594594</v>
      </c>
      <c r="Q2106" t="str">
        <f t="shared" si="201"/>
        <v>music</v>
      </c>
      <c r="R2106" t="str">
        <f t="shared" si="202"/>
        <v>indie rock</v>
      </c>
      <c r="S2106" s="8">
        <f t="shared" si="203"/>
        <v>41394.074467592596</v>
      </c>
      <c r="T2106" s="8">
        <f t="shared" si="204"/>
        <v>41425</v>
      </c>
    </row>
    <row r="2107" spans="1:20" ht="48" hidden="1" x14ac:dyDescent="0.2">
      <c r="A2107">
        <v>2105</v>
      </c>
      <c r="B2107" s="3" t="s">
        <v>2106</v>
      </c>
      <c r="C2107" s="3" t="s">
        <v>8139</v>
      </c>
      <c r="D2107">
        <v>13500</v>
      </c>
      <c r="E2107">
        <v>200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9"/>
        <v>1.4814814814814816</v>
      </c>
      <c r="P2107">
        <f t="shared" si="200"/>
        <v>136.36363636363637</v>
      </c>
      <c r="Q2107" t="str">
        <f t="shared" si="201"/>
        <v>music</v>
      </c>
      <c r="R2107" t="str">
        <f t="shared" si="202"/>
        <v>indie rock</v>
      </c>
      <c r="S2107" s="8">
        <f t="shared" si="203"/>
        <v>41951.788807870369</v>
      </c>
      <c r="T2107" s="8">
        <f t="shared" si="204"/>
        <v>41964.166666666672</v>
      </c>
    </row>
    <row r="2108" spans="1:20" ht="32" hidden="1" x14ac:dyDescent="0.2">
      <c r="A2108">
        <v>2106</v>
      </c>
      <c r="B2108" s="3" t="s">
        <v>2107</v>
      </c>
      <c r="C2108" s="3" t="s">
        <v>8140</v>
      </c>
      <c r="D2108">
        <v>10000</v>
      </c>
      <c r="E2108">
        <v>3685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9"/>
        <v>36.85</v>
      </c>
      <c r="P2108">
        <f t="shared" si="200"/>
        <v>227.27272727272728</v>
      </c>
      <c r="Q2108" t="str">
        <f t="shared" si="201"/>
        <v>music</v>
      </c>
      <c r="R2108" t="str">
        <f t="shared" si="202"/>
        <v>indie rock</v>
      </c>
      <c r="S2108" s="8">
        <f t="shared" si="203"/>
        <v>41270.21497685185</v>
      </c>
      <c r="T2108" s="8">
        <f t="shared" si="204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7438</v>
      </c>
      <c r="D2109">
        <v>6000</v>
      </c>
      <c r="E2109">
        <v>2823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9"/>
        <v>47.05</v>
      </c>
      <c r="P2109">
        <f t="shared" si="200"/>
        <v>103.44827586206897</v>
      </c>
      <c r="Q2109" t="str">
        <f t="shared" si="201"/>
        <v>music</v>
      </c>
      <c r="R2109" t="str">
        <f t="shared" si="202"/>
        <v>indie rock</v>
      </c>
      <c r="S2109" s="8">
        <f t="shared" si="203"/>
        <v>41934.71056712963</v>
      </c>
      <c r="T2109" s="8">
        <f t="shared" si="204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8141</v>
      </c>
      <c r="D2110">
        <v>700</v>
      </c>
      <c r="E2110">
        <v>80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9"/>
        <v>11.428571428571429</v>
      </c>
      <c r="P2110">
        <f t="shared" si="200"/>
        <v>3.6649214659685865</v>
      </c>
      <c r="Q2110" t="str">
        <f t="shared" si="201"/>
        <v>music</v>
      </c>
      <c r="R2110" t="str">
        <f t="shared" si="202"/>
        <v>indie rock</v>
      </c>
      <c r="S2110" s="8">
        <f t="shared" si="203"/>
        <v>41135.175694444442</v>
      </c>
      <c r="T2110" s="8">
        <f t="shared" si="204"/>
        <v>41162.163194444445</v>
      </c>
    </row>
    <row r="2111" spans="1:20" ht="48" hidden="1" x14ac:dyDescent="0.2">
      <c r="A2111">
        <v>2109</v>
      </c>
      <c r="B2111" s="3" t="s">
        <v>2110</v>
      </c>
      <c r="C2111" s="3" t="s">
        <v>8142</v>
      </c>
      <c r="D2111">
        <v>2500</v>
      </c>
      <c r="E2111">
        <v>301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9"/>
        <v>12.04</v>
      </c>
      <c r="P2111">
        <f t="shared" si="200"/>
        <v>62.5</v>
      </c>
      <c r="Q2111" t="str">
        <f t="shared" si="201"/>
        <v>music</v>
      </c>
      <c r="R2111" t="str">
        <f t="shared" si="202"/>
        <v>indie rock</v>
      </c>
      <c r="S2111" s="8">
        <f t="shared" si="203"/>
        <v>42160.708530092597</v>
      </c>
      <c r="T2111" s="8">
        <f t="shared" si="204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8143</v>
      </c>
      <c r="D2112">
        <v>500</v>
      </c>
      <c r="E2112">
        <v>300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9"/>
        <v>60</v>
      </c>
      <c r="P2112">
        <f t="shared" si="200"/>
        <v>13.157894736842104</v>
      </c>
      <c r="Q2112" t="str">
        <f t="shared" si="201"/>
        <v>music</v>
      </c>
      <c r="R2112" t="str">
        <f t="shared" si="202"/>
        <v>indie rock</v>
      </c>
      <c r="S2112" s="8">
        <f t="shared" si="203"/>
        <v>41759.670937499999</v>
      </c>
      <c r="T2112" s="8">
        <f t="shared" si="204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8144</v>
      </c>
      <c r="D2113">
        <v>8000</v>
      </c>
      <c r="E2113">
        <v>2500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9"/>
        <v>31.25</v>
      </c>
      <c r="P2113">
        <f t="shared" si="200"/>
        <v>205.12820512820514</v>
      </c>
      <c r="Q2113" t="str">
        <f t="shared" si="201"/>
        <v>music</v>
      </c>
      <c r="R2113" t="str">
        <f t="shared" si="202"/>
        <v>indie rock</v>
      </c>
      <c r="S2113" s="8">
        <f t="shared" si="203"/>
        <v>40703.197048611109</v>
      </c>
      <c r="T2113" s="8">
        <f t="shared" si="204"/>
        <v>40770.041666666664</v>
      </c>
    </row>
    <row r="2114" spans="1:20" ht="32" hidden="1" x14ac:dyDescent="0.2">
      <c r="A2114">
        <v>2112</v>
      </c>
      <c r="B2114" s="3" t="s">
        <v>2113</v>
      </c>
      <c r="C2114" s="3" t="s">
        <v>8145</v>
      </c>
      <c r="D2114">
        <v>5000</v>
      </c>
      <c r="E2114">
        <v>21</v>
      </c>
      <c r="F2114" t="s">
        <v>8219</v>
      </c>
      <c r="G2114" t="s">
        <v>8225</v>
      </c>
      <c r="H2114" t="s">
        <v>8247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9"/>
        <v>0.42</v>
      </c>
      <c r="P2114">
        <f t="shared" si="200"/>
        <v>454.54545454545456</v>
      </c>
      <c r="Q2114" t="str">
        <f t="shared" si="201"/>
        <v>music</v>
      </c>
      <c r="R2114" t="str">
        <f t="shared" si="202"/>
        <v>indie rock</v>
      </c>
      <c r="S2114" s="8">
        <f t="shared" si="203"/>
        <v>41365.928159722222</v>
      </c>
      <c r="T2114" s="8">
        <f t="shared" si="204"/>
        <v>41379.928159722222</v>
      </c>
    </row>
    <row r="2115" spans="1:20" ht="48" hidden="1" x14ac:dyDescent="0.2">
      <c r="A2115">
        <v>2113</v>
      </c>
      <c r="B2115" s="3" t="s">
        <v>2114</v>
      </c>
      <c r="C2115" s="3" t="s">
        <v>8146</v>
      </c>
      <c r="D2115">
        <v>10000</v>
      </c>
      <c r="E2115">
        <v>21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9"/>
        <v>0.21</v>
      </c>
      <c r="P2115">
        <f t="shared" si="200"/>
        <v>93.45794392523365</v>
      </c>
      <c r="Q2115" t="str">
        <f t="shared" si="201"/>
        <v>music</v>
      </c>
      <c r="R2115" t="str">
        <f t="shared" si="202"/>
        <v>indie rock</v>
      </c>
      <c r="S2115" s="8">
        <f t="shared" si="203"/>
        <v>41870.86546296296</v>
      </c>
      <c r="T2115" s="8">
        <f t="shared" si="204"/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8147</v>
      </c>
      <c r="D2116">
        <v>300</v>
      </c>
      <c r="E2116">
        <v>0</v>
      </c>
      <c r="F2116" t="s">
        <v>8219</v>
      </c>
      <c r="G2116" t="s">
        <v>8229</v>
      </c>
      <c r="H2116" t="s">
        <v>8251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9"/>
        <v>0</v>
      </c>
      <c r="P2116">
        <f t="shared" si="200"/>
        <v>2.0408163265306123</v>
      </c>
      <c r="Q2116" t="str">
        <f t="shared" si="201"/>
        <v>music</v>
      </c>
      <c r="R2116" t="str">
        <f t="shared" si="202"/>
        <v>indie rock</v>
      </c>
      <c r="S2116" s="8">
        <f t="shared" si="203"/>
        <v>40458.815625000003</v>
      </c>
      <c r="T2116" s="8">
        <f t="shared" si="204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8148</v>
      </c>
      <c r="D2117">
        <v>600</v>
      </c>
      <c r="E2117">
        <v>225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9"/>
        <v>37.5</v>
      </c>
      <c r="P2117">
        <f t="shared" si="200"/>
        <v>16.666666666666668</v>
      </c>
      <c r="Q2117" t="str">
        <f t="shared" si="201"/>
        <v>music</v>
      </c>
      <c r="R2117" t="str">
        <f t="shared" si="202"/>
        <v>indie rock</v>
      </c>
      <c r="S2117" s="8">
        <f t="shared" si="203"/>
        <v>40564.081030092595</v>
      </c>
      <c r="T2117" s="8">
        <f t="shared" si="204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8149</v>
      </c>
      <c r="D2118">
        <v>5000</v>
      </c>
      <c r="E2118">
        <v>1</v>
      </c>
      <c r="F2118" t="s">
        <v>8219</v>
      </c>
      <c r="G2118" t="s">
        <v>8226</v>
      </c>
      <c r="H2118" t="s">
        <v>8248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9"/>
        <v>0.02</v>
      </c>
      <c r="P2118">
        <f t="shared" si="200"/>
        <v>54.347826086956523</v>
      </c>
      <c r="Q2118" t="str">
        <f t="shared" si="201"/>
        <v>music</v>
      </c>
      <c r="R2118" t="str">
        <f t="shared" si="202"/>
        <v>indie rock</v>
      </c>
      <c r="S2118" s="8">
        <f t="shared" si="203"/>
        <v>41136.777812500004</v>
      </c>
      <c r="T2118" s="8">
        <f t="shared" si="204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8150</v>
      </c>
      <c r="D2119">
        <v>5600</v>
      </c>
      <c r="E2119">
        <v>460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9"/>
        <v>8.2142857142857135</v>
      </c>
      <c r="P2119">
        <f t="shared" si="200"/>
        <v>160</v>
      </c>
      <c r="Q2119" t="str">
        <f t="shared" si="201"/>
        <v>music</v>
      </c>
      <c r="R2119" t="str">
        <f t="shared" si="202"/>
        <v>indie rock</v>
      </c>
      <c r="S2119" s="8">
        <f t="shared" si="203"/>
        <v>42290.059594907405</v>
      </c>
      <c r="T2119" s="8">
        <f t="shared" si="204"/>
        <v>42304.207638888889</v>
      </c>
    </row>
    <row r="2120" spans="1:20" ht="48" hidden="1" x14ac:dyDescent="0.2">
      <c r="A2120">
        <v>2118</v>
      </c>
      <c r="B2120" s="3" t="s">
        <v>2119</v>
      </c>
      <c r="C2120" s="3" t="s">
        <v>8151</v>
      </c>
      <c r="D2120">
        <v>5000</v>
      </c>
      <c r="E2120">
        <v>110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9"/>
        <v>2.1999999999999997</v>
      </c>
      <c r="P2120">
        <f t="shared" si="200"/>
        <v>294.11764705882354</v>
      </c>
      <c r="Q2120" t="str">
        <f t="shared" si="201"/>
        <v>music</v>
      </c>
      <c r="R2120" t="str">
        <f t="shared" si="202"/>
        <v>indie rock</v>
      </c>
      <c r="S2120" s="8">
        <f t="shared" si="203"/>
        <v>40718.839537037034</v>
      </c>
      <c r="T2120" s="8">
        <f t="shared" si="204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8152</v>
      </c>
      <c r="D2121">
        <v>17000</v>
      </c>
      <c r="E2121">
        <v>3001</v>
      </c>
      <c r="F2121" t="s">
        <v>8219</v>
      </c>
      <c r="G2121" t="s">
        <v>8225</v>
      </c>
      <c r="H2121" t="s">
        <v>8247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9"/>
        <v>17.652941176470588</v>
      </c>
      <c r="P2121">
        <f t="shared" si="200"/>
        <v>772.72727272727275</v>
      </c>
      <c r="Q2121" t="str">
        <f t="shared" si="201"/>
        <v>music</v>
      </c>
      <c r="R2121" t="str">
        <f t="shared" si="202"/>
        <v>indie rock</v>
      </c>
      <c r="S2121" s="8">
        <f t="shared" si="203"/>
        <v>41107.130150462966</v>
      </c>
      <c r="T2121" s="8">
        <f t="shared" si="204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8153</v>
      </c>
      <c r="D2122">
        <v>20000</v>
      </c>
      <c r="E2122">
        <v>16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9"/>
        <v>0.08</v>
      </c>
      <c r="P2122">
        <f t="shared" si="200"/>
        <v>289.85507246376812</v>
      </c>
      <c r="Q2122" t="str">
        <f t="shared" si="201"/>
        <v>music</v>
      </c>
      <c r="R2122" t="str">
        <f t="shared" si="202"/>
        <v>indie rock</v>
      </c>
      <c r="S2122" s="8">
        <f t="shared" si="203"/>
        <v>41591.964537037034</v>
      </c>
      <c r="T2122" s="8">
        <f t="shared" si="204"/>
        <v>41640.964537037034</v>
      </c>
    </row>
    <row r="2123" spans="1:20" ht="48" hidden="1" x14ac:dyDescent="0.2">
      <c r="A2123">
        <v>2121</v>
      </c>
      <c r="B2123" s="3" t="s">
        <v>2122</v>
      </c>
      <c r="C2123" s="3" t="s">
        <v>8154</v>
      </c>
      <c r="D2123">
        <v>1500</v>
      </c>
      <c r="E2123">
        <v>1</v>
      </c>
      <c r="F2123" t="s">
        <v>8219</v>
      </c>
      <c r="G2123" t="s">
        <v>8224</v>
      </c>
      <c r="H2123" t="s">
        <v>8246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ref="O2123:O2186" si="205">(E2123/D2123)*100</f>
        <v>6.6666666666666666E-2</v>
      </c>
      <c r="P2123">
        <f t="shared" ref="P2123:P2186" si="206">D2123/L2123</f>
        <v>150</v>
      </c>
      <c r="Q2123" t="str">
        <f t="shared" ref="Q2123:Q2186" si="207">LEFT(N2123,SEARCH("/",N2123)-1)</f>
        <v>games</v>
      </c>
      <c r="R2123" t="str">
        <f t="shared" ref="R2123:R2186" si="208">RIGHT(N2123,LEN(N2123)-SEARCH("/",N2123))</f>
        <v>video games</v>
      </c>
      <c r="S2123" s="8">
        <f t="shared" ref="S2123:S2186" si="209">(((J2123/60)/60)/24)+DATE(1970,1,1)</f>
        <v>42716.7424537037</v>
      </c>
      <c r="T2123" s="8">
        <f t="shared" ref="T2123:T2186" si="210">(((I2123/60)/60)/24)+DATE(1970,1,1)</f>
        <v>42746.7424537037</v>
      </c>
    </row>
    <row r="2124" spans="1:20" ht="48" hidden="1" x14ac:dyDescent="0.2">
      <c r="A2124">
        <v>2122</v>
      </c>
      <c r="B2124" s="3" t="s">
        <v>2123</v>
      </c>
      <c r="C2124" s="3" t="s">
        <v>8155</v>
      </c>
      <c r="D2124">
        <v>500</v>
      </c>
      <c r="E2124">
        <v>0</v>
      </c>
      <c r="F2124" t="s">
        <v>8219</v>
      </c>
      <c r="G2124" t="s">
        <v>8224</v>
      </c>
      <c r="H2124" t="s">
        <v>8246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05"/>
        <v>0</v>
      </c>
      <c r="P2124">
        <f t="shared" si="206"/>
        <v>166.66666666666666</v>
      </c>
      <c r="Q2124" t="str">
        <f t="shared" si="207"/>
        <v>games</v>
      </c>
      <c r="R2124" t="str">
        <f t="shared" si="208"/>
        <v>video games</v>
      </c>
      <c r="S2124" s="8">
        <f t="shared" si="209"/>
        <v>42712.300567129627</v>
      </c>
      <c r="T2124" s="8">
        <f t="shared" si="210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8156</v>
      </c>
      <c r="D2125">
        <v>3000</v>
      </c>
      <c r="E2125">
        <v>1126</v>
      </c>
      <c r="F2125" t="s">
        <v>8219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05"/>
        <v>37.533333333333339</v>
      </c>
      <c r="P2125">
        <f t="shared" si="206"/>
        <v>600</v>
      </c>
      <c r="Q2125" t="str">
        <f t="shared" si="207"/>
        <v>games</v>
      </c>
      <c r="R2125" t="str">
        <f t="shared" si="208"/>
        <v>video games</v>
      </c>
      <c r="S2125" s="8">
        <f t="shared" si="209"/>
        <v>40198.424849537041</v>
      </c>
      <c r="T2125" s="8">
        <f t="shared" si="210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8157</v>
      </c>
      <c r="D2126">
        <v>500</v>
      </c>
      <c r="E2126">
        <v>110</v>
      </c>
      <c r="F2126" t="s">
        <v>8219</v>
      </c>
      <c r="G2126" t="s">
        <v>8225</v>
      </c>
      <c r="H2126" t="s">
        <v>8247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05"/>
        <v>22</v>
      </c>
      <c r="P2126">
        <f t="shared" si="206"/>
        <v>100</v>
      </c>
      <c r="Q2126" t="str">
        <f t="shared" si="207"/>
        <v>games</v>
      </c>
      <c r="R2126" t="str">
        <f t="shared" si="208"/>
        <v>video games</v>
      </c>
      <c r="S2126" s="8">
        <f t="shared" si="209"/>
        <v>40464.028182870366</v>
      </c>
      <c r="T2126" s="8">
        <f t="shared" si="210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8158</v>
      </c>
      <c r="D2127">
        <v>8880</v>
      </c>
      <c r="E2127">
        <v>0</v>
      </c>
      <c r="F2127" t="s">
        <v>8219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05"/>
        <v>0</v>
      </c>
      <c r="P2127">
        <f t="shared" si="206"/>
        <v>328.88888888888891</v>
      </c>
      <c r="Q2127" t="str">
        <f t="shared" si="207"/>
        <v>games</v>
      </c>
      <c r="R2127" t="str">
        <f t="shared" si="208"/>
        <v>video games</v>
      </c>
      <c r="S2127" s="8">
        <f t="shared" si="209"/>
        <v>42191.023530092592</v>
      </c>
      <c r="T2127" s="8">
        <f t="shared" si="210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8159</v>
      </c>
      <c r="D2128">
        <v>5000</v>
      </c>
      <c r="E2128">
        <v>881</v>
      </c>
      <c r="F2128" t="s">
        <v>8219</v>
      </c>
      <c r="G2128" t="s">
        <v>8225</v>
      </c>
      <c r="H2128" t="s">
        <v>8247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05"/>
        <v>17.62</v>
      </c>
      <c r="P2128">
        <f t="shared" si="206"/>
        <v>2500</v>
      </c>
      <c r="Q2128" t="str">
        <f t="shared" si="207"/>
        <v>games</v>
      </c>
      <c r="R2128" t="str">
        <f t="shared" si="208"/>
        <v>video games</v>
      </c>
      <c r="S2128" s="8">
        <f t="shared" si="209"/>
        <v>41951.973229166666</v>
      </c>
      <c r="T2128" s="8">
        <f t="shared" si="210"/>
        <v>41981.973229166666</v>
      </c>
    </row>
    <row r="2129" spans="1:20" ht="48" hidden="1" x14ac:dyDescent="0.2">
      <c r="A2129">
        <v>2127</v>
      </c>
      <c r="B2129" s="3" t="s">
        <v>2128</v>
      </c>
      <c r="C2129" s="3" t="s">
        <v>8160</v>
      </c>
      <c r="D2129">
        <v>1500</v>
      </c>
      <c r="E2129">
        <v>795</v>
      </c>
      <c r="F2129" t="s">
        <v>8219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05"/>
        <v>53</v>
      </c>
      <c r="P2129">
        <f t="shared" si="206"/>
        <v>6.3559322033898304</v>
      </c>
      <c r="Q2129" t="str">
        <f t="shared" si="207"/>
        <v>games</v>
      </c>
      <c r="R2129" t="str">
        <f t="shared" si="208"/>
        <v>video games</v>
      </c>
      <c r="S2129" s="8">
        <f t="shared" si="209"/>
        <v>42045.50535879629</v>
      </c>
      <c r="T2129" s="8">
        <f t="shared" si="210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8161</v>
      </c>
      <c r="D2130">
        <v>3500</v>
      </c>
      <c r="E2130">
        <v>775</v>
      </c>
      <c r="F2130" t="s">
        <v>8219</v>
      </c>
      <c r="G2130" t="s">
        <v>8225</v>
      </c>
      <c r="H2130" t="s">
        <v>8247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05"/>
        <v>22.142857142857142</v>
      </c>
      <c r="P2130">
        <f t="shared" si="206"/>
        <v>3500</v>
      </c>
      <c r="Q2130" t="str">
        <f t="shared" si="207"/>
        <v>games</v>
      </c>
      <c r="R2130" t="str">
        <f t="shared" si="208"/>
        <v>video games</v>
      </c>
      <c r="S2130" s="8">
        <f t="shared" si="209"/>
        <v>41843.772789351853</v>
      </c>
      <c r="T2130" s="8">
        <f t="shared" si="210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8162</v>
      </c>
      <c r="D2131">
        <v>3750</v>
      </c>
      <c r="E2131">
        <v>95</v>
      </c>
      <c r="F2131" t="s">
        <v>8219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05"/>
        <v>2.5333333333333332</v>
      </c>
      <c r="P2131">
        <f t="shared" si="206"/>
        <v>312.5</v>
      </c>
      <c r="Q2131" t="str">
        <f t="shared" si="207"/>
        <v>games</v>
      </c>
      <c r="R2131" t="str">
        <f t="shared" si="208"/>
        <v>video games</v>
      </c>
      <c r="S2131" s="8">
        <f t="shared" si="209"/>
        <v>42409.024305555555</v>
      </c>
      <c r="T2131" s="8">
        <f t="shared" si="210"/>
        <v>42439.024305555555</v>
      </c>
    </row>
    <row r="2132" spans="1:20" ht="48" hidden="1" x14ac:dyDescent="0.2">
      <c r="A2132">
        <v>2130</v>
      </c>
      <c r="B2132" s="3" t="s">
        <v>2131</v>
      </c>
      <c r="C2132" s="3" t="s">
        <v>8163</v>
      </c>
      <c r="D2132">
        <v>10000</v>
      </c>
      <c r="E2132">
        <v>250</v>
      </c>
      <c r="F2132" t="s">
        <v>8219</v>
      </c>
      <c r="G2132" t="s">
        <v>8229</v>
      </c>
      <c r="H2132" t="s">
        <v>8251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05"/>
        <v>2.5</v>
      </c>
      <c r="P2132">
        <f t="shared" si="206"/>
        <v>2500</v>
      </c>
      <c r="Q2132" t="str">
        <f t="shared" si="207"/>
        <v>games</v>
      </c>
      <c r="R2132" t="str">
        <f t="shared" si="208"/>
        <v>video games</v>
      </c>
      <c r="S2132" s="8">
        <f t="shared" si="209"/>
        <v>41832.086377314816</v>
      </c>
      <c r="T2132" s="8">
        <f t="shared" si="210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8164</v>
      </c>
      <c r="D2133">
        <v>10000</v>
      </c>
      <c r="E2133">
        <v>285</v>
      </c>
      <c r="F2133" t="s">
        <v>8219</v>
      </c>
      <c r="G2133" t="s">
        <v>8229</v>
      </c>
      <c r="H2133" t="s">
        <v>8251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05"/>
        <v>2.85</v>
      </c>
      <c r="P2133">
        <f t="shared" si="206"/>
        <v>3333.3333333333335</v>
      </c>
      <c r="Q2133" t="str">
        <f t="shared" si="207"/>
        <v>games</v>
      </c>
      <c r="R2133" t="str">
        <f t="shared" si="208"/>
        <v>video games</v>
      </c>
      <c r="S2133" s="8">
        <f t="shared" si="209"/>
        <v>42167.207071759258</v>
      </c>
      <c r="T2133" s="8">
        <f t="shared" si="210"/>
        <v>42197.207071759258</v>
      </c>
    </row>
    <row r="2134" spans="1:20" ht="32" hidden="1" x14ac:dyDescent="0.2">
      <c r="A2134">
        <v>2132</v>
      </c>
      <c r="B2134" s="3" t="s">
        <v>2133</v>
      </c>
      <c r="C2134" s="3" t="s">
        <v>8165</v>
      </c>
      <c r="D2134">
        <v>525</v>
      </c>
      <c r="E2134">
        <v>0</v>
      </c>
      <c r="F2134" t="s">
        <v>8219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05"/>
        <v>0</v>
      </c>
      <c r="P2134">
        <f t="shared" si="206"/>
        <v>5.3030303030303028</v>
      </c>
      <c r="Q2134" t="str">
        <f t="shared" si="207"/>
        <v>games</v>
      </c>
      <c r="R2134" t="str">
        <f t="shared" si="208"/>
        <v>video games</v>
      </c>
      <c r="S2134" s="8">
        <f t="shared" si="209"/>
        <v>41643.487175925926</v>
      </c>
      <c r="T2134" s="8">
        <f t="shared" si="210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8166</v>
      </c>
      <c r="D2135">
        <v>20000</v>
      </c>
      <c r="E2135">
        <v>490</v>
      </c>
      <c r="F2135" t="s">
        <v>8219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05"/>
        <v>2.4500000000000002</v>
      </c>
      <c r="P2135">
        <f t="shared" si="206"/>
        <v>6666.666666666667</v>
      </c>
      <c r="Q2135" t="str">
        <f t="shared" si="207"/>
        <v>games</v>
      </c>
      <c r="R2135" t="str">
        <f t="shared" si="208"/>
        <v>video games</v>
      </c>
      <c r="S2135" s="8">
        <f t="shared" si="209"/>
        <v>40619.097210648149</v>
      </c>
      <c r="T2135" s="8">
        <f t="shared" si="210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8167</v>
      </c>
      <c r="D2136">
        <v>9500</v>
      </c>
      <c r="E2136">
        <v>135</v>
      </c>
      <c r="F2136" t="s">
        <v>8219</v>
      </c>
      <c r="G2136" t="s">
        <v>8225</v>
      </c>
      <c r="H2136" t="s">
        <v>8247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05"/>
        <v>1.4210526315789473</v>
      </c>
      <c r="P2136">
        <f t="shared" si="206"/>
        <v>3166.6666666666665</v>
      </c>
      <c r="Q2136" t="str">
        <f t="shared" si="207"/>
        <v>games</v>
      </c>
      <c r="R2136" t="str">
        <f t="shared" si="208"/>
        <v>video games</v>
      </c>
      <c r="S2136" s="8">
        <f t="shared" si="209"/>
        <v>41361.886469907404</v>
      </c>
      <c r="T2136" s="8">
        <f t="shared" si="210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8168</v>
      </c>
      <c r="D2137">
        <v>2000</v>
      </c>
      <c r="E2137">
        <v>385</v>
      </c>
      <c r="F2137" t="s">
        <v>8219</v>
      </c>
      <c r="G2137" t="s">
        <v>8226</v>
      </c>
      <c r="H2137" t="s">
        <v>8248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05"/>
        <v>19.25</v>
      </c>
      <c r="P2137">
        <f t="shared" si="206"/>
        <v>90.909090909090907</v>
      </c>
      <c r="Q2137" t="str">
        <f t="shared" si="207"/>
        <v>games</v>
      </c>
      <c r="R2137" t="str">
        <f t="shared" si="208"/>
        <v>video games</v>
      </c>
      <c r="S2137" s="8">
        <f t="shared" si="209"/>
        <v>41156.963344907403</v>
      </c>
      <c r="T2137" s="8">
        <f t="shared" si="210"/>
        <v>41186.963344907403</v>
      </c>
    </row>
    <row r="2138" spans="1:20" ht="32" hidden="1" x14ac:dyDescent="0.2">
      <c r="A2138">
        <v>2136</v>
      </c>
      <c r="B2138" s="3" t="s">
        <v>2137</v>
      </c>
      <c r="C2138" s="3" t="s">
        <v>8169</v>
      </c>
      <c r="D2138">
        <v>4000</v>
      </c>
      <c r="E2138">
        <v>27</v>
      </c>
      <c r="F2138" t="s">
        <v>8219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05"/>
        <v>0.67500000000000004</v>
      </c>
      <c r="P2138">
        <f t="shared" si="206"/>
        <v>1000</v>
      </c>
      <c r="Q2138" t="str">
        <f t="shared" si="207"/>
        <v>games</v>
      </c>
      <c r="R2138" t="str">
        <f t="shared" si="208"/>
        <v>video games</v>
      </c>
      <c r="S2138" s="8">
        <f t="shared" si="209"/>
        <v>41536.509097222224</v>
      </c>
      <c r="T2138" s="8">
        <f t="shared" si="210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8170</v>
      </c>
      <c r="D2139">
        <v>15000</v>
      </c>
      <c r="E2139">
        <v>25</v>
      </c>
      <c r="F2139" t="s">
        <v>8219</v>
      </c>
      <c r="G2139" t="s">
        <v>8224</v>
      </c>
      <c r="H2139" t="s">
        <v>8246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05"/>
        <v>0.16666666666666669</v>
      </c>
      <c r="P2139">
        <f t="shared" si="206"/>
        <v>28.089887640449437</v>
      </c>
      <c r="Q2139" t="str">
        <f t="shared" si="207"/>
        <v>games</v>
      </c>
      <c r="R2139" t="str">
        <f t="shared" si="208"/>
        <v>video games</v>
      </c>
      <c r="S2139" s="8">
        <f t="shared" si="209"/>
        <v>41948.771168981482</v>
      </c>
      <c r="T2139" s="8">
        <f t="shared" si="210"/>
        <v>41978.771168981482</v>
      </c>
    </row>
    <row r="2140" spans="1:20" ht="48" hidden="1" x14ac:dyDescent="0.2">
      <c r="A2140">
        <v>2138</v>
      </c>
      <c r="B2140" s="3" t="s">
        <v>2139</v>
      </c>
      <c r="C2140" s="3" t="s">
        <v>7998</v>
      </c>
      <c r="D2140">
        <v>5000</v>
      </c>
      <c r="E2140">
        <v>3045</v>
      </c>
      <c r="F2140" t="s">
        <v>8219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05"/>
        <v>60.9</v>
      </c>
      <c r="P2140">
        <f t="shared" si="206"/>
        <v>416.66666666666669</v>
      </c>
      <c r="Q2140" t="str">
        <f t="shared" si="207"/>
        <v>games</v>
      </c>
      <c r="R2140" t="str">
        <f t="shared" si="208"/>
        <v>video games</v>
      </c>
      <c r="S2140" s="8">
        <f t="shared" si="209"/>
        <v>41557.013182870374</v>
      </c>
      <c r="T2140" s="8">
        <f t="shared" si="210"/>
        <v>41587.054849537039</v>
      </c>
    </row>
    <row r="2141" spans="1:20" ht="32" hidden="1" x14ac:dyDescent="0.2">
      <c r="A2141">
        <v>2139</v>
      </c>
      <c r="B2141" s="3" t="s">
        <v>2140</v>
      </c>
      <c r="C2141" s="3" t="s">
        <v>8171</v>
      </c>
      <c r="D2141">
        <v>3495</v>
      </c>
      <c r="E2141">
        <v>34.950000000000003</v>
      </c>
      <c r="F2141" t="s">
        <v>8219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05"/>
        <v>1</v>
      </c>
      <c r="P2141">
        <f t="shared" si="206"/>
        <v>62.410714285714285</v>
      </c>
      <c r="Q2141" t="str">
        <f t="shared" si="207"/>
        <v>games</v>
      </c>
      <c r="R2141" t="str">
        <f t="shared" si="208"/>
        <v>video games</v>
      </c>
      <c r="S2141" s="8">
        <f t="shared" si="209"/>
        <v>42647.750092592592</v>
      </c>
      <c r="T2141" s="8">
        <f t="shared" si="210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8172</v>
      </c>
      <c r="D2142">
        <v>1250</v>
      </c>
      <c r="E2142">
        <v>430</v>
      </c>
      <c r="F2142" t="s">
        <v>8219</v>
      </c>
      <c r="G2142" t="s">
        <v>8225</v>
      </c>
      <c r="H2142" t="s">
        <v>8247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05"/>
        <v>34.4</v>
      </c>
      <c r="P2142">
        <f t="shared" si="206"/>
        <v>113.63636363636364</v>
      </c>
      <c r="Q2142" t="str">
        <f t="shared" si="207"/>
        <v>games</v>
      </c>
      <c r="R2142" t="str">
        <f t="shared" si="208"/>
        <v>video games</v>
      </c>
      <c r="S2142" s="8">
        <f t="shared" si="209"/>
        <v>41255.833611111113</v>
      </c>
      <c r="T2142" s="8">
        <f t="shared" si="210"/>
        <v>41285.833611111113</v>
      </c>
    </row>
    <row r="2143" spans="1:20" ht="32" hidden="1" x14ac:dyDescent="0.2">
      <c r="A2143">
        <v>2141</v>
      </c>
      <c r="B2143" s="3" t="s">
        <v>2142</v>
      </c>
      <c r="C2143" s="3" t="s">
        <v>8173</v>
      </c>
      <c r="D2143">
        <v>1000</v>
      </c>
      <c r="E2143">
        <v>165</v>
      </c>
      <c r="F2143" t="s">
        <v>8219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05"/>
        <v>16.5</v>
      </c>
      <c r="P2143" t="e">
        <f t="shared" si="206"/>
        <v>#DIV/0!</v>
      </c>
      <c r="Q2143" t="str">
        <f t="shared" si="207"/>
        <v>games</v>
      </c>
      <c r="R2143" t="str">
        <f t="shared" si="208"/>
        <v>video games</v>
      </c>
      <c r="S2143" s="8">
        <f t="shared" si="209"/>
        <v>41927.235636574071</v>
      </c>
      <c r="T2143" s="8">
        <f t="shared" si="210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8174</v>
      </c>
      <c r="D2144">
        <v>20000</v>
      </c>
      <c r="E2144">
        <v>0</v>
      </c>
      <c r="F2144" t="s">
        <v>8219</v>
      </c>
      <c r="G2144" t="s">
        <v>8238</v>
      </c>
      <c r="H2144" t="s">
        <v>8256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05"/>
        <v>0</v>
      </c>
      <c r="P2144">
        <f t="shared" si="206"/>
        <v>1666.6666666666667</v>
      </c>
      <c r="Q2144" t="str">
        <f t="shared" si="207"/>
        <v>games</v>
      </c>
      <c r="R2144" t="str">
        <f t="shared" si="208"/>
        <v>video games</v>
      </c>
      <c r="S2144" s="8">
        <f t="shared" si="209"/>
        <v>42340.701504629629</v>
      </c>
      <c r="T2144" s="8">
        <f t="shared" si="210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8175</v>
      </c>
      <c r="D2145">
        <v>1000</v>
      </c>
      <c r="E2145">
        <v>4</v>
      </c>
      <c r="F2145" t="s">
        <v>8219</v>
      </c>
      <c r="G2145" t="s">
        <v>8225</v>
      </c>
      <c r="H2145" t="s">
        <v>8247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05"/>
        <v>0.4</v>
      </c>
      <c r="P2145">
        <f t="shared" si="206"/>
        <v>200</v>
      </c>
      <c r="Q2145" t="str">
        <f t="shared" si="207"/>
        <v>games</v>
      </c>
      <c r="R2145" t="str">
        <f t="shared" si="208"/>
        <v>video games</v>
      </c>
      <c r="S2145" s="8">
        <f t="shared" si="209"/>
        <v>40332.886712962965</v>
      </c>
      <c r="T2145" s="8">
        <f t="shared" si="210"/>
        <v>40380.791666666664</v>
      </c>
    </row>
    <row r="2146" spans="1:20" ht="48" hidden="1" x14ac:dyDescent="0.2">
      <c r="A2146">
        <v>2144</v>
      </c>
      <c r="B2146" s="3" t="s">
        <v>2145</v>
      </c>
      <c r="C2146" s="3" t="s">
        <v>8176</v>
      </c>
      <c r="D2146">
        <v>3500</v>
      </c>
      <c r="E2146">
        <v>37</v>
      </c>
      <c r="F2146" t="s">
        <v>8219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05"/>
        <v>1.0571428571428572</v>
      </c>
      <c r="P2146">
        <f t="shared" si="206"/>
        <v>145.83333333333334</v>
      </c>
      <c r="Q2146" t="str">
        <f t="shared" si="207"/>
        <v>games</v>
      </c>
      <c r="R2146" t="str">
        <f t="shared" si="208"/>
        <v>video games</v>
      </c>
      <c r="S2146" s="8">
        <f t="shared" si="209"/>
        <v>41499.546759259261</v>
      </c>
      <c r="T2146" s="8">
        <f t="shared" si="210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8177</v>
      </c>
      <c r="D2147">
        <v>2750</v>
      </c>
      <c r="E2147">
        <v>735</v>
      </c>
      <c r="F2147" t="s">
        <v>8219</v>
      </c>
      <c r="G2147" t="s">
        <v>8225</v>
      </c>
      <c r="H2147" t="s">
        <v>8247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05"/>
        <v>26.727272727272727</v>
      </c>
      <c r="P2147">
        <f t="shared" si="206"/>
        <v>30.898876404494381</v>
      </c>
      <c r="Q2147" t="str">
        <f t="shared" si="207"/>
        <v>games</v>
      </c>
      <c r="R2147" t="str">
        <f t="shared" si="208"/>
        <v>video games</v>
      </c>
      <c r="S2147" s="8">
        <f t="shared" si="209"/>
        <v>41575.237430555557</v>
      </c>
      <c r="T2147" s="8">
        <f t="shared" si="210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8178</v>
      </c>
      <c r="D2148">
        <v>2000</v>
      </c>
      <c r="E2148">
        <v>576</v>
      </c>
      <c r="F2148" t="s">
        <v>8219</v>
      </c>
      <c r="G2148" t="s">
        <v>8225</v>
      </c>
      <c r="H2148" t="s">
        <v>8247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05"/>
        <v>28.799999999999997</v>
      </c>
      <c r="P2148">
        <f t="shared" si="206"/>
        <v>2000</v>
      </c>
      <c r="Q2148" t="str">
        <f t="shared" si="207"/>
        <v>games</v>
      </c>
      <c r="R2148" t="str">
        <f t="shared" si="208"/>
        <v>video games</v>
      </c>
      <c r="S2148" s="8">
        <f t="shared" si="209"/>
        <v>42397.679513888885</v>
      </c>
      <c r="T2148" s="8">
        <f t="shared" si="210"/>
        <v>42411.679513888885</v>
      </c>
    </row>
    <row r="2149" spans="1:20" ht="48" hidden="1" x14ac:dyDescent="0.2">
      <c r="A2149">
        <v>2147</v>
      </c>
      <c r="B2149" s="3" t="s">
        <v>2148</v>
      </c>
      <c r="C2149" s="3" t="s">
        <v>8179</v>
      </c>
      <c r="D2149">
        <v>700</v>
      </c>
      <c r="E2149">
        <v>0</v>
      </c>
      <c r="F2149" t="s">
        <v>8219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05"/>
        <v>0</v>
      </c>
      <c r="P2149">
        <f t="shared" si="206"/>
        <v>12.727272727272727</v>
      </c>
      <c r="Q2149" t="str">
        <f t="shared" si="207"/>
        <v>games</v>
      </c>
      <c r="R2149" t="str">
        <f t="shared" si="208"/>
        <v>video games</v>
      </c>
      <c r="S2149" s="8">
        <f t="shared" si="209"/>
        <v>41927.295694444445</v>
      </c>
      <c r="T2149" s="8">
        <f t="shared" si="210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8180</v>
      </c>
      <c r="D2150">
        <v>15000</v>
      </c>
      <c r="E2150">
        <v>1335</v>
      </c>
      <c r="F2150" t="s">
        <v>8219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05"/>
        <v>8.9</v>
      </c>
      <c r="P2150">
        <f t="shared" si="206"/>
        <v>7500</v>
      </c>
      <c r="Q2150" t="str">
        <f t="shared" si="207"/>
        <v>games</v>
      </c>
      <c r="R2150" t="str">
        <f t="shared" si="208"/>
        <v>video games</v>
      </c>
      <c r="S2150" s="8">
        <f t="shared" si="209"/>
        <v>42066.733587962968</v>
      </c>
      <c r="T2150" s="8">
        <f t="shared" si="210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8181</v>
      </c>
      <c r="D2151">
        <v>250</v>
      </c>
      <c r="E2151">
        <v>0</v>
      </c>
      <c r="F2151" t="s">
        <v>8219</v>
      </c>
      <c r="G2151" t="s">
        <v>8225</v>
      </c>
      <c r="H2151" t="s">
        <v>8247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05"/>
        <v>0</v>
      </c>
      <c r="P2151" t="e">
        <f t="shared" si="206"/>
        <v>#DIV/0!</v>
      </c>
      <c r="Q2151" t="str">
        <f t="shared" si="207"/>
        <v>games</v>
      </c>
      <c r="R2151" t="str">
        <f t="shared" si="208"/>
        <v>video games</v>
      </c>
      <c r="S2151" s="8">
        <f t="shared" si="209"/>
        <v>40355.024953703702</v>
      </c>
      <c r="T2151" s="8">
        <f t="shared" si="210"/>
        <v>40390</v>
      </c>
    </row>
    <row r="2152" spans="1:20" ht="48" hidden="1" x14ac:dyDescent="0.2">
      <c r="A2152">
        <v>2150</v>
      </c>
      <c r="B2152" s="3" t="s">
        <v>2151</v>
      </c>
      <c r="C2152" s="3" t="s">
        <v>8182</v>
      </c>
      <c r="D2152">
        <v>3000</v>
      </c>
      <c r="E2152">
        <v>5</v>
      </c>
      <c r="F2152" t="s">
        <v>8219</v>
      </c>
      <c r="G2152" t="s">
        <v>8224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05"/>
        <v>0.16666666666666669</v>
      </c>
      <c r="P2152">
        <f t="shared" si="206"/>
        <v>750</v>
      </c>
      <c r="Q2152" t="str">
        <f t="shared" si="207"/>
        <v>games</v>
      </c>
      <c r="R2152" t="str">
        <f t="shared" si="208"/>
        <v>video games</v>
      </c>
      <c r="S2152" s="8">
        <f t="shared" si="209"/>
        <v>42534.284710648149</v>
      </c>
      <c r="T2152" s="8">
        <f t="shared" si="210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8183</v>
      </c>
      <c r="D2153">
        <v>3000</v>
      </c>
      <c r="E2153">
        <v>0</v>
      </c>
      <c r="F2153" t="s">
        <v>8219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05"/>
        <v>0</v>
      </c>
      <c r="P2153">
        <f t="shared" si="206"/>
        <v>500</v>
      </c>
      <c r="Q2153" t="str">
        <f t="shared" si="207"/>
        <v>games</v>
      </c>
      <c r="R2153" t="str">
        <f t="shared" si="208"/>
        <v>video games</v>
      </c>
      <c r="S2153" s="8">
        <f t="shared" si="209"/>
        <v>42520.847384259265</v>
      </c>
      <c r="T2153" s="8">
        <f t="shared" si="210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8184</v>
      </c>
      <c r="D2154">
        <v>2224</v>
      </c>
      <c r="E2154">
        <v>350</v>
      </c>
      <c r="F2154" t="s">
        <v>8219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05"/>
        <v>15.737410071942445</v>
      </c>
      <c r="P2154">
        <f t="shared" si="206"/>
        <v>556</v>
      </c>
      <c r="Q2154" t="str">
        <f t="shared" si="207"/>
        <v>games</v>
      </c>
      <c r="R2154" t="str">
        <f t="shared" si="208"/>
        <v>video games</v>
      </c>
      <c r="S2154" s="8">
        <f t="shared" si="209"/>
        <v>41683.832280092596</v>
      </c>
      <c r="T2154" s="8">
        <f t="shared" si="210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8185</v>
      </c>
      <c r="D2155">
        <v>150</v>
      </c>
      <c r="E2155">
        <v>3</v>
      </c>
      <c r="F2155" t="s">
        <v>8219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05"/>
        <v>2</v>
      </c>
      <c r="P2155">
        <f t="shared" si="206"/>
        <v>37.5</v>
      </c>
      <c r="Q2155" t="str">
        <f t="shared" si="207"/>
        <v>games</v>
      </c>
      <c r="R2155" t="str">
        <f t="shared" si="208"/>
        <v>video games</v>
      </c>
      <c r="S2155" s="8">
        <f t="shared" si="209"/>
        <v>41974.911087962959</v>
      </c>
      <c r="T2155" s="8">
        <f t="shared" si="210"/>
        <v>42014.332638888889</v>
      </c>
    </row>
    <row r="2156" spans="1:20" ht="48" hidden="1" x14ac:dyDescent="0.2">
      <c r="A2156">
        <v>2154</v>
      </c>
      <c r="B2156" s="3" t="s">
        <v>2155</v>
      </c>
      <c r="C2156" s="3" t="s">
        <v>8186</v>
      </c>
      <c r="D2156">
        <v>3500</v>
      </c>
      <c r="E2156">
        <v>759</v>
      </c>
      <c r="F2156" t="s">
        <v>8219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05"/>
        <v>21.685714285714287</v>
      </c>
      <c r="P2156">
        <f t="shared" si="206"/>
        <v>1750</v>
      </c>
      <c r="Q2156" t="str">
        <f t="shared" si="207"/>
        <v>games</v>
      </c>
      <c r="R2156" t="str">
        <f t="shared" si="208"/>
        <v>video games</v>
      </c>
      <c r="S2156" s="8">
        <f t="shared" si="209"/>
        <v>41647.632256944446</v>
      </c>
      <c r="T2156" s="8">
        <f t="shared" si="210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8187</v>
      </c>
      <c r="D2157">
        <v>3000</v>
      </c>
      <c r="E2157">
        <v>10</v>
      </c>
      <c r="F2157" t="s">
        <v>8219</v>
      </c>
      <c r="G2157" t="s">
        <v>8237</v>
      </c>
      <c r="H2157" t="s">
        <v>8249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05"/>
        <v>0.33333333333333337</v>
      </c>
      <c r="P2157">
        <f t="shared" si="206"/>
        <v>600</v>
      </c>
      <c r="Q2157" t="str">
        <f t="shared" si="207"/>
        <v>games</v>
      </c>
      <c r="R2157" t="str">
        <f t="shared" si="208"/>
        <v>video games</v>
      </c>
      <c r="S2157" s="8">
        <f t="shared" si="209"/>
        <v>42430.747511574074</v>
      </c>
      <c r="T2157" s="8">
        <f t="shared" si="210"/>
        <v>42460.70584490741</v>
      </c>
    </row>
    <row r="2158" spans="1:20" ht="48" hidden="1" x14ac:dyDescent="0.2">
      <c r="A2158">
        <v>2156</v>
      </c>
      <c r="B2158" s="3" t="s">
        <v>2157</v>
      </c>
      <c r="C2158" s="3" t="s">
        <v>8188</v>
      </c>
      <c r="D2158">
        <v>3500</v>
      </c>
      <c r="E2158">
        <v>10</v>
      </c>
      <c r="F2158" t="s">
        <v>8219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05"/>
        <v>0.2857142857142857</v>
      </c>
      <c r="P2158">
        <f t="shared" si="206"/>
        <v>42.168674698795179</v>
      </c>
      <c r="Q2158" t="str">
        <f t="shared" si="207"/>
        <v>games</v>
      </c>
      <c r="R2158" t="str">
        <f t="shared" si="208"/>
        <v>video games</v>
      </c>
      <c r="S2158" s="8">
        <f t="shared" si="209"/>
        <v>41488.85423611111</v>
      </c>
      <c r="T2158" s="8">
        <f t="shared" si="210"/>
        <v>41533.85423611111</v>
      </c>
    </row>
    <row r="2159" spans="1:20" ht="48" hidden="1" x14ac:dyDescent="0.2">
      <c r="A2159">
        <v>2157</v>
      </c>
      <c r="B2159" s="3" t="s">
        <v>2158</v>
      </c>
      <c r="C2159" s="3" t="s">
        <v>8189</v>
      </c>
      <c r="D2159">
        <v>1000</v>
      </c>
      <c r="E2159">
        <v>47</v>
      </c>
      <c r="F2159" t="s">
        <v>8219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05"/>
        <v>4.7</v>
      </c>
      <c r="P2159">
        <f t="shared" si="206"/>
        <v>17.543859649122808</v>
      </c>
      <c r="Q2159" t="str">
        <f t="shared" si="207"/>
        <v>games</v>
      </c>
      <c r="R2159" t="str">
        <f t="shared" si="208"/>
        <v>video games</v>
      </c>
      <c r="S2159" s="8">
        <f t="shared" si="209"/>
        <v>42694.98128472222</v>
      </c>
      <c r="T2159" s="8">
        <f t="shared" si="210"/>
        <v>42727.332638888889</v>
      </c>
    </row>
    <row r="2160" spans="1:20" ht="16" hidden="1" x14ac:dyDescent="0.2">
      <c r="A2160">
        <v>2158</v>
      </c>
      <c r="B2160" s="3" t="s">
        <v>2159</v>
      </c>
      <c r="C2160" s="3" t="s">
        <v>8190</v>
      </c>
      <c r="D2160">
        <v>9600</v>
      </c>
      <c r="E2160">
        <v>0</v>
      </c>
      <c r="F2160" t="s">
        <v>8219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05"/>
        <v>0</v>
      </c>
      <c r="P2160">
        <f t="shared" si="206"/>
        <v>30.868167202572348</v>
      </c>
      <c r="Q2160" t="str">
        <f t="shared" si="207"/>
        <v>games</v>
      </c>
      <c r="R2160" t="str">
        <f t="shared" si="208"/>
        <v>video games</v>
      </c>
      <c r="S2160" s="8">
        <f t="shared" si="209"/>
        <v>41264.853865740741</v>
      </c>
      <c r="T2160" s="8">
        <f t="shared" si="210"/>
        <v>41309.853865740741</v>
      </c>
    </row>
    <row r="2161" spans="1:20" ht="48" hidden="1" x14ac:dyDescent="0.2">
      <c r="A2161">
        <v>2159</v>
      </c>
      <c r="B2161" s="3" t="s">
        <v>2160</v>
      </c>
      <c r="C2161" s="3" t="s">
        <v>8191</v>
      </c>
      <c r="D2161">
        <v>2000</v>
      </c>
      <c r="E2161">
        <v>216</v>
      </c>
      <c r="F2161" t="s">
        <v>8219</v>
      </c>
      <c r="G2161" t="s">
        <v>8225</v>
      </c>
      <c r="H2161" t="s">
        <v>8247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05"/>
        <v>10.8</v>
      </c>
      <c r="P2161">
        <f t="shared" si="206"/>
        <v>1000</v>
      </c>
      <c r="Q2161" t="str">
        <f t="shared" si="207"/>
        <v>games</v>
      </c>
      <c r="R2161" t="str">
        <f t="shared" si="208"/>
        <v>video games</v>
      </c>
      <c r="S2161" s="8">
        <f t="shared" si="209"/>
        <v>40710.731180555551</v>
      </c>
      <c r="T2161" s="8">
        <f t="shared" si="210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8192</v>
      </c>
      <c r="D2162">
        <v>5000</v>
      </c>
      <c r="E2162">
        <v>240</v>
      </c>
      <c r="F2162" t="s">
        <v>8219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05"/>
        <v>4.8</v>
      </c>
      <c r="P2162">
        <f t="shared" si="206"/>
        <v>312.5</v>
      </c>
      <c r="Q2162" t="str">
        <f t="shared" si="207"/>
        <v>games</v>
      </c>
      <c r="R2162" t="str">
        <f t="shared" si="208"/>
        <v>video games</v>
      </c>
      <c r="S2162" s="8">
        <f t="shared" si="209"/>
        <v>41018.711863425924</v>
      </c>
      <c r="T2162" s="8">
        <f t="shared" si="210"/>
        <v>41048.711863425924</v>
      </c>
    </row>
    <row r="2163" spans="1:20" ht="48" hidden="1" x14ac:dyDescent="0.2">
      <c r="A2163">
        <v>2161</v>
      </c>
      <c r="B2163" s="3" t="s">
        <v>2162</v>
      </c>
      <c r="C2163" s="3" t="s">
        <v>8193</v>
      </c>
      <c r="D2163">
        <v>1000</v>
      </c>
      <c r="E2163">
        <v>32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05"/>
        <v>3.2</v>
      </c>
      <c r="P2163">
        <f t="shared" si="206"/>
        <v>76.92307692307692</v>
      </c>
      <c r="Q2163" t="str">
        <f t="shared" si="207"/>
        <v>music</v>
      </c>
      <c r="R2163" t="str">
        <f t="shared" si="208"/>
        <v>rock</v>
      </c>
      <c r="S2163" s="8">
        <f t="shared" si="209"/>
        <v>42240.852534722217</v>
      </c>
      <c r="T2163" s="8">
        <f t="shared" si="210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8194</v>
      </c>
      <c r="D2164">
        <v>1600</v>
      </c>
      <c r="E2164">
        <v>204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05"/>
        <v>12.75</v>
      </c>
      <c r="P2164">
        <f t="shared" si="206"/>
        <v>27.586206896551722</v>
      </c>
      <c r="Q2164" t="str">
        <f t="shared" si="207"/>
        <v>music</v>
      </c>
      <c r="R2164" t="str">
        <f t="shared" si="208"/>
        <v>rock</v>
      </c>
      <c r="S2164" s="8">
        <f t="shared" si="209"/>
        <v>41813.766099537039</v>
      </c>
      <c r="T2164" s="8">
        <f t="shared" si="210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8195</v>
      </c>
      <c r="D2165">
        <v>110000</v>
      </c>
      <c r="E2165">
        <v>20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05"/>
        <v>1.8181818181818181E-2</v>
      </c>
      <c r="P2165">
        <f t="shared" si="206"/>
        <v>2500</v>
      </c>
      <c r="Q2165" t="str">
        <f t="shared" si="207"/>
        <v>music</v>
      </c>
      <c r="R2165" t="str">
        <f t="shared" si="208"/>
        <v>rock</v>
      </c>
      <c r="S2165" s="8">
        <f t="shared" si="209"/>
        <v>42111.899537037039</v>
      </c>
      <c r="T2165" s="8">
        <f t="shared" si="210"/>
        <v>42163.159722222219</v>
      </c>
    </row>
    <row r="2166" spans="1:20" ht="48" hidden="1" x14ac:dyDescent="0.2">
      <c r="A2166">
        <v>2164</v>
      </c>
      <c r="B2166" s="3" t="s">
        <v>2165</v>
      </c>
      <c r="C2166" s="3" t="s">
        <v>8196</v>
      </c>
      <c r="D2166">
        <v>2500</v>
      </c>
      <c r="E2166">
        <v>60</v>
      </c>
      <c r="F2166" t="s">
        <v>8219</v>
      </c>
      <c r="G2166" t="s">
        <v>8225</v>
      </c>
      <c r="H2166" t="s">
        <v>8247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05"/>
        <v>2.4</v>
      </c>
      <c r="P2166">
        <f t="shared" si="206"/>
        <v>30.120481927710845</v>
      </c>
      <c r="Q2166" t="str">
        <f t="shared" si="207"/>
        <v>music</v>
      </c>
      <c r="R2166" t="str">
        <f t="shared" si="208"/>
        <v>rock</v>
      </c>
      <c r="S2166" s="8">
        <f t="shared" si="209"/>
        <v>42515.71775462963</v>
      </c>
      <c r="T2166" s="8">
        <f t="shared" si="210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8197</v>
      </c>
      <c r="D2167">
        <v>2000</v>
      </c>
      <c r="E2167">
        <v>730</v>
      </c>
      <c r="F2167" t="s">
        <v>8219</v>
      </c>
      <c r="G2167" t="s">
        <v>8224</v>
      </c>
      <c r="H2167" t="s">
        <v>8246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05"/>
        <v>36.5</v>
      </c>
      <c r="P2167">
        <f t="shared" si="206"/>
        <v>17.094017094017094</v>
      </c>
      <c r="Q2167" t="str">
        <f t="shared" si="207"/>
        <v>music</v>
      </c>
      <c r="R2167" t="str">
        <f t="shared" si="208"/>
        <v>rock</v>
      </c>
      <c r="S2167" s="8">
        <f t="shared" si="209"/>
        <v>42438.667071759264</v>
      </c>
      <c r="T2167" s="8">
        <f t="shared" si="210"/>
        <v>42468.625405092593</v>
      </c>
    </row>
    <row r="2168" spans="1:20" ht="32" hidden="1" x14ac:dyDescent="0.2">
      <c r="A2168">
        <v>2166</v>
      </c>
      <c r="B2168" s="3" t="s">
        <v>2167</v>
      </c>
      <c r="C2168" s="3" t="s">
        <v>8198</v>
      </c>
      <c r="D2168">
        <v>30000</v>
      </c>
      <c r="E2168">
        <v>800</v>
      </c>
      <c r="F2168" t="s">
        <v>8219</v>
      </c>
      <c r="G2168" t="s">
        <v>8238</v>
      </c>
      <c r="H2168" t="s">
        <v>8256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05"/>
        <v>2.666666666666667</v>
      </c>
      <c r="P2168">
        <f t="shared" si="206"/>
        <v>937.5</v>
      </c>
      <c r="Q2168" t="str">
        <f t="shared" si="207"/>
        <v>music</v>
      </c>
      <c r="R2168" t="str">
        <f t="shared" si="208"/>
        <v>rock</v>
      </c>
      <c r="S2168" s="8">
        <f t="shared" si="209"/>
        <v>41933.838171296295</v>
      </c>
      <c r="T2168" s="8">
        <f t="shared" si="210"/>
        <v>41978.879837962959</v>
      </c>
    </row>
    <row r="2169" spans="1:20" ht="48" hidden="1" x14ac:dyDescent="0.2">
      <c r="A2169">
        <v>2167</v>
      </c>
      <c r="B2169" s="3" t="s">
        <v>2168</v>
      </c>
      <c r="C2169" s="3" t="s">
        <v>8199</v>
      </c>
      <c r="D2169">
        <v>3500</v>
      </c>
      <c r="E2169">
        <v>400</v>
      </c>
      <c r="F2169" t="s">
        <v>8219</v>
      </c>
      <c r="G2169" t="s">
        <v>8225</v>
      </c>
      <c r="H2169" t="s">
        <v>8247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05"/>
        <v>11.428571428571429</v>
      </c>
      <c r="P2169">
        <f t="shared" si="206"/>
        <v>437.5</v>
      </c>
      <c r="Q2169" t="str">
        <f t="shared" si="207"/>
        <v>music</v>
      </c>
      <c r="R2169" t="str">
        <f t="shared" si="208"/>
        <v>rock</v>
      </c>
      <c r="S2169" s="8">
        <f t="shared" si="209"/>
        <v>41153.066400462965</v>
      </c>
      <c r="T2169" s="8">
        <f t="shared" si="210"/>
        <v>41167.066400462965</v>
      </c>
    </row>
    <row r="2170" spans="1:20" ht="48" hidden="1" x14ac:dyDescent="0.2">
      <c r="A2170">
        <v>2168</v>
      </c>
      <c r="B2170" s="3" t="s">
        <v>2169</v>
      </c>
      <c r="C2170" s="3" t="s">
        <v>8200</v>
      </c>
      <c r="D2170">
        <v>10000</v>
      </c>
      <c r="E2170">
        <v>0</v>
      </c>
      <c r="F2170" t="s">
        <v>8219</v>
      </c>
      <c r="G2170" t="s">
        <v>8225</v>
      </c>
      <c r="H2170" t="s">
        <v>8247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05"/>
        <v>0</v>
      </c>
      <c r="P2170">
        <f t="shared" si="206"/>
        <v>29.411764705882351</v>
      </c>
      <c r="Q2170" t="str">
        <f t="shared" si="207"/>
        <v>music</v>
      </c>
      <c r="R2170" t="str">
        <f t="shared" si="208"/>
        <v>rock</v>
      </c>
      <c r="S2170" s="8">
        <f t="shared" si="209"/>
        <v>42745.600243055553</v>
      </c>
      <c r="T2170" s="8">
        <f t="shared" si="210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8201</v>
      </c>
      <c r="D2171">
        <v>75000</v>
      </c>
      <c r="E2171">
        <v>0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05"/>
        <v>0</v>
      </c>
      <c r="P2171">
        <f t="shared" si="206"/>
        <v>10714.285714285714</v>
      </c>
      <c r="Q2171" t="str">
        <f t="shared" si="207"/>
        <v>music</v>
      </c>
      <c r="R2171" t="str">
        <f t="shared" si="208"/>
        <v>rock</v>
      </c>
      <c r="S2171" s="8">
        <f t="shared" si="209"/>
        <v>42793.700821759259</v>
      </c>
      <c r="T2171" s="8">
        <f t="shared" si="210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8202</v>
      </c>
      <c r="D2172">
        <v>4500</v>
      </c>
      <c r="E2172">
        <v>50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05"/>
        <v>1.1111111111111112</v>
      </c>
      <c r="P2172">
        <f t="shared" si="206"/>
        <v>236.84210526315789</v>
      </c>
      <c r="Q2172" t="str">
        <f t="shared" si="207"/>
        <v>music</v>
      </c>
      <c r="R2172" t="str">
        <f t="shared" si="208"/>
        <v>rock</v>
      </c>
      <c r="S2172" s="8">
        <f t="shared" si="209"/>
        <v>42198.750254629631</v>
      </c>
      <c r="T2172" s="8">
        <f t="shared" si="210"/>
        <v>42238.750254629631</v>
      </c>
    </row>
    <row r="2173" spans="1:20" ht="32" hidden="1" x14ac:dyDescent="0.2">
      <c r="A2173">
        <v>2171</v>
      </c>
      <c r="B2173" s="3" t="s">
        <v>2172</v>
      </c>
      <c r="C2173" s="3" t="s">
        <v>8203</v>
      </c>
      <c r="D2173">
        <v>270</v>
      </c>
      <c r="E2173">
        <v>0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05"/>
        <v>0</v>
      </c>
      <c r="P2173">
        <f t="shared" si="206"/>
        <v>5.7446808510638299</v>
      </c>
      <c r="Q2173" t="str">
        <f t="shared" si="207"/>
        <v>music</v>
      </c>
      <c r="R2173" t="str">
        <f t="shared" si="208"/>
        <v>rock</v>
      </c>
      <c r="S2173" s="8">
        <f t="shared" si="209"/>
        <v>42141.95711805555</v>
      </c>
      <c r="T2173" s="8">
        <f t="shared" si="210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8204</v>
      </c>
      <c r="D2174">
        <v>600</v>
      </c>
      <c r="E2174">
        <v>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05"/>
        <v>0</v>
      </c>
      <c r="P2174">
        <f t="shared" si="206"/>
        <v>46.153846153846153</v>
      </c>
      <c r="Q2174" t="str">
        <f t="shared" si="207"/>
        <v>music</v>
      </c>
      <c r="R2174" t="str">
        <f t="shared" si="208"/>
        <v>rock</v>
      </c>
      <c r="S2174" s="8">
        <f t="shared" si="209"/>
        <v>42082.580092592587</v>
      </c>
      <c r="T2174" s="8">
        <f t="shared" si="210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8205</v>
      </c>
      <c r="D2175">
        <v>500</v>
      </c>
      <c r="E2175">
        <v>137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05"/>
        <v>27.400000000000002</v>
      </c>
      <c r="P2175">
        <f t="shared" si="206"/>
        <v>5.5555555555555554</v>
      </c>
      <c r="Q2175" t="str">
        <f t="shared" si="207"/>
        <v>music</v>
      </c>
      <c r="R2175" t="str">
        <f t="shared" si="208"/>
        <v>rock</v>
      </c>
      <c r="S2175" s="8">
        <f t="shared" si="209"/>
        <v>41495.692627314813</v>
      </c>
      <c r="T2175" s="8">
        <f t="shared" si="210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8206</v>
      </c>
      <c r="D2176">
        <v>1000</v>
      </c>
      <c r="E2176">
        <v>100</v>
      </c>
      <c r="F2176" t="s">
        <v>8219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05"/>
        <v>10</v>
      </c>
      <c r="P2176">
        <f t="shared" si="206"/>
        <v>15.873015873015873</v>
      </c>
      <c r="Q2176" t="str">
        <f t="shared" si="207"/>
        <v>music</v>
      </c>
      <c r="R2176" t="str">
        <f t="shared" si="208"/>
        <v>rock</v>
      </c>
      <c r="S2176" s="8">
        <f t="shared" si="209"/>
        <v>42465.542905092589</v>
      </c>
      <c r="T2176" s="8">
        <f t="shared" si="210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8207</v>
      </c>
      <c r="D2177">
        <v>3000</v>
      </c>
      <c r="E2177">
        <v>641</v>
      </c>
      <c r="F2177" t="s">
        <v>8219</v>
      </c>
      <c r="G2177" t="s">
        <v>8226</v>
      </c>
      <c r="H2177" t="s">
        <v>8248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05"/>
        <v>21.366666666666667</v>
      </c>
      <c r="P2177">
        <f t="shared" si="206"/>
        <v>115.38461538461539</v>
      </c>
      <c r="Q2177" t="str">
        <f t="shared" si="207"/>
        <v>music</v>
      </c>
      <c r="R2177" t="str">
        <f t="shared" si="208"/>
        <v>rock</v>
      </c>
      <c r="S2177" s="8">
        <f t="shared" si="209"/>
        <v>42565.009097222224</v>
      </c>
      <c r="T2177" s="8">
        <f t="shared" si="210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8208</v>
      </c>
      <c r="D2178">
        <v>33000</v>
      </c>
      <c r="E2178">
        <v>2300</v>
      </c>
      <c r="F2178" t="s">
        <v>8219</v>
      </c>
      <c r="G2178" t="s">
        <v>8238</v>
      </c>
      <c r="H2178" t="s">
        <v>8256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05"/>
        <v>6.9696969696969706</v>
      </c>
      <c r="P2178">
        <f t="shared" si="206"/>
        <v>464.78873239436621</v>
      </c>
      <c r="Q2178" t="str">
        <f t="shared" si="207"/>
        <v>music</v>
      </c>
      <c r="R2178" t="str">
        <f t="shared" si="208"/>
        <v>rock</v>
      </c>
      <c r="S2178" s="8">
        <f t="shared" si="209"/>
        <v>42096.633206018523</v>
      </c>
      <c r="T2178" s="8">
        <f t="shared" si="210"/>
        <v>42126.633206018523</v>
      </c>
    </row>
    <row r="2179" spans="1:20" ht="48" hidden="1" x14ac:dyDescent="0.2">
      <c r="A2179">
        <v>2177</v>
      </c>
      <c r="B2179" s="3" t="s">
        <v>2178</v>
      </c>
      <c r="C2179" s="3" t="s">
        <v>8209</v>
      </c>
      <c r="D2179">
        <v>5000</v>
      </c>
      <c r="E2179">
        <v>3530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5"/>
        <v>70.599999999999994</v>
      </c>
      <c r="P2179">
        <f t="shared" si="206"/>
        <v>131.57894736842104</v>
      </c>
      <c r="Q2179" t="str">
        <f t="shared" si="207"/>
        <v>music</v>
      </c>
      <c r="R2179" t="str">
        <f t="shared" si="208"/>
        <v>rock</v>
      </c>
      <c r="S2179" s="8">
        <f t="shared" si="209"/>
        <v>42502.250775462962</v>
      </c>
      <c r="T2179" s="8">
        <f t="shared" si="210"/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8210</v>
      </c>
      <c r="D2180">
        <v>2000</v>
      </c>
      <c r="E2180">
        <v>41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5"/>
        <v>2.0500000000000003</v>
      </c>
      <c r="P2180">
        <f t="shared" si="206"/>
        <v>2.3282887077997674</v>
      </c>
      <c r="Q2180" t="str">
        <f t="shared" si="207"/>
        <v>music</v>
      </c>
      <c r="R2180" t="str">
        <f t="shared" si="208"/>
        <v>rock</v>
      </c>
      <c r="S2180" s="8">
        <f t="shared" si="209"/>
        <v>42723.63653935185</v>
      </c>
      <c r="T2180" s="8">
        <f t="shared" si="210"/>
        <v>42753.63653935185</v>
      </c>
    </row>
    <row r="2181" spans="1:20" ht="48" hidden="1" x14ac:dyDescent="0.2">
      <c r="A2181">
        <v>2179</v>
      </c>
      <c r="B2181" s="3" t="s">
        <v>2180</v>
      </c>
      <c r="C2181" s="3" t="s">
        <v>8211</v>
      </c>
      <c r="D2181">
        <v>3000</v>
      </c>
      <c r="E2181">
        <v>59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5"/>
        <v>1.9666666666666666</v>
      </c>
      <c r="P2181">
        <f t="shared" si="206"/>
        <v>142.85714285714286</v>
      </c>
      <c r="Q2181" t="str">
        <f t="shared" si="207"/>
        <v>music</v>
      </c>
      <c r="R2181" t="str">
        <f t="shared" si="208"/>
        <v>rock</v>
      </c>
      <c r="S2181" s="8">
        <f t="shared" si="209"/>
        <v>42075.171203703707</v>
      </c>
      <c r="T2181" s="8">
        <f t="shared" si="210"/>
        <v>42105.171203703707</v>
      </c>
    </row>
    <row r="2182" spans="1:20" ht="48" hidden="1" x14ac:dyDescent="0.2">
      <c r="A2182">
        <v>2180</v>
      </c>
      <c r="B2182" s="3" t="s">
        <v>2181</v>
      </c>
      <c r="C2182" s="3" t="s">
        <v>8212</v>
      </c>
      <c r="D2182">
        <v>500</v>
      </c>
      <c r="E2182">
        <v>0</v>
      </c>
      <c r="F2182" t="s">
        <v>8219</v>
      </c>
      <c r="G2182" t="s">
        <v>8225</v>
      </c>
      <c r="H2182" t="s">
        <v>8247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5"/>
        <v>0</v>
      </c>
      <c r="P2182">
        <f t="shared" si="206"/>
        <v>6.4102564102564106</v>
      </c>
      <c r="Q2182" t="str">
        <f t="shared" si="207"/>
        <v>music</v>
      </c>
      <c r="R2182" t="str">
        <f t="shared" si="208"/>
        <v>rock</v>
      </c>
      <c r="S2182" s="8">
        <f t="shared" si="209"/>
        <v>42279.669768518521</v>
      </c>
      <c r="T2182" s="8">
        <f t="shared" si="210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8213</v>
      </c>
      <c r="D2183">
        <v>300</v>
      </c>
      <c r="E2183">
        <v>86</v>
      </c>
      <c r="F2183" t="s">
        <v>8219</v>
      </c>
      <c r="G2183" t="s">
        <v>8225</v>
      </c>
      <c r="H2183" t="s">
        <v>8247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5"/>
        <v>28.666666666666668</v>
      </c>
      <c r="P2183">
        <f t="shared" si="206"/>
        <v>5.6603773584905657</v>
      </c>
      <c r="Q2183" t="str">
        <f t="shared" si="207"/>
        <v>games</v>
      </c>
      <c r="R2183" t="str">
        <f t="shared" si="208"/>
        <v>tabletop games</v>
      </c>
      <c r="S2183" s="8">
        <f t="shared" si="209"/>
        <v>42773.005243055552</v>
      </c>
      <c r="T2183" s="8">
        <f t="shared" si="210"/>
        <v>42787.005243055552</v>
      </c>
    </row>
    <row r="2184" spans="1:20" ht="48" hidden="1" x14ac:dyDescent="0.2">
      <c r="A2184">
        <v>2182</v>
      </c>
      <c r="B2184" s="3" t="s">
        <v>2183</v>
      </c>
      <c r="C2184" s="3" t="s">
        <v>8214</v>
      </c>
      <c r="D2184">
        <v>3000</v>
      </c>
      <c r="E2184">
        <v>94</v>
      </c>
      <c r="F2184" t="s">
        <v>8219</v>
      </c>
      <c r="G2184" t="s">
        <v>8224</v>
      </c>
      <c r="H2184" t="s">
        <v>8246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5"/>
        <v>3.1333333333333333</v>
      </c>
      <c r="P2184">
        <f t="shared" si="206"/>
        <v>8.4269662921348321</v>
      </c>
      <c r="Q2184" t="str">
        <f t="shared" si="207"/>
        <v>games</v>
      </c>
      <c r="R2184" t="str">
        <f t="shared" si="208"/>
        <v>tabletop games</v>
      </c>
      <c r="S2184" s="8">
        <f t="shared" si="209"/>
        <v>41879.900752314818</v>
      </c>
      <c r="T2184" s="8">
        <f t="shared" si="210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6961</v>
      </c>
      <c r="D2185">
        <v>2500</v>
      </c>
      <c r="E2185">
        <v>1</v>
      </c>
      <c r="F2185" t="s">
        <v>8219</v>
      </c>
      <c r="G2185" t="s">
        <v>8241</v>
      </c>
      <c r="H2185" t="s">
        <v>8249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5"/>
        <v>0.04</v>
      </c>
      <c r="P2185">
        <f t="shared" si="206"/>
        <v>8.9605734767025087</v>
      </c>
      <c r="Q2185" t="str">
        <f t="shared" si="207"/>
        <v>games</v>
      </c>
      <c r="R2185" t="str">
        <f t="shared" si="208"/>
        <v>tabletop games</v>
      </c>
      <c r="S2185" s="8">
        <f t="shared" si="209"/>
        <v>42745.365474537044</v>
      </c>
      <c r="T2185" s="8">
        <f t="shared" si="210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8215</v>
      </c>
      <c r="D2186">
        <v>1500</v>
      </c>
      <c r="E2186">
        <v>3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5"/>
        <v>0.2</v>
      </c>
      <c r="P2186">
        <f t="shared" si="206"/>
        <v>5.6390977443609023</v>
      </c>
      <c r="Q2186" t="str">
        <f t="shared" si="207"/>
        <v>games</v>
      </c>
      <c r="R2186" t="str">
        <f t="shared" si="208"/>
        <v>tabletop games</v>
      </c>
      <c r="S2186" s="8">
        <f t="shared" si="209"/>
        <v>42380.690289351856</v>
      </c>
      <c r="T2186" s="8">
        <f t="shared" si="210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5989</v>
      </c>
      <c r="D2187">
        <v>5000</v>
      </c>
      <c r="E2187">
        <v>6</v>
      </c>
      <c r="F2187" t="s">
        <v>8222</v>
      </c>
      <c r="G2187" t="s">
        <v>8227</v>
      </c>
      <c r="H2187" t="s">
        <v>8249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ref="O2187:O2250" si="211">(E2187/D2187)*100</f>
        <v>0.12</v>
      </c>
      <c r="P2187">
        <f t="shared" ref="P2187:P2250" si="212">D2187/L2187</f>
        <v>8.0256821829855536</v>
      </c>
      <c r="Q2187" t="str">
        <f t="shared" ref="Q2187:Q2250" si="213">LEFT(N2187,SEARCH("/",N2187)-1)</f>
        <v>games</v>
      </c>
      <c r="R2187" t="str">
        <f t="shared" ref="R2187:R2250" si="214">RIGHT(N2187,LEN(N2187)-SEARCH("/",N2187))</f>
        <v>tabletop games</v>
      </c>
      <c r="S2187" s="8">
        <f t="shared" ref="S2187:S2250" si="215">(((J2187/60)/60)/24)+DATE(1970,1,1)</f>
        <v>41319.349988425929</v>
      </c>
      <c r="T2187" s="8">
        <f t="shared" ref="T2187:T2250" si="216">(((I2187/60)/60)/24)+DATE(1970,1,1)</f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5990</v>
      </c>
      <c r="D2188">
        <v>5000</v>
      </c>
      <c r="E2188">
        <v>1004</v>
      </c>
      <c r="F2188" t="s">
        <v>8222</v>
      </c>
      <c r="G2188" t="s">
        <v>8225</v>
      </c>
      <c r="H2188" t="s">
        <v>8247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11"/>
        <v>20.080000000000002</v>
      </c>
      <c r="P2188">
        <f t="shared" si="212"/>
        <v>12.755102040816327</v>
      </c>
      <c r="Q2188" t="str">
        <f t="shared" si="213"/>
        <v>games</v>
      </c>
      <c r="R2188" t="str">
        <f t="shared" si="214"/>
        <v>tabletop games</v>
      </c>
      <c r="S2188" s="8">
        <f t="shared" si="215"/>
        <v>42583.615081018521</v>
      </c>
      <c r="T2188" s="8">
        <f t="shared" si="216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5991</v>
      </c>
      <c r="D2189">
        <v>2000</v>
      </c>
      <c r="E2189">
        <v>3453.69</v>
      </c>
      <c r="F2189" t="s">
        <v>8222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11"/>
        <v>172.68449999999999</v>
      </c>
      <c r="P2189">
        <f t="shared" si="212"/>
        <v>0.56148231330713083</v>
      </c>
      <c r="Q2189" t="str">
        <f t="shared" si="213"/>
        <v>games</v>
      </c>
      <c r="R2189" t="str">
        <f t="shared" si="214"/>
        <v>tabletop games</v>
      </c>
      <c r="S2189" s="8">
        <f t="shared" si="215"/>
        <v>42068.209097222221</v>
      </c>
      <c r="T2189" s="8">
        <f t="shared" si="216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5992</v>
      </c>
      <c r="D2190">
        <v>3350</v>
      </c>
      <c r="E2190">
        <v>3380</v>
      </c>
      <c r="F2190" t="s">
        <v>8222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11"/>
        <v>100.8955223880597</v>
      </c>
      <c r="P2190">
        <f t="shared" si="212"/>
        <v>6.5175097276264591</v>
      </c>
      <c r="Q2190" t="str">
        <f t="shared" si="213"/>
        <v>games</v>
      </c>
      <c r="R2190" t="str">
        <f t="shared" si="214"/>
        <v>tabletop games</v>
      </c>
      <c r="S2190" s="8">
        <f t="shared" si="215"/>
        <v>42633.586122685185</v>
      </c>
      <c r="T2190" s="8">
        <f t="shared" si="216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5993</v>
      </c>
      <c r="D2191">
        <v>999</v>
      </c>
      <c r="E2191">
        <v>1047</v>
      </c>
      <c r="F2191" t="s">
        <v>8222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11"/>
        <v>104.8048048048048</v>
      </c>
      <c r="P2191">
        <f t="shared" si="212"/>
        <v>11.352272727272727</v>
      </c>
      <c r="Q2191" t="str">
        <f t="shared" si="213"/>
        <v>games</v>
      </c>
      <c r="R2191" t="str">
        <f t="shared" si="214"/>
        <v>tabletop games</v>
      </c>
      <c r="S2191" s="8">
        <f t="shared" si="215"/>
        <v>42467.788194444445</v>
      </c>
      <c r="T2191" s="8">
        <f t="shared" si="216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5994</v>
      </c>
      <c r="D2192">
        <v>1000</v>
      </c>
      <c r="E2192">
        <v>1351</v>
      </c>
      <c r="F2192" t="s">
        <v>8222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11"/>
        <v>135.1</v>
      </c>
      <c r="P2192">
        <f t="shared" si="212"/>
        <v>1.8621973929236499</v>
      </c>
      <c r="Q2192" t="str">
        <f t="shared" si="213"/>
        <v>games</v>
      </c>
      <c r="R2192" t="str">
        <f t="shared" si="214"/>
        <v>tabletop games</v>
      </c>
      <c r="S2192" s="8">
        <f t="shared" si="215"/>
        <v>42417.625046296293</v>
      </c>
      <c r="T2192" s="8">
        <f t="shared" si="216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5995</v>
      </c>
      <c r="D2193">
        <v>4575</v>
      </c>
      <c r="E2193">
        <v>5322</v>
      </c>
      <c r="F2193" t="s">
        <v>8222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11"/>
        <v>116.32786885245903</v>
      </c>
      <c r="P2193">
        <f t="shared" si="212"/>
        <v>183</v>
      </c>
      <c r="Q2193" t="str">
        <f t="shared" si="213"/>
        <v>games</v>
      </c>
      <c r="R2193" t="str">
        <f t="shared" si="214"/>
        <v>tabletop games</v>
      </c>
      <c r="S2193" s="8">
        <f t="shared" si="215"/>
        <v>42768.833645833336</v>
      </c>
      <c r="T2193" s="8">
        <f t="shared" si="216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5996</v>
      </c>
      <c r="D2194">
        <v>1200</v>
      </c>
      <c r="E2194">
        <v>1225</v>
      </c>
      <c r="F2194" t="s">
        <v>8222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11"/>
        <v>102.08333333333333</v>
      </c>
      <c r="P2194">
        <f t="shared" si="212"/>
        <v>0.37059913526868438</v>
      </c>
      <c r="Q2194" t="str">
        <f t="shared" si="213"/>
        <v>games</v>
      </c>
      <c r="R2194" t="str">
        <f t="shared" si="214"/>
        <v>tabletop games</v>
      </c>
      <c r="S2194" s="8">
        <f t="shared" si="215"/>
        <v>42691.8512037037</v>
      </c>
      <c r="T2194" s="8">
        <f t="shared" si="216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5997</v>
      </c>
      <c r="D2195">
        <v>3000</v>
      </c>
      <c r="E2195">
        <v>3335</v>
      </c>
      <c r="F2195" t="s">
        <v>8222</v>
      </c>
      <c r="G2195" t="s">
        <v>8227</v>
      </c>
      <c r="H2195" t="s">
        <v>8249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11"/>
        <v>111.16666666666666</v>
      </c>
      <c r="P2195">
        <f t="shared" si="212"/>
        <v>3.3444816053511706</v>
      </c>
      <c r="Q2195" t="str">
        <f t="shared" si="213"/>
        <v>games</v>
      </c>
      <c r="R2195" t="str">
        <f t="shared" si="214"/>
        <v>tabletop games</v>
      </c>
      <c r="S2195" s="8">
        <f t="shared" si="215"/>
        <v>42664.405925925923</v>
      </c>
      <c r="T2195" s="8">
        <f t="shared" si="216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5998</v>
      </c>
      <c r="D2196">
        <v>2500</v>
      </c>
      <c r="E2196">
        <v>4152</v>
      </c>
      <c r="F2196" t="s">
        <v>8222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11"/>
        <v>166.08</v>
      </c>
      <c r="P2196">
        <f t="shared" si="212"/>
        <v>2.8473804100227791</v>
      </c>
      <c r="Q2196" t="str">
        <f t="shared" si="213"/>
        <v>games</v>
      </c>
      <c r="R2196" t="str">
        <f t="shared" si="214"/>
        <v>tabletop games</v>
      </c>
      <c r="S2196" s="8">
        <f t="shared" si="215"/>
        <v>42425.757986111115</v>
      </c>
      <c r="T2196" s="8">
        <f t="shared" si="216"/>
        <v>42455.716319444444</v>
      </c>
    </row>
    <row r="2197" spans="1:20" ht="48" hidden="1" x14ac:dyDescent="0.2">
      <c r="A2197">
        <v>2195</v>
      </c>
      <c r="B2197" s="3" t="s">
        <v>2196</v>
      </c>
      <c r="C2197" s="3" t="s">
        <v>5999</v>
      </c>
      <c r="D2197">
        <v>2000</v>
      </c>
      <c r="E2197">
        <v>2132</v>
      </c>
      <c r="F2197" t="s">
        <v>8222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11"/>
        <v>106.60000000000001</v>
      </c>
      <c r="P2197">
        <f t="shared" si="212"/>
        <v>17.391304347826086</v>
      </c>
      <c r="Q2197" t="str">
        <f t="shared" si="213"/>
        <v>games</v>
      </c>
      <c r="R2197" t="str">
        <f t="shared" si="214"/>
        <v>tabletop games</v>
      </c>
      <c r="S2197" s="8">
        <f t="shared" si="215"/>
        <v>42197.771990740745</v>
      </c>
      <c r="T2197" s="8">
        <f t="shared" si="216"/>
        <v>42227.771990740745</v>
      </c>
    </row>
    <row r="2198" spans="1:20" ht="48" hidden="1" x14ac:dyDescent="0.2">
      <c r="A2198">
        <v>2196</v>
      </c>
      <c r="B2198" s="3" t="s">
        <v>2197</v>
      </c>
      <c r="C2198" s="3" t="s">
        <v>6000</v>
      </c>
      <c r="D2198">
        <v>12000</v>
      </c>
      <c r="E2198">
        <v>17350.13</v>
      </c>
      <c r="F2198" t="s">
        <v>8222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11"/>
        <v>144.58441666666667</v>
      </c>
      <c r="P2198">
        <f t="shared" si="212"/>
        <v>51.282051282051285</v>
      </c>
      <c r="Q2198" t="str">
        <f t="shared" si="213"/>
        <v>games</v>
      </c>
      <c r="R2198" t="str">
        <f t="shared" si="214"/>
        <v>tabletop games</v>
      </c>
      <c r="S2198" s="8">
        <f t="shared" si="215"/>
        <v>42675.487291666665</v>
      </c>
      <c r="T2198" s="8">
        <f t="shared" si="216"/>
        <v>42706.291666666672</v>
      </c>
    </row>
    <row r="2199" spans="1:20" ht="64" hidden="1" x14ac:dyDescent="0.2">
      <c r="A2199">
        <v>2197</v>
      </c>
      <c r="B2199" s="3" t="s">
        <v>2198</v>
      </c>
      <c r="C2199" s="3" t="s">
        <v>6001</v>
      </c>
      <c r="D2199">
        <v>10000</v>
      </c>
      <c r="E2199">
        <v>10555</v>
      </c>
      <c r="F2199" t="s">
        <v>8222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11"/>
        <v>105.55000000000001</v>
      </c>
      <c r="P2199">
        <f t="shared" si="212"/>
        <v>2.3094688221709005</v>
      </c>
      <c r="Q2199" t="str">
        <f t="shared" si="213"/>
        <v>games</v>
      </c>
      <c r="R2199" t="str">
        <f t="shared" si="214"/>
        <v>tabletop games</v>
      </c>
      <c r="S2199" s="8">
        <f t="shared" si="215"/>
        <v>42033.584016203706</v>
      </c>
      <c r="T2199" s="8">
        <f t="shared" si="216"/>
        <v>42063.584016203706</v>
      </c>
    </row>
    <row r="2200" spans="1:20" ht="32" hidden="1" x14ac:dyDescent="0.2">
      <c r="A2200">
        <v>2198</v>
      </c>
      <c r="B2200" s="3" t="s">
        <v>2199</v>
      </c>
      <c r="C2200" s="3" t="s">
        <v>6002</v>
      </c>
      <c r="D2200">
        <v>500</v>
      </c>
      <c r="E2200">
        <v>683</v>
      </c>
      <c r="F2200" t="s">
        <v>8222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11"/>
        <v>136.60000000000002</v>
      </c>
      <c r="P2200">
        <f t="shared" si="212"/>
        <v>0.76804915514592931</v>
      </c>
      <c r="Q2200" t="str">
        <f t="shared" si="213"/>
        <v>games</v>
      </c>
      <c r="R2200" t="str">
        <f t="shared" si="214"/>
        <v>tabletop games</v>
      </c>
      <c r="S2200" s="8">
        <f t="shared" si="215"/>
        <v>42292.513888888891</v>
      </c>
      <c r="T2200" s="8">
        <f t="shared" si="216"/>
        <v>42322.555555555555</v>
      </c>
    </row>
    <row r="2201" spans="1:20" ht="48" hidden="1" x14ac:dyDescent="0.2">
      <c r="A2201">
        <v>2199</v>
      </c>
      <c r="B2201" s="3" t="s">
        <v>2200</v>
      </c>
      <c r="C2201" s="3" t="s">
        <v>6003</v>
      </c>
      <c r="D2201">
        <v>2500</v>
      </c>
      <c r="E2201">
        <v>2600</v>
      </c>
      <c r="F2201" t="s">
        <v>8222</v>
      </c>
      <c r="G2201" t="s">
        <v>8224</v>
      </c>
      <c r="H2201" t="s">
        <v>8246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11"/>
        <v>104</v>
      </c>
      <c r="P2201">
        <f t="shared" si="212"/>
        <v>9.9601593625498008</v>
      </c>
      <c r="Q2201" t="str">
        <f t="shared" si="213"/>
        <v>games</v>
      </c>
      <c r="R2201" t="str">
        <f t="shared" si="214"/>
        <v>tabletop games</v>
      </c>
      <c r="S2201" s="8">
        <f t="shared" si="215"/>
        <v>42262.416643518518</v>
      </c>
      <c r="T2201" s="8">
        <f t="shared" si="216"/>
        <v>42292.416643518518</v>
      </c>
    </row>
    <row r="2202" spans="1:20" ht="32" hidden="1" x14ac:dyDescent="0.2">
      <c r="A2202">
        <v>2200</v>
      </c>
      <c r="B2202" s="3" t="s">
        <v>2201</v>
      </c>
      <c r="C2202" s="3" t="s">
        <v>6004</v>
      </c>
      <c r="D2202">
        <v>1000</v>
      </c>
      <c r="E2202">
        <v>1145</v>
      </c>
      <c r="F2202" t="s">
        <v>8222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11"/>
        <v>114.5</v>
      </c>
      <c r="P2202">
        <f t="shared" si="212"/>
        <v>3.8022813688212929</v>
      </c>
      <c r="Q2202" t="str">
        <f t="shared" si="213"/>
        <v>games</v>
      </c>
      <c r="R2202" t="str">
        <f t="shared" si="214"/>
        <v>tabletop games</v>
      </c>
      <c r="S2202" s="8">
        <f t="shared" si="215"/>
        <v>42163.625787037032</v>
      </c>
      <c r="T2202" s="8">
        <f t="shared" si="216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6005</v>
      </c>
      <c r="D2203">
        <v>9072</v>
      </c>
      <c r="E2203">
        <v>9228</v>
      </c>
      <c r="F2203" t="s">
        <v>8222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11"/>
        <v>101.71957671957672</v>
      </c>
      <c r="P2203">
        <f t="shared" si="212"/>
        <v>324</v>
      </c>
      <c r="Q2203" t="str">
        <f t="shared" si="213"/>
        <v>music</v>
      </c>
      <c r="R2203" t="str">
        <f t="shared" si="214"/>
        <v>electronic music</v>
      </c>
      <c r="S2203" s="8">
        <f t="shared" si="215"/>
        <v>41276.846817129634</v>
      </c>
      <c r="T2203" s="8">
        <f t="shared" si="216"/>
        <v>41290.846817129634</v>
      </c>
    </row>
    <row r="2204" spans="1:20" ht="48" hidden="1" x14ac:dyDescent="0.2">
      <c r="A2204">
        <v>2202</v>
      </c>
      <c r="B2204" s="3" t="s">
        <v>2203</v>
      </c>
      <c r="C2204" s="3" t="s">
        <v>6006</v>
      </c>
      <c r="D2204">
        <v>451</v>
      </c>
      <c r="E2204">
        <v>559</v>
      </c>
      <c r="F2204" t="s">
        <v>8222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11"/>
        <v>123.94678492239468</v>
      </c>
      <c r="P2204">
        <f t="shared" si="212"/>
        <v>0.62552011095700422</v>
      </c>
      <c r="Q2204" t="str">
        <f t="shared" si="213"/>
        <v>music</v>
      </c>
      <c r="R2204" t="str">
        <f t="shared" si="214"/>
        <v>electronic music</v>
      </c>
      <c r="S2204" s="8">
        <f t="shared" si="215"/>
        <v>41184.849166666667</v>
      </c>
      <c r="T2204" s="8">
        <f t="shared" si="216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6007</v>
      </c>
      <c r="D2205">
        <v>6350</v>
      </c>
      <c r="E2205">
        <v>6506</v>
      </c>
      <c r="F2205" t="s">
        <v>8222</v>
      </c>
      <c r="G2205" t="s">
        <v>8224</v>
      </c>
      <c r="H2205" t="s">
        <v>8246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11"/>
        <v>102.45669291338582</v>
      </c>
      <c r="P2205">
        <f t="shared" si="212"/>
        <v>127</v>
      </c>
      <c r="Q2205" t="str">
        <f t="shared" si="213"/>
        <v>music</v>
      </c>
      <c r="R2205" t="str">
        <f t="shared" si="214"/>
        <v>electronic music</v>
      </c>
      <c r="S2205" s="8">
        <f t="shared" si="215"/>
        <v>42241.85974537037</v>
      </c>
      <c r="T2205" s="8">
        <f t="shared" si="216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6008</v>
      </c>
      <c r="D2206">
        <v>1000</v>
      </c>
      <c r="E2206">
        <v>1445</v>
      </c>
      <c r="F2206" t="s">
        <v>8222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11"/>
        <v>144.5</v>
      </c>
      <c r="P2206">
        <f t="shared" si="212"/>
        <v>13.698630136986301</v>
      </c>
      <c r="Q2206" t="str">
        <f t="shared" si="213"/>
        <v>music</v>
      </c>
      <c r="R2206" t="str">
        <f t="shared" si="214"/>
        <v>electronic music</v>
      </c>
      <c r="S2206" s="8">
        <f t="shared" si="215"/>
        <v>41312.311562499999</v>
      </c>
      <c r="T2206" s="8">
        <f t="shared" si="216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6009</v>
      </c>
      <c r="D2207">
        <v>900</v>
      </c>
      <c r="E2207">
        <v>1200</v>
      </c>
      <c r="F2207" t="s">
        <v>8222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11"/>
        <v>133.33333333333331</v>
      </c>
      <c r="P2207">
        <f t="shared" si="212"/>
        <v>33.333333333333336</v>
      </c>
      <c r="Q2207" t="str">
        <f t="shared" si="213"/>
        <v>music</v>
      </c>
      <c r="R2207" t="str">
        <f t="shared" si="214"/>
        <v>electronic music</v>
      </c>
      <c r="S2207" s="8">
        <f t="shared" si="215"/>
        <v>41031.82163194444</v>
      </c>
      <c r="T2207" s="8">
        <f t="shared" si="216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6010</v>
      </c>
      <c r="D2208">
        <v>2500</v>
      </c>
      <c r="E2208">
        <v>2734.11</v>
      </c>
      <c r="F2208" t="s">
        <v>8222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11"/>
        <v>109.3644</v>
      </c>
      <c r="P2208">
        <f t="shared" si="212"/>
        <v>73.529411764705884</v>
      </c>
      <c r="Q2208" t="str">
        <f t="shared" si="213"/>
        <v>music</v>
      </c>
      <c r="R2208" t="str">
        <f t="shared" si="214"/>
        <v>electronic music</v>
      </c>
      <c r="S2208" s="8">
        <f t="shared" si="215"/>
        <v>40997.257222222222</v>
      </c>
      <c r="T2208" s="8">
        <f t="shared" si="216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6011</v>
      </c>
      <c r="D2209">
        <v>99000</v>
      </c>
      <c r="E2209">
        <v>2670</v>
      </c>
      <c r="F2209" t="s">
        <v>8222</v>
      </c>
      <c r="G2209" t="s">
        <v>8225</v>
      </c>
      <c r="H2209" t="s">
        <v>8247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11"/>
        <v>2.6969696969696968</v>
      </c>
      <c r="P2209">
        <f t="shared" si="212"/>
        <v>14142.857142857143</v>
      </c>
      <c r="Q2209" t="str">
        <f t="shared" si="213"/>
        <v>music</v>
      </c>
      <c r="R2209" t="str">
        <f t="shared" si="214"/>
        <v>electronic music</v>
      </c>
      <c r="S2209" s="8">
        <f t="shared" si="215"/>
        <v>41564.194131944445</v>
      </c>
      <c r="T2209" s="8">
        <f t="shared" si="216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6012</v>
      </c>
      <c r="D2210">
        <v>1000</v>
      </c>
      <c r="E2210">
        <v>12</v>
      </c>
      <c r="F2210" t="s">
        <v>8222</v>
      </c>
      <c r="G2210" t="s">
        <v>8233</v>
      </c>
      <c r="H2210" t="s">
        <v>8249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11"/>
        <v>1.2</v>
      </c>
      <c r="P2210">
        <f t="shared" si="212"/>
        <v>41.666666666666664</v>
      </c>
      <c r="Q2210" t="str">
        <f t="shared" si="213"/>
        <v>music</v>
      </c>
      <c r="R2210" t="str">
        <f t="shared" si="214"/>
        <v>electronic music</v>
      </c>
      <c r="S2210" s="8">
        <f t="shared" si="215"/>
        <v>40946.882245370369</v>
      </c>
      <c r="T2210" s="8">
        <f t="shared" si="216"/>
        <v>41006.166666666664</v>
      </c>
    </row>
    <row r="2211" spans="1:20" ht="48" hidden="1" x14ac:dyDescent="0.2">
      <c r="A2211">
        <v>2209</v>
      </c>
      <c r="B2211" s="3" t="s">
        <v>2210</v>
      </c>
      <c r="C2211" s="3" t="s">
        <v>6013</v>
      </c>
      <c r="D2211">
        <v>3000</v>
      </c>
      <c r="E2211">
        <v>1398</v>
      </c>
      <c r="F2211" t="s">
        <v>8222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11"/>
        <v>46.6</v>
      </c>
      <c r="P2211">
        <f t="shared" si="212"/>
        <v>200</v>
      </c>
      <c r="Q2211" t="str">
        <f t="shared" si="213"/>
        <v>music</v>
      </c>
      <c r="R2211" t="str">
        <f t="shared" si="214"/>
        <v>electronic music</v>
      </c>
      <c r="S2211" s="8">
        <f t="shared" si="215"/>
        <v>41732.479675925926</v>
      </c>
      <c r="T2211" s="8">
        <f t="shared" si="216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6014</v>
      </c>
      <c r="D2212">
        <v>50000</v>
      </c>
      <c r="E2212">
        <v>50</v>
      </c>
      <c r="F2212" t="s">
        <v>8222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11"/>
        <v>0.1</v>
      </c>
      <c r="P2212">
        <f t="shared" si="212"/>
        <v>694.44444444444446</v>
      </c>
      <c r="Q2212" t="str">
        <f t="shared" si="213"/>
        <v>music</v>
      </c>
      <c r="R2212" t="str">
        <f t="shared" si="214"/>
        <v>electronic music</v>
      </c>
      <c r="S2212" s="8">
        <f t="shared" si="215"/>
        <v>40956.066087962965</v>
      </c>
      <c r="T2212" s="8">
        <f t="shared" si="216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6015</v>
      </c>
      <c r="D2213">
        <v>25000</v>
      </c>
      <c r="E2213">
        <v>42</v>
      </c>
      <c r="F2213" t="s">
        <v>8222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11"/>
        <v>0.16800000000000001</v>
      </c>
      <c r="P2213">
        <f t="shared" si="212"/>
        <v>208.33333333333334</v>
      </c>
      <c r="Q2213" t="str">
        <f t="shared" si="213"/>
        <v>music</v>
      </c>
      <c r="R2213" t="str">
        <f t="shared" si="214"/>
        <v>electronic music</v>
      </c>
      <c r="S2213" s="8">
        <f t="shared" si="215"/>
        <v>41716.785011574073</v>
      </c>
      <c r="T2213" s="8">
        <f t="shared" si="216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6016</v>
      </c>
      <c r="D2214">
        <v>50000</v>
      </c>
      <c r="E2214">
        <v>21380</v>
      </c>
      <c r="F2214" t="s">
        <v>8222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11"/>
        <v>42.76</v>
      </c>
      <c r="P2214">
        <f t="shared" si="212"/>
        <v>406.5040650406504</v>
      </c>
      <c r="Q2214" t="str">
        <f t="shared" si="213"/>
        <v>music</v>
      </c>
      <c r="R2214" t="str">
        <f t="shared" si="214"/>
        <v>electronic music</v>
      </c>
      <c r="S2214" s="8">
        <f t="shared" si="215"/>
        <v>41548.747418981482</v>
      </c>
      <c r="T2214" s="8">
        <f t="shared" si="216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6017</v>
      </c>
      <c r="D2215">
        <v>30000</v>
      </c>
      <c r="E2215">
        <v>85</v>
      </c>
      <c r="F2215" t="s">
        <v>8222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11"/>
        <v>0.28333333333333333</v>
      </c>
      <c r="P2215">
        <f t="shared" si="212"/>
        <v>30000</v>
      </c>
      <c r="Q2215" t="str">
        <f t="shared" si="213"/>
        <v>music</v>
      </c>
      <c r="R2215" t="str">
        <f t="shared" si="214"/>
        <v>electronic music</v>
      </c>
      <c r="S2215" s="8">
        <f t="shared" si="215"/>
        <v>42109.826145833329</v>
      </c>
      <c r="T2215" s="8">
        <f t="shared" si="216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6018</v>
      </c>
      <c r="D2216">
        <v>25000</v>
      </c>
      <c r="E2216">
        <v>433</v>
      </c>
      <c r="F2216" t="s">
        <v>8222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11"/>
        <v>1.7319999999999998</v>
      </c>
      <c r="P2216">
        <f t="shared" si="212"/>
        <v>1041.6666666666667</v>
      </c>
      <c r="Q2216" t="str">
        <f t="shared" si="213"/>
        <v>music</v>
      </c>
      <c r="R2216" t="str">
        <f t="shared" si="214"/>
        <v>electronic music</v>
      </c>
      <c r="S2216" s="8">
        <f t="shared" si="215"/>
        <v>41646.792222222226</v>
      </c>
      <c r="T2216" s="8">
        <f t="shared" si="216"/>
        <v>41676.792222222226</v>
      </c>
    </row>
    <row r="2217" spans="1:20" ht="48" hidden="1" x14ac:dyDescent="0.2">
      <c r="A2217">
        <v>2215</v>
      </c>
      <c r="B2217" s="3" t="s">
        <v>2216</v>
      </c>
      <c r="C2217" s="3" t="s">
        <v>6019</v>
      </c>
      <c r="D2217">
        <v>35000</v>
      </c>
      <c r="E2217">
        <v>4939</v>
      </c>
      <c r="F2217" t="s">
        <v>8222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11"/>
        <v>14.111428571428572</v>
      </c>
      <c r="P2217">
        <f t="shared" si="212"/>
        <v>1060.6060606060605</v>
      </c>
      <c r="Q2217" t="str">
        <f t="shared" si="213"/>
        <v>music</v>
      </c>
      <c r="R2217" t="str">
        <f t="shared" si="214"/>
        <v>electronic music</v>
      </c>
      <c r="S2217" s="8">
        <f t="shared" si="215"/>
        <v>40958.717268518521</v>
      </c>
      <c r="T2217" s="8">
        <f t="shared" si="216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6020</v>
      </c>
      <c r="D2218">
        <v>85000</v>
      </c>
      <c r="E2218">
        <v>33486</v>
      </c>
      <c r="F2218" t="s">
        <v>8222</v>
      </c>
      <c r="G2218" t="s">
        <v>8233</v>
      </c>
      <c r="H2218" t="s">
        <v>8249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11"/>
        <v>39.395294117647055</v>
      </c>
      <c r="P2218">
        <f t="shared" si="212"/>
        <v>6071.4285714285716</v>
      </c>
      <c r="Q2218" t="str">
        <f t="shared" si="213"/>
        <v>music</v>
      </c>
      <c r="R2218" t="str">
        <f t="shared" si="214"/>
        <v>electronic music</v>
      </c>
      <c r="S2218" s="8">
        <f t="shared" si="215"/>
        <v>42194.751678240747</v>
      </c>
      <c r="T2218" s="8">
        <f t="shared" si="216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6021</v>
      </c>
      <c r="D2219">
        <v>42500</v>
      </c>
      <c r="E2219">
        <v>10</v>
      </c>
      <c r="F2219" t="s">
        <v>8222</v>
      </c>
      <c r="G2219" t="s">
        <v>8228</v>
      </c>
      <c r="H2219" t="s">
        <v>8250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11"/>
        <v>2.3529411764705882E-2</v>
      </c>
      <c r="P2219">
        <f t="shared" si="212"/>
        <v>4722.2222222222226</v>
      </c>
      <c r="Q2219" t="str">
        <f t="shared" si="213"/>
        <v>music</v>
      </c>
      <c r="R2219" t="str">
        <f t="shared" si="214"/>
        <v>electronic music</v>
      </c>
      <c r="S2219" s="8">
        <f t="shared" si="215"/>
        <v>42299.776770833334</v>
      </c>
      <c r="T2219" s="8">
        <f t="shared" si="216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6022</v>
      </c>
      <c r="D2220">
        <v>5000</v>
      </c>
      <c r="E2220">
        <v>2965</v>
      </c>
      <c r="F2220" t="s">
        <v>8222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11"/>
        <v>59.3</v>
      </c>
      <c r="P2220">
        <f t="shared" si="212"/>
        <v>65.78947368421052</v>
      </c>
      <c r="Q2220" t="str">
        <f t="shared" si="213"/>
        <v>music</v>
      </c>
      <c r="R2220" t="str">
        <f t="shared" si="214"/>
        <v>electronic music</v>
      </c>
      <c r="S2220" s="8">
        <f t="shared" si="215"/>
        <v>41127.812303240738</v>
      </c>
      <c r="T2220" s="8">
        <f t="shared" si="216"/>
        <v>41150</v>
      </c>
    </row>
    <row r="2221" spans="1:20" ht="32" hidden="1" x14ac:dyDescent="0.2">
      <c r="A2221">
        <v>2219</v>
      </c>
      <c r="B2221" s="3" t="s">
        <v>2220</v>
      </c>
      <c r="C2221" s="3" t="s">
        <v>6023</v>
      </c>
      <c r="D2221">
        <v>48000</v>
      </c>
      <c r="E2221">
        <v>637</v>
      </c>
      <c r="F2221" t="s">
        <v>8222</v>
      </c>
      <c r="G2221" t="s">
        <v>8225</v>
      </c>
      <c r="H2221" t="s">
        <v>8247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11"/>
        <v>1.3270833333333334</v>
      </c>
      <c r="P2221">
        <f t="shared" si="212"/>
        <v>2526.3157894736842</v>
      </c>
      <c r="Q2221" t="str">
        <f t="shared" si="213"/>
        <v>music</v>
      </c>
      <c r="R2221" t="str">
        <f t="shared" si="214"/>
        <v>electronic music</v>
      </c>
      <c r="S2221" s="8">
        <f t="shared" si="215"/>
        <v>42205.718888888892</v>
      </c>
      <c r="T2221" s="8">
        <f t="shared" si="216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6024</v>
      </c>
      <c r="D2222">
        <v>666</v>
      </c>
      <c r="E2222">
        <v>60</v>
      </c>
      <c r="F2222" t="s">
        <v>8222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11"/>
        <v>9.0090090090090094</v>
      </c>
      <c r="P2222">
        <f t="shared" si="212"/>
        <v>9.6521739130434785</v>
      </c>
      <c r="Q2222" t="str">
        <f t="shared" si="213"/>
        <v>music</v>
      </c>
      <c r="R2222" t="str">
        <f t="shared" si="214"/>
        <v>electronic music</v>
      </c>
      <c r="S2222" s="8">
        <f t="shared" si="215"/>
        <v>41452.060601851852</v>
      </c>
      <c r="T2222" s="8">
        <f t="shared" si="216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6025</v>
      </c>
      <c r="D2223">
        <v>500</v>
      </c>
      <c r="E2223">
        <v>8</v>
      </c>
      <c r="F2223" t="s">
        <v>8222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11"/>
        <v>1.6</v>
      </c>
      <c r="P2223">
        <f t="shared" si="212"/>
        <v>2.2935779816513762</v>
      </c>
      <c r="Q2223" t="str">
        <f t="shared" si="213"/>
        <v>games</v>
      </c>
      <c r="R2223" t="str">
        <f t="shared" si="214"/>
        <v>tabletop games</v>
      </c>
      <c r="S2223" s="8">
        <f t="shared" si="215"/>
        <v>42452.666770833333</v>
      </c>
      <c r="T2223" s="8">
        <f t="shared" si="216"/>
        <v>42483</v>
      </c>
    </row>
    <row r="2224" spans="1:20" ht="32" hidden="1" x14ac:dyDescent="0.2">
      <c r="A2224">
        <v>2222</v>
      </c>
      <c r="B2224" s="3" t="s">
        <v>2223</v>
      </c>
      <c r="C2224" s="3" t="s">
        <v>6026</v>
      </c>
      <c r="D2224">
        <v>20000</v>
      </c>
      <c r="E2224">
        <v>102</v>
      </c>
      <c r="F2224" t="s">
        <v>8222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11"/>
        <v>0.51</v>
      </c>
      <c r="P2224">
        <f t="shared" si="212"/>
        <v>666.66666666666663</v>
      </c>
      <c r="Q2224" t="str">
        <f t="shared" si="213"/>
        <v>games</v>
      </c>
      <c r="R2224" t="str">
        <f t="shared" si="214"/>
        <v>tabletop games</v>
      </c>
      <c r="S2224" s="8">
        <f t="shared" si="215"/>
        <v>40906.787581018521</v>
      </c>
      <c r="T2224" s="8">
        <f t="shared" si="216"/>
        <v>40936.787581018521</v>
      </c>
    </row>
    <row r="2225" spans="1:20" ht="16" hidden="1" x14ac:dyDescent="0.2">
      <c r="A2225">
        <v>2223</v>
      </c>
      <c r="B2225" s="3" t="s">
        <v>2224</v>
      </c>
      <c r="C2225" s="3" t="s">
        <v>6027</v>
      </c>
      <c r="D2225">
        <v>390000</v>
      </c>
      <c r="E2225">
        <v>205025</v>
      </c>
      <c r="F2225" t="s">
        <v>8222</v>
      </c>
      <c r="G2225" t="s">
        <v>8231</v>
      </c>
      <c r="H2225" t="s">
        <v>8252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11"/>
        <v>52.570512820512818</v>
      </c>
      <c r="P2225">
        <f t="shared" si="212"/>
        <v>3900</v>
      </c>
      <c r="Q2225" t="str">
        <f t="shared" si="213"/>
        <v>games</v>
      </c>
      <c r="R2225" t="str">
        <f t="shared" si="214"/>
        <v>tabletop games</v>
      </c>
      <c r="S2225" s="8">
        <f t="shared" si="215"/>
        <v>42152.640833333338</v>
      </c>
      <c r="T2225" s="8">
        <f t="shared" si="216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6028</v>
      </c>
      <c r="D2226">
        <v>25000</v>
      </c>
      <c r="E2226">
        <v>260</v>
      </c>
      <c r="F2226" t="s">
        <v>8222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11"/>
        <v>1.04</v>
      </c>
      <c r="P2226">
        <f t="shared" si="212"/>
        <v>84.459459459459453</v>
      </c>
      <c r="Q2226" t="str">
        <f t="shared" si="213"/>
        <v>games</v>
      </c>
      <c r="R2226" t="str">
        <f t="shared" si="214"/>
        <v>tabletop games</v>
      </c>
      <c r="S2226" s="8">
        <f t="shared" si="215"/>
        <v>42644.667534722219</v>
      </c>
      <c r="T2226" s="8">
        <f t="shared" si="216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6029</v>
      </c>
      <c r="D2227">
        <v>500</v>
      </c>
      <c r="E2227">
        <v>237</v>
      </c>
      <c r="F2227" t="s">
        <v>8222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11"/>
        <v>47.4</v>
      </c>
      <c r="P2227">
        <f t="shared" si="212"/>
        <v>0.41528239202657807</v>
      </c>
      <c r="Q2227" t="str">
        <f t="shared" si="213"/>
        <v>games</v>
      </c>
      <c r="R2227" t="str">
        <f t="shared" si="214"/>
        <v>tabletop games</v>
      </c>
      <c r="S2227" s="8">
        <f t="shared" si="215"/>
        <v>41873.79184027778</v>
      </c>
      <c r="T2227" s="8">
        <f t="shared" si="216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6030</v>
      </c>
      <c r="D2228">
        <v>10000</v>
      </c>
      <c r="E2228">
        <v>4303</v>
      </c>
      <c r="F2228" t="s">
        <v>8222</v>
      </c>
      <c r="G2228" t="s">
        <v>8225</v>
      </c>
      <c r="H2228" t="s">
        <v>8247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11"/>
        <v>43.03</v>
      </c>
      <c r="P2228">
        <f t="shared" si="212"/>
        <v>31.152647975077883</v>
      </c>
      <c r="Q2228" t="str">
        <f t="shared" si="213"/>
        <v>games</v>
      </c>
      <c r="R2228" t="str">
        <f t="shared" si="214"/>
        <v>tabletop games</v>
      </c>
      <c r="S2228" s="8">
        <f t="shared" si="215"/>
        <v>42381.79886574074</v>
      </c>
      <c r="T2228" s="8">
        <f t="shared" si="216"/>
        <v>42412.207638888889</v>
      </c>
    </row>
    <row r="2229" spans="1:20" ht="32" hidden="1" x14ac:dyDescent="0.2">
      <c r="A2229">
        <v>2227</v>
      </c>
      <c r="B2229" s="3" t="s">
        <v>2228</v>
      </c>
      <c r="C2229" s="3" t="s">
        <v>6031</v>
      </c>
      <c r="D2229">
        <v>1500</v>
      </c>
      <c r="E2229">
        <v>2052</v>
      </c>
      <c r="F2229" t="s">
        <v>8222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11"/>
        <v>136.80000000000001</v>
      </c>
      <c r="P2229">
        <f t="shared" si="212"/>
        <v>4.9833887043189371</v>
      </c>
      <c r="Q2229" t="str">
        <f t="shared" si="213"/>
        <v>games</v>
      </c>
      <c r="R2229" t="str">
        <f t="shared" si="214"/>
        <v>tabletop games</v>
      </c>
      <c r="S2229" s="8">
        <f t="shared" si="215"/>
        <v>41561.807349537034</v>
      </c>
      <c r="T2229" s="8">
        <f t="shared" si="216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6032</v>
      </c>
      <c r="D2230">
        <v>2000</v>
      </c>
      <c r="E2230">
        <v>2311</v>
      </c>
      <c r="F2230" t="s">
        <v>8222</v>
      </c>
      <c r="G2230" t="s">
        <v>8224</v>
      </c>
      <c r="H2230" t="s">
        <v>8246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11"/>
        <v>115.55</v>
      </c>
      <c r="P2230">
        <f t="shared" si="212"/>
        <v>13.888888888888889</v>
      </c>
      <c r="Q2230" t="str">
        <f t="shared" si="213"/>
        <v>games</v>
      </c>
      <c r="R2230" t="str">
        <f t="shared" si="214"/>
        <v>tabletop games</v>
      </c>
      <c r="S2230" s="8">
        <f t="shared" si="215"/>
        <v>42202.278194444443</v>
      </c>
      <c r="T2230" s="8">
        <f t="shared" si="216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6033</v>
      </c>
      <c r="D2231">
        <v>125</v>
      </c>
      <c r="E2231">
        <v>301</v>
      </c>
      <c r="F2231" t="s">
        <v>8222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11"/>
        <v>240.79999999999998</v>
      </c>
      <c r="P2231">
        <f t="shared" si="212"/>
        <v>0.23191094619666047</v>
      </c>
      <c r="Q2231" t="str">
        <f t="shared" si="213"/>
        <v>games</v>
      </c>
      <c r="R2231" t="str">
        <f t="shared" si="214"/>
        <v>tabletop games</v>
      </c>
      <c r="S2231" s="8">
        <f t="shared" si="215"/>
        <v>41484.664247685185</v>
      </c>
      <c r="T2231" s="8">
        <f t="shared" si="216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6034</v>
      </c>
      <c r="D2232">
        <v>3000</v>
      </c>
      <c r="E2232">
        <v>3432</v>
      </c>
      <c r="F2232" t="s">
        <v>8222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11"/>
        <v>114.39999999999999</v>
      </c>
      <c r="P2232">
        <f t="shared" si="212"/>
        <v>6.024096385542169</v>
      </c>
      <c r="Q2232" t="str">
        <f t="shared" si="213"/>
        <v>games</v>
      </c>
      <c r="R2232" t="str">
        <f t="shared" si="214"/>
        <v>tabletop games</v>
      </c>
      <c r="S2232" s="8">
        <f t="shared" si="215"/>
        <v>41724.881099537037</v>
      </c>
      <c r="T2232" s="8">
        <f t="shared" si="216"/>
        <v>41754.881099537037</v>
      </c>
    </row>
    <row r="2233" spans="1:20" ht="32" hidden="1" x14ac:dyDescent="0.2">
      <c r="A2233">
        <v>2231</v>
      </c>
      <c r="B2233" s="3" t="s">
        <v>2232</v>
      </c>
      <c r="C2233" s="3" t="s">
        <v>6035</v>
      </c>
      <c r="D2233">
        <v>1500</v>
      </c>
      <c r="E2233">
        <v>1655</v>
      </c>
      <c r="F2233" t="s">
        <v>8222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11"/>
        <v>110.33333333333333</v>
      </c>
      <c r="P2233">
        <f t="shared" si="212"/>
        <v>1.3477088948787062</v>
      </c>
      <c r="Q2233" t="str">
        <f t="shared" si="213"/>
        <v>games</v>
      </c>
      <c r="R2233" t="str">
        <f t="shared" si="214"/>
        <v>tabletop games</v>
      </c>
      <c r="S2233" s="8">
        <f t="shared" si="215"/>
        <v>41423.910891203705</v>
      </c>
      <c r="T2233" s="8">
        <f t="shared" si="216"/>
        <v>41450.208333333336</v>
      </c>
    </row>
    <row r="2234" spans="1:20" ht="64" hidden="1" x14ac:dyDescent="0.2">
      <c r="A2234">
        <v>2232</v>
      </c>
      <c r="B2234" s="3" t="s">
        <v>2233</v>
      </c>
      <c r="C2234" s="3" t="s">
        <v>6036</v>
      </c>
      <c r="D2234">
        <v>1500</v>
      </c>
      <c r="E2234">
        <v>2930.69</v>
      </c>
      <c r="F2234" t="s">
        <v>8222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11"/>
        <v>195.37933333333334</v>
      </c>
      <c r="P2234">
        <f t="shared" si="212"/>
        <v>1.5182186234817814</v>
      </c>
      <c r="Q2234" t="str">
        <f t="shared" si="213"/>
        <v>games</v>
      </c>
      <c r="R2234" t="str">
        <f t="shared" si="214"/>
        <v>tabletop games</v>
      </c>
      <c r="S2234" s="8">
        <f t="shared" si="215"/>
        <v>41806.794074074074</v>
      </c>
      <c r="T2234" s="8">
        <f t="shared" si="216"/>
        <v>41839.125</v>
      </c>
    </row>
    <row r="2235" spans="1:20" ht="32" hidden="1" x14ac:dyDescent="0.2">
      <c r="A2235">
        <v>2233</v>
      </c>
      <c r="B2235" s="3" t="s">
        <v>2234</v>
      </c>
      <c r="C2235" s="3" t="s">
        <v>6037</v>
      </c>
      <c r="D2235">
        <v>600</v>
      </c>
      <c r="E2235">
        <v>620</v>
      </c>
      <c r="F2235" t="s">
        <v>8222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11"/>
        <v>103.33333333333334</v>
      </c>
      <c r="P2235">
        <f t="shared" si="212"/>
        <v>1.5345268542199488</v>
      </c>
      <c r="Q2235" t="str">
        <f t="shared" si="213"/>
        <v>games</v>
      </c>
      <c r="R2235" t="str">
        <f t="shared" si="214"/>
        <v>tabletop games</v>
      </c>
      <c r="S2235" s="8">
        <f t="shared" si="215"/>
        <v>42331.378923611104</v>
      </c>
      <c r="T2235" s="8">
        <f t="shared" si="216"/>
        <v>42352</v>
      </c>
    </row>
    <row r="2236" spans="1:20" ht="32" hidden="1" x14ac:dyDescent="0.2">
      <c r="A2236">
        <v>2234</v>
      </c>
      <c r="B2236" s="3" t="s">
        <v>2235</v>
      </c>
      <c r="C2236" s="3" t="s">
        <v>6038</v>
      </c>
      <c r="D2236">
        <v>2550</v>
      </c>
      <c r="E2236">
        <v>2630</v>
      </c>
      <c r="F2236" t="s">
        <v>8222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11"/>
        <v>103.1372549019608</v>
      </c>
      <c r="P2236">
        <f t="shared" si="212"/>
        <v>91.071428571428569</v>
      </c>
      <c r="Q2236" t="str">
        <f t="shared" si="213"/>
        <v>games</v>
      </c>
      <c r="R2236" t="str">
        <f t="shared" si="214"/>
        <v>tabletop games</v>
      </c>
      <c r="S2236" s="8">
        <f t="shared" si="215"/>
        <v>42710.824618055558</v>
      </c>
      <c r="T2236" s="8">
        <f t="shared" si="216"/>
        <v>42740.824618055558</v>
      </c>
    </row>
    <row r="2237" spans="1:20" ht="32" x14ac:dyDescent="0.2">
      <c r="A2237">
        <v>2235</v>
      </c>
      <c r="B2237" s="3" t="s">
        <v>2236</v>
      </c>
      <c r="C2237" s="3" t="s">
        <v>4459</v>
      </c>
      <c r="D2237">
        <v>11260</v>
      </c>
      <c r="E2237">
        <v>12007.18</v>
      </c>
      <c r="F2237" t="s">
        <v>8221</v>
      </c>
      <c r="G2237" t="s">
        <v>8224</v>
      </c>
      <c r="H2237" t="s">
        <v>8246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11"/>
        <v>106.63570159857905</v>
      </c>
      <c r="P2237">
        <f t="shared" si="212"/>
        <v>76.598639455782319</v>
      </c>
      <c r="Q2237" t="str">
        <f t="shared" si="213"/>
        <v>games</v>
      </c>
      <c r="R2237" t="str">
        <f t="shared" si="214"/>
        <v>tabletop games</v>
      </c>
      <c r="S2237" s="8">
        <f t="shared" si="215"/>
        <v>42062.022118055553</v>
      </c>
      <c r="T2237" s="8">
        <f t="shared" si="216"/>
        <v>42091.980451388896</v>
      </c>
    </row>
    <row r="2238" spans="1:20" ht="48" x14ac:dyDescent="0.2">
      <c r="A2238">
        <v>2236</v>
      </c>
      <c r="B2238" s="3" t="s">
        <v>2237</v>
      </c>
      <c r="C2238" s="3" t="s">
        <v>4460</v>
      </c>
      <c r="D2238">
        <v>25000</v>
      </c>
      <c r="E2238">
        <v>28690</v>
      </c>
      <c r="F2238" t="s">
        <v>8221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11"/>
        <v>114.75999999999999</v>
      </c>
      <c r="P2238">
        <f t="shared" si="212"/>
        <v>36.764705882352942</v>
      </c>
      <c r="Q2238" t="str">
        <f t="shared" si="213"/>
        <v>games</v>
      </c>
      <c r="R2238" t="str">
        <f t="shared" si="214"/>
        <v>tabletop games</v>
      </c>
      <c r="S2238" s="8">
        <f t="shared" si="215"/>
        <v>42371.617164351846</v>
      </c>
      <c r="T2238" s="8">
        <f t="shared" si="216"/>
        <v>42401.617164351846</v>
      </c>
    </row>
    <row r="2239" spans="1:20" ht="48" x14ac:dyDescent="0.2">
      <c r="A2239">
        <v>2237</v>
      </c>
      <c r="B2239" s="3" t="s">
        <v>2238</v>
      </c>
      <c r="C2239" s="3" t="s">
        <v>4461</v>
      </c>
      <c r="D2239">
        <v>34000</v>
      </c>
      <c r="E2239">
        <v>43296</v>
      </c>
      <c r="F2239" t="s">
        <v>8221</v>
      </c>
      <c r="G2239" t="s">
        <v>8227</v>
      </c>
      <c r="H2239" t="s">
        <v>8249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11"/>
        <v>127.34117647058822</v>
      </c>
      <c r="P2239">
        <f t="shared" si="212"/>
        <v>34.587995930824007</v>
      </c>
      <c r="Q2239" t="str">
        <f t="shared" si="213"/>
        <v>games</v>
      </c>
      <c r="R2239" t="str">
        <f t="shared" si="214"/>
        <v>tabletop games</v>
      </c>
      <c r="S2239" s="8">
        <f t="shared" si="215"/>
        <v>41915.003275462965</v>
      </c>
      <c r="T2239" s="8">
        <f t="shared" si="216"/>
        <v>41955.332638888889</v>
      </c>
    </row>
    <row r="2240" spans="1:20" ht="48" x14ac:dyDescent="0.2">
      <c r="A2240">
        <v>2238</v>
      </c>
      <c r="B2240" s="3" t="s">
        <v>2239</v>
      </c>
      <c r="C2240" s="3" t="s">
        <v>4462</v>
      </c>
      <c r="D2240">
        <v>10000</v>
      </c>
      <c r="E2240">
        <v>11656</v>
      </c>
      <c r="F2240" t="s">
        <v>8221</v>
      </c>
      <c r="G2240" t="s">
        <v>8224</v>
      </c>
      <c r="H2240" t="s">
        <v>8246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11"/>
        <v>116.56</v>
      </c>
      <c r="P2240">
        <f t="shared" si="212"/>
        <v>126.58227848101266</v>
      </c>
      <c r="Q2240" t="str">
        <f t="shared" si="213"/>
        <v>games</v>
      </c>
      <c r="R2240" t="str">
        <f t="shared" si="214"/>
        <v>tabletop games</v>
      </c>
      <c r="S2240" s="8">
        <f t="shared" si="215"/>
        <v>42774.621712962966</v>
      </c>
      <c r="T2240" s="8">
        <f t="shared" si="216"/>
        <v>42804.621712962966</v>
      </c>
    </row>
    <row r="2241" spans="1:20" ht="48" x14ac:dyDescent="0.2">
      <c r="A2241">
        <v>2239</v>
      </c>
      <c r="B2241" s="3" t="s">
        <v>2240</v>
      </c>
      <c r="C2241" s="3" t="s">
        <v>4463</v>
      </c>
      <c r="D2241">
        <v>58425</v>
      </c>
      <c r="E2241">
        <v>63460.18</v>
      </c>
      <c r="F2241" t="s">
        <v>8221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11"/>
        <v>108.61819426615318</v>
      </c>
      <c r="P2241">
        <f t="shared" si="212"/>
        <v>137.14788732394365</v>
      </c>
      <c r="Q2241" t="str">
        <f t="shared" si="213"/>
        <v>games</v>
      </c>
      <c r="R2241" t="str">
        <f t="shared" si="214"/>
        <v>tabletop games</v>
      </c>
      <c r="S2241" s="8">
        <f t="shared" si="215"/>
        <v>41572.958495370374</v>
      </c>
      <c r="T2241" s="8">
        <f t="shared" si="216"/>
        <v>41609.168055555558</v>
      </c>
    </row>
    <row r="2242" spans="1:20" ht="48" x14ac:dyDescent="0.2">
      <c r="A2242">
        <v>2240</v>
      </c>
      <c r="B2242" s="3" t="s">
        <v>2241</v>
      </c>
      <c r="C2242" s="3" t="s">
        <v>4464</v>
      </c>
      <c r="D2242">
        <v>3500</v>
      </c>
      <c r="E2242">
        <v>3638</v>
      </c>
      <c r="F2242" t="s">
        <v>8221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11"/>
        <v>103.94285714285714</v>
      </c>
      <c r="P2242">
        <f t="shared" si="212"/>
        <v>36.458333333333336</v>
      </c>
      <c r="Q2242" t="str">
        <f t="shared" si="213"/>
        <v>games</v>
      </c>
      <c r="R2242" t="str">
        <f t="shared" si="214"/>
        <v>tabletop games</v>
      </c>
      <c r="S2242" s="8">
        <f t="shared" si="215"/>
        <v>42452.825740740736</v>
      </c>
      <c r="T2242" s="8">
        <f t="shared" si="216"/>
        <v>42482.825740740736</v>
      </c>
    </row>
    <row r="2243" spans="1:20" ht="32" x14ac:dyDescent="0.2">
      <c r="A2243">
        <v>2241</v>
      </c>
      <c r="B2243" s="3" t="s">
        <v>2242</v>
      </c>
      <c r="C2243" s="3" t="s">
        <v>4465</v>
      </c>
      <c r="D2243">
        <v>35000</v>
      </c>
      <c r="E2243">
        <v>40690</v>
      </c>
      <c r="F2243" t="s">
        <v>8221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1"/>
        <v>116.25714285714285</v>
      </c>
      <c r="P2243">
        <f t="shared" si="212"/>
        <v>214.72392638036808</v>
      </c>
      <c r="Q2243" t="str">
        <f t="shared" si="213"/>
        <v>games</v>
      </c>
      <c r="R2243" t="str">
        <f t="shared" si="214"/>
        <v>tabletop games</v>
      </c>
      <c r="S2243" s="8">
        <f t="shared" si="215"/>
        <v>42766.827546296292</v>
      </c>
      <c r="T2243" s="8">
        <f t="shared" si="216"/>
        <v>42796.827546296292</v>
      </c>
    </row>
    <row r="2244" spans="1:20" ht="32" x14ac:dyDescent="0.2">
      <c r="A2244">
        <v>2242</v>
      </c>
      <c r="B2244" s="3" t="s">
        <v>2243</v>
      </c>
      <c r="C2244" s="3" t="s">
        <v>4466</v>
      </c>
      <c r="D2244">
        <v>7500</v>
      </c>
      <c r="E2244">
        <v>7701.93</v>
      </c>
      <c r="F2244" t="s">
        <v>8221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1"/>
        <v>102.69239999999999</v>
      </c>
      <c r="P2244">
        <f t="shared" si="212"/>
        <v>2.9702970297029703</v>
      </c>
      <c r="Q2244" t="str">
        <f t="shared" si="213"/>
        <v>games</v>
      </c>
      <c r="R2244" t="str">
        <f t="shared" si="214"/>
        <v>tabletop games</v>
      </c>
      <c r="S2244" s="8">
        <f t="shared" si="215"/>
        <v>41569.575613425928</v>
      </c>
      <c r="T2244" s="8">
        <f t="shared" si="216"/>
        <v>41605.126388888886</v>
      </c>
    </row>
    <row r="2245" spans="1:20" ht="48" x14ac:dyDescent="0.2">
      <c r="A2245">
        <v>2243</v>
      </c>
      <c r="B2245" s="3" t="s">
        <v>2244</v>
      </c>
      <c r="C2245" s="3" t="s">
        <v>4467</v>
      </c>
      <c r="D2245">
        <v>15000</v>
      </c>
      <c r="E2245">
        <v>26100</v>
      </c>
      <c r="F2245" t="s">
        <v>8221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1"/>
        <v>174</v>
      </c>
      <c r="P2245">
        <f t="shared" si="212"/>
        <v>7.3710073710073711</v>
      </c>
      <c r="Q2245" t="str">
        <f t="shared" si="213"/>
        <v>games</v>
      </c>
      <c r="R2245" t="str">
        <f t="shared" si="214"/>
        <v>tabletop games</v>
      </c>
      <c r="S2245" s="8">
        <f t="shared" si="215"/>
        <v>42800.751041666663</v>
      </c>
      <c r="T2245" s="8">
        <f t="shared" si="216"/>
        <v>42807.125</v>
      </c>
    </row>
    <row r="2246" spans="1:20" ht="48" x14ac:dyDescent="0.2">
      <c r="A2246">
        <v>2244</v>
      </c>
      <c r="B2246" s="3" t="s">
        <v>2245</v>
      </c>
      <c r="C2246" s="3" t="s">
        <v>4468</v>
      </c>
      <c r="D2246">
        <v>50000</v>
      </c>
      <c r="E2246">
        <v>51544</v>
      </c>
      <c r="F2246" t="s">
        <v>8221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1"/>
        <v>103.08800000000001</v>
      </c>
      <c r="P2246">
        <f t="shared" si="212"/>
        <v>172.41379310344828</v>
      </c>
      <c r="Q2246" t="str">
        <f t="shared" si="213"/>
        <v>games</v>
      </c>
      <c r="R2246" t="str">
        <f t="shared" si="214"/>
        <v>tabletop games</v>
      </c>
      <c r="S2246" s="8">
        <f t="shared" si="215"/>
        <v>42647.818819444445</v>
      </c>
      <c r="T2246" s="8">
        <f t="shared" si="216"/>
        <v>42659.854166666672</v>
      </c>
    </row>
    <row r="2247" spans="1:20" ht="48" x14ac:dyDescent="0.2">
      <c r="A2247">
        <v>2245</v>
      </c>
      <c r="B2247" s="3" t="s">
        <v>2246</v>
      </c>
      <c r="C2247" s="3" t="s">
        <v>4469</v>
      </c>
      <c r="D2247">
        <v>24200</v>
      </c>
      <c r="E2247">
        <v>25375</v>
      </c>
      <c r="F2247" t="s">
        <v>8221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1"/>
        <v>104.85537190082646</v>
      </c>
      <c r="P2247">
        <f t="shared" si="212"/>
        <v>12.222222222222221</v>
      </c>
      <c r="Q2247" t="str">
        <f t="shared" si="213"/>
        <v>games</v>
      </c>
      <c r="R2247" t="str">
        <f t="shared" si="214"/>
        <v>tabletop games</v>
      </c>
      <c r="S2247" s="8">
        <f t="shared" si="215"/>
        <v>41660.708530092597</v>
      </c>
      <c r="T2247" s="8">
        <f t="shared" si="216"/>
        <v>41691.75</v>
      </c>
    </row>
    <row r="2248" spans="1:20" ht="48" x14ac:dyDescent="0.2">
      <c r="A2248">
        <v>2246</v>
      </c>
      <c r="B2248" s="3" t="s">
        <v>2247</v>
      </c>
      <c r="C2248" s="3" t="s">
        <v>4470</v>
      </c>
      <c r="D2248">
        <v>12000</v>
      </c>
      <c r="E2248">
        <v>12165</v>
      </c>
      <c r="F2248" t="s">
        <v>8221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1"/>
        <v>101.375</v>
      </c>
      <c r="P2248">
        <f t="shared" si="212"/>
        <v>210.52631578947367</v>
      </c>
      <c r="Q2248" t="str">
        <f t="shared" si="213"/>
        <v>games</v>
      </c>
      <c r="R2248" t="str">
        <f t="shared" si="214"/>
        <v>tabletop games</v>
      </c>
      <c r="S2248" s="8">
        <f t="shared" si="215"/>
        <v>42221.79178240741</v>
      </c>
      <c r="T2248" s="8">
        <f t="shared" si="216"/>
        <v>42251.79178240741</v>
      </c>
    </row>
    <row r="2249" spans="1:20" ht="48" x14ac:dyDescent="0.2">
      <c r="A2249">
        <v>2247</v>
      </c>
      <c r="B2249" s="3" t="s">
        <v>2248</v>
      </c>
      <c r="C2249" s="3" t="s">
        <v>4471</v>
      </c>
      <c r="D2249">
        <v>35000</v>
      </c>
      <c r="E2249">
        <v>38876.949999999997</v>
      </c>
      <c r="F2249" t="s">
        <v>8221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1"/>
        <v>111.07699999999998</v>
      </c>
      <c r="P2249">
        <f t="shared" si="212"/>
        <v>92.10526315789474</v>
      </c>
      <c r="Q2249" t="str">
        <f t="shared" si="213"/>
        <v>games</v>
      </c>
      <c r="R2249" t="str">
        <f t="shared" si="214"/>
        <v>tabletop games</v>
      </c>
      <c r="S2249" s="8">
        <f t="shared" si="215"/>
        <v>42200.666261574079</v>
      </c>
      <c r="T2249" s="8">
        <f t="shared" si="216"/>
        <v>42214.666261574079</v>
      </c>
    </row>
    <row r="2250" spans="1:20" ht="48" x14ac:dyDescent="0.2">
      <c r="A2250">
        <v>2248</v>
      </c>
      <c r="B2250" s="3" t="s">
        <v>2249</v>
      </c>
      <c r="C2250" s="3" t="s">
        <v>4472</v>
      </c>
      <c r="D2250">
        <v>9665</v>
      </c>
      <c r="E2250">
        <v>12000</v>
      </c>
      <c r="F2250" t="s">
        <v>8221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1"/>
        <v>124.15933781686496</v>
      </c>
      <c r="P2250">
        <f t="shared" si="212"/>
        <v>75.5078125</v>
      </c>
      <c r="Q2250" t="str">
        <f t="shared" si="213"/>
        <v>games</v>
      </c>
      <c r="R2250" t="str">
        <f t="shared" si="214"/>
        <v>tabletop games</v>
      </c>
      <c r="S2250" s="8">
        <f t="shared" si="215"/>
        <v>42688.875902777778</v>
      </c>
      <c r="T2250" s="8">
        <f t="shared" si="216"/>
        <v>42718.875902777778</v>
      </c>
    </row>
    <row r="2251" spans="1:20" ht="48" x14ac:dyDescent="0.2">
      <c r="A2251">
        <v>2249</v>
      </c>
      <c r="B2251" s="3" t="s">
        <v>2250</v>
      </c>
      <c r="C2251" s="3" t="s">
        <v>4473</v>
      </c>
      <c r="D2251">
        <v>8925</v>
      </c>
      <c r="E2251">
        <v>9044</v>
      </c>
      <c r="F2251" t="s">
        <v>8221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ref="O2251:O2314" si="217">(E2251/D2251)*100</f>
        <v>101.33333333333334</v>
      </c>
      <c r="P2251">
        <f t="shared" ref="P2251:P2314" si="218">D2251/L2251</f>
        <v>49.583333333333336</v>
      </c>
      <c r="Q2251" t="str">
        <f t="shared" ref="Q2251:Q2314" si="219">LEFT(N2251,SEARCH("/",N2251)-1)</f>
        <v>games</v>
      </c>
      <c r="R2251" t="str">
        <f t="shared" ref="R2251:R2314" si="220">RIGHT(N2251,LEN(N2251)-SEARCH("/",N2251))</f>
        <v>tabletop games</v>
      </c>
      <c r="S2251" s="8">
        <f t="shared" ref="S2251:S2314" si="221">(((J2251/60)/60)/24)+DATE(1970,1,1)</f>
        <v>41336.703298611108</v>
      </c>
      <c r="T2251" s="8">
        <f t="shared" ref="T2251:T2314" si="222">(((I2251/60)/60)/24)+DATE(1970,1,1)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4474</v>
      </c>
      <c r="D2252">
        <v>7000</v>
      </c>
      <c r="E2252">
        <v>7711.3</v>
      </c>
      <c r="F2252" t="s">
        <v>8221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7"/>
        <v>110.16142857142856</v>
      </c>
      <c r="P2252">
        <f t="shared" si="218"/>
        <v>12.259194395796847</v>
      </c>
      <c r="Q2252" t="str">
        <f t="shared" si="219"/>
        <v>games</v>
      </c>
      <c r="R2252" t="str">
        <f t="shared" si="220"/>
        <v>tabletop games</v>
      </c>
      <c r="S2252" s="8">
        <f t="shared" si="221"/>
        <v>42677.005474537036</v>
      </c>
      <c r="T2252" s="8">
        <f t="shared" si="222"/>
        <v>42707.0471412037</v>
      </c>
    </row>
    <row r="2253" spans="1:20" ht="48" x14ac:dyDescent="0.2">
      <c r="A2253">
        <v>2251</v>
      </c>
      <c r="B2253" s="3" t="s">
        <v>2252</v>
      </c>
      <c r="C2253" s="3" t="s">
        <v>4475</v>
      </c>
      <c r="D2253">
        <v>15000</v>
      </c>
      <c r="E2253">
        <v>15596</v>
      </c>
      <c r="F2253" t="s">
        <v>8221</v>
      </c>
      <c r="G2253" t="s">
        <v>8225</v>
      </c>
      <c r="H2253" t="s">
        <v>8247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7"/>
        <v>103.97333333333334</v>
      </c>
      <c r="P2253">
        <f t="shared" si="218"/>
        <v>31.25</v>
      </c>
      <c r="Q2253" t="str">
        <f t="shared" si="219"/>
        <v>games</v>
      </c>
      <c r="R2253" t="str">
        <f t="shared" si="220"/>
        <v>tabletop games</v>
      </c>
      <c r="S2253" s="8">
        <f t="shared" si="221"/>
        <v>41846.34579861111</v>
      </c>
      <c r="T2253" s="8">
        <f t="shared" si="222"/>
        <v>41867.34579861111</v>
      </c>
    </row>
    <row r="2254" spans="1:20" ht="48" x14ac:dyDescent="0.2">
      <c r="A2254">
        <v>2252</v>
      </c>
      <c r="B2254" s="3" t="s">
        <v>2253</v>
      </c>
      <c r="C2254" s="3" t="s">
        <v>4476</v>
      </c>
      <c r="D2254">
        <v>38000</v>
      </c>
      <c r="E2254">
        <v>38500</v>
      </c>
      <c r="F2254" t="s">
        <v>8221</v>
      </c>
      <c r="G2254" t="s">
        <v>8224</v>
      </c>
      <c r="H2254" t="s">
        <v>8246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7"/>
        <v>101.31578947368421</v>
      </c>
      <c r="P2254">
        <f t="shared" si="218"/>
        <v>152.61044176706827</v>
      </c>
      <c r="Q2254" t="str">
        <f t="shared" si="219"/>
        <v>games</v>
      </c>
      <c r="R2254" t="str">
        <f t="shared" si="220"/>
        <v>tabletop games</v>
      </c>
      <c r="S2254" s="8">
        <f t="shared" si="221"/>
        <v>42573.327986111108</v>
      </c>
      <c r="T2254" s="8">
        <f t="shared" si="22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4477</v>
      </c>
      <c r="D2255">
        <v>10000</v>
      </c>
      <c r="E2255">
        <v>10335.01</v>
      </c>
      <c r="F2255" t="s">
        <v>8221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7"/>
        <v>103.3501</v>
      </c>
      <c r="P2255">
        <f t="shared" si="218"/>
        <v>119.04761904761905</v>
      </c>
      <c r="Q2255" t="str">
        <f t="shared" si="219"/>
        <v>games</v>
      </c>
      <c r="R2255" t="str">
        <f t="shared" si="220"/>
        <v>tabletop games</v>
      </c>
      <c r="S2255" s="8">
        <f t="shared" si="221"/>
        <v>42296.631331018521</v>
      </c>
      <c r="T2255" s="8">
        <f t="shared" si="222"/>
        <v>42326.672997685186</v>
      </c>
    </row>
    <row r="2256" spans="1:20" ht="48" x14ac:dyDescent="0.2">
      <c r="A2256">
        <v>2254</v>
      </c>
      <c r="B2256" s="3" t="s">
        <v>2255</v>
      </c>
      <c r="C2256" s="3" t="s">
        <v>4478</v>
      </c>
      <c r="D2256">
        <v>12500</v>
      </c>
      <c r="E2256">
        <v>13014</v>
      </c>
      <c r="F2256" t="s">
        <v>8221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7"/>
        <v>104.11200000000001</v>
      </c>
      <c r="P2256">
        <f t="shared" si="218"/>
        <v>63.451776649746193</v>
      </c>
      <c r="Q2256" t="str">
        <f t="shared" si="219"/>
        <v>games</v>
      </c>
      <c r="R2256" t="str">
        <f t="shared" si="220"/>
        <v>tabletop games</v>
      </c>
      <c r="S2256" s="8">
        <f t="shared" si="221"/>
        <v>42752.647777777776</v>
      </c>
      <c r="T2256" s="8">
        <f t="shared" si="222"/>
        <v>42759.647777777776</v>
      </c>
    </row>
    <row r="2257" spans="1:20" ht="48" x14ac:dyDescent="0.2">
      <c r="A2257">
        <v>2255</v>
      </c>
      <c r="B2257" s="3" t="s">
        <v>2256</v>
      </c>
      <c r="C2257" s="3" t="s">
        <v>4479</v>
      </c>
      <c r="D2257">
        <v>6500</v>
      </c>
      <c r="E2257">
        <v>7160.12</v>
      </c>
      <c r="F2257" t="s">
        <v>8221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7"/>
        <v>110.15569230769231</v>
      </c>
      <c r="P2257">
        <f t="shared" si="218"/>
        <v>23.985239852398525</v>
      </c>
      <c r="Q2257" t="str">
        <f t="shared" si="219"/>
        <v>games</v>
      </c>
      <c r="R2257" t="str">
        <f t="shared" si="220"/>
        <v>tabletop games</v>
      </c>
      <c r="S2257" s="8">
        <f t="shared" si="221"/>
        <v>42467.951979166668</v>
      </c>
      <c r="T2257" s="8">
        <f t="shared" si="22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4480</v>
      </c>
      <c r="D2258">
        <v>25000</v>
      </c>
      <c r="E2258">
        <v>30505</v>
      </c>
      <c r="F2258" t="s">
        <v>8221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7"/>
        <v>122.02</v>
      </c>
      <c r="P2258">
        <f t="shared" si="218"/>
        <v>500</v>
      </c>
      <c r="Q2258" t="str">
        <f t="shared" si="219"/>
        <v>games</v>
      </c>
      <c r="R2258" t="str">
        <f t="shared" si="220"/>
        <v>tabletop games</v>
      </c>
      <c r="S2258" s="8">
        <f t="shared" si="221"/>
        <v>42682.451921296291</v>
      </c>
      <c r="T2258" s="8">
        <f t="shared" si="22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4481</v>
      </c>
      <c r="D2259">
        <v>150000</v>
      </c>
      <c r="E2259">
        <v>171253</v>
      </c>
      <c r="F2259" t="s">
        <v>8221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7"/>
        <v>114.16866666666667</v>
      </c>
      <c r="P2259">
        <f t="shared" si="218"/>
        <v>887.5739644970414</v>
      </c>
      <c r="Q2259" t="str">
        <f t="shared" si="219"/>
        <v>games</v>
      </c>
      <c r="R2259" t="str">
        <f t="shared" si="220"/>
        <v>tabletop games</v>
      </c>
      <c r="S2259" s="8">
        <f t="shared" si="221"/>
        <v>42505.936678240745</v>
      </c>
      <c r="T2259" s="8">
        <f t="shared" si="22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4482</v>
      </c>
      <c r="D2260">
        <v>300</v>
      </c>
      <c r="E2260">
        <v>376</v>
      </c>
      <c r="F2260" t="s">
        <v>8221</v>
      </c>
      <c r="G2260" t="s">
        <v>8225</v>
      </c>
      <c r="H2260" t="s">
        <v>8247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7"/>
        <v>125.33333333333334</v>
      </c>
      <c r="P2260">
        <f t="shared" si="218"/>
        <v>1.4634146341463414</v>
      </c>
      <c r="Q2260" t="str">
        <f t="shared" si="219"/>
        <v>games</v>
      </c>
      <c r="R2260" t="str">
        <f t="shared" si="220"/>
        <v>tabletop games</v>
      </c>
      <c r="S2260" s="8">
        <f t="shared" si="221"/>
        <v>42136.75100694444</v>
      </c>
      <c r="T2260" s="8">
        <f t="shared" si="222"/>
        <v>42166.75100694444</v>
      </c>
    </row>
    <row r="2261" spans="1:20" ht="48" x14ac:dyDescent="0.2">
      <c r="A2261">
        <v>2259</v>
      </c>
      <c r="B2261" s="3" t="s">
        <v>2260</v>
      </c>
      <c r="C2261" s="3" t="s">
        <v>4483</v>
      </c>
      <c r="D2261">
        <v>7500</v>
      </c>
      <c r="E2261">
        <v>8000</v>
      </c>
      <c r="F2261" t="s">
        <v>8221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7"/>
        <v>106.66666666666667</v>
      </c>
      <c r="P2261">
        <f t="shared" si="218"/>
        <v>36.407766990291265</v>
      </c>
      <c r="Q2261" t="str">
        <f t="shared" si="219"/>
        <v>games</v>
      </c>
      <c r="R2261" t="str">
        <f t="shared" si="220"/>
        <v>tabletop games</v>
      </c>
      <c r="S2261" s="8">
        <f t="shared" si="221"/>
        <v>42702.804814814815</v>
      </c>
      <c r="T2261" s="8">
        <f t="shared" si="22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4484</v>
      </c>
      <c r="D2262">
        <v>6000</v>
      </c>
      <c r="E2262">
        <v>7839</v>
      </c>
      <c r="F2262" t="s">
        <v>8221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7"/>
        <v>130.65</v>
      </c>
      <c r="P2262">
        <f t="shared" si="218"/>
        <v>71.428571428571431</v>
      </c>
      <c r="Q2262" t="str">
        <f t="shared" si="219"/>
        <v>games</v>
      </c>
      <c r="R2262" t="str">
        <f t="shared" si="220"/>
        <v>tabletop games</v>
      </c>
      <c r="S2262" s="8">
        <f t="shared" si="221"/>
        <v>41695.016782407409</v>
      </c>
      <c r="T2262" s="8">
        <f t="shared" si="22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4485</v>
      </c>
      <c r="D2263">
        <v>500</v>
      </c>
      <c r="E2263">
        <v>600</v>
      </c>
      <c r="F2263" t="s">
        <v>8221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7"/>
        <v>120</v>
      </c>
      <c r="P2263">
        <f t="shared" si="218"/>
        <v>2.3809523809523809</v>
      </c>
      <c r="Q2263" t="str">
        <f t="shared" si="219"/>
        <v>games</v>
      </c>
      <c r="R2263" t="str">
        <f t="shared" si="220"/>
        <v>tabletop games</v>
      </c>
      <c r="S2263" s="8">
        <f t="shared" si="221"/>
        <v>42759.724768518514</v>
      </c>
      <c r="T2263" s="8">
        <f t="shared" si="222"/>
        <v>42780.724768518514</v>
      </c>
    </row>
    <row r="2264" spans="1:20" ht="48" x14ac:dyDescent="0.2">
      <c r="A2264">
        <v>2262</v>
      </c>
      <c r="B2264" s="3" t="s">
        <v>2263</v>
      </c>
      <c r="C2264" s="3" t="s">
        <v>4486</v>
      </c>
      <c r="D2264">
        <v>2450</v>
      </c>
      <c r="E2264">
        <v>2596</v>
      </c>
      <c r="F2264" t="s">
        <v>8221</v>
      </c>
      <c r="G2264" t="s">
        <v>8225</v>
      </c>
      <c r="H2264" t="s">
        <v>8247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7"/>
        <v>105.9591836734694</v>
      </c>
      <c r="P2264">
        <f t="shared" si="218"/>
        <v>13.535911602209945</v>
      </c>
      <c r="Q2264" t="str">
        <f t="shared" si="219"/>
        <v>games</v>
      </c>
      <c r="R2264" t="str">
        <f t="shared" si="220"/>
        <v>tabletop games</v>
      </c>
      <c r="S2264" s="8">
        <f t="shared" si="221"/>
        <v>41926.585162037038</v>
      </c>
      <c r="T2264" s="8">
        <f t="shared" si="222"/>
        <v>41961</v>
      </c>
    </row>
    <row r="2265" spans="1:20" ht="48" x14ac:dyDescent="0.2">
      <c r="A2265">
        <v>2263</v>
      </c>
      <c r="B2265" s="3" t="s">
        <v>2264</v>
      </c>
      <c r="C2265" s="3" t="s">
        <v>4487</v>
      </c>
      <c r="D2265">
        <v>12000</v>
      </c>
      <c r="E2265">
        <v>13728</v>
      </c>
      <c r="F2265" t="s">
        <v>8221</v>
      </c>
      <c r="G2265" t="s">
        <v>8224</v>
      </c>
      <c r="H2265" t="s">
        <v>8246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7"/>
        <v>114.39999999999999</v>
      </c>
      <c r="P2265">
        <f t="shared" si="218"/>
        <v>200</v>
      </c>
      <c r="Q2265" t="str">
        <f t="shared" si="219"/>
        <v>games</v>
      </c>
      <c r="R2265" t="str">
        <f t="shared" si="220"/>
        <v>tabletop games</v>
      </c>
      <c r="S2265" s="8">
        <f t="shared" si="221"/>
        <v>42014.832326388889</v>
      </c>
      <c r="T2265" s="8">
        <f t="shared" si="22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4488</v>
      </c>
      <c r="D2266">
        <v>3000</v>
      </c>
      <c r="E2266">
        <v>3353</v>
      </c>
      <c r="F2266" t="s">
        <v>8221</v>
      </c>
      <c r="G2266" t="s">
        <v>8229</v>
      </c>
      <c r="H2266" t="s">
        <v>8251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7"/>
        <v>111.76666666666665</v>
      </c>
      <c r="P2266">
        <f t="shared" si="218"/>
        <v>6.7415730337078648</v>
      </c>
      <c r="Q2266" t="str">
        <f t="shared" si="219"/>
        <v>games</v>
      </c>
      <c r="R2266" t="str">
        <f t="shared" si="220"/>
        <v>tabletop games</v>
      </c>
      <c r="S2266" s="8">
        <f t="shared" si="221"/>
        <v>42496.582337962958</v>
      </c>
      <c r="T2266" s="8">
        <f t="shared" si="222"/>
        <v>42513.125</v>
      </c>
    </row>
    <row r="2267" spans="1:20" ht="48" x14ac:dyDescent="0.2">
      <c r="A2267">
        <v>2265</v>
      </c>
      <c r="B2267" s="3" t="s">
        <v>2266</v>
      </c>
      <c r="C2267" s="3" t="s">
        <v>4489</v>
      </c>
      <c r="D2267">
        <v>15000</v>
      </c>
      <c r="E2267">
        <v>17412</v>
      </c>
      <c r="F2267" t="s">
        <v>8221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7"/>
        <v>116.08000000000001</v>
      </c>
      <c r="P2267">
        <f t="shared" si="218"/>
        <v>882.35294117647061</v>
      </c>
      <c r="Q2267" t="str">
        <f t="shared" si="219"/>
        <v>games</v>
      </c>
      <c r="R2267" t="str">
        <f t="shared" si="220"/>
        <v>tabletop games</v>
      </c>
      <c r="S2267" s="8">
        <f t="shared" si="221"/>
        <v>42689.853090277778</v>
      </c>
      <c r="T2267" s="8">
        <f t="shared" si="22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4490</v>
      </c>
      <c r="D2268">
        <v>4000</v>
      </c>
      <c r="E2268">
        <v>5660</v>
      </c>
      <c r="F2268" t="s">
        <v>8221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7"/>
        <v>141.5</v>
      </c>
      <c r="P2268">
        <f t="shared" si="218"/>
        <v>20.618556701030929</v>
      </c>
      <c r="Q2268" t="str">
        <f t="shared" si="219"/>
        <v>games</v>
      </c>
      <c r="R2268" t="str">
        <f t="shared" si="220"/>
        <v>tabletop games</v>
      </c>
      <c r="S2268" s="8">
        <f t="shared" si="221"/>
        <v>42469.874907407408</v>
      </c>
      <c r="T2268" s="8">
        <f t="shared" si="22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4491</v>
      </c>
      <c r="D2269">
        <v>25000</v>
      </c>
      <c r="E2269">
        <v>26182.5</v>
      </c>
      <c r="F2269" t="s">
        <v>8221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7"/>
        <v>104.72999999999999</v>
      </c>
      <c r="P2269">
        <f t="shared" si="218"/>
        <v>61.881188118811885</v>
      </c>
      <c r="Q2269" t="str">
        <f t="shared" si="219"/>
        <v>games</v>
      </c>
      <c r="R2269" t="str">
        <f t="shared" si="220"/>
        <v>tabletop games</v>
      </c>
      <c r="S2269" s="8">
        <f t="shared" si="221"/>
        <v>41968.829826388886</v>
      </c>
      <c r="T2269" s="8">
        <f t="shared" si="22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4492</v>
      </c>
      <c r="D2270">
        <v>600</v>
      </c>
      <c r="E2270">
        <v>1535</v>
      </c>
      <c r="F2270" t="s">
        <v>8221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7"/>
        <v>255.83333333333331</v>
      </c>
      <c r="P2270">
        <f t="shared" si="218"/>
        <v>3.0927835051546393</v>
      </c>
      <c r="Q2270" t="str">
        <f t="shared" si="219"/>
        <v>games</v>
      </c>
      <c r="R2270" t="str">
        <f t="shared" si="220"/>
        <v>tabletop games</v>
      </c>
      <c r="S2270" s="8">
        <f t="shared" si="221"/>
        <v>42776.082349537035</v>
      </c>
      <c r="T2270" s="8">
        <f t="shared" si="22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4493</v>
      </c>
      <c r="D2271">
        <v>999</v>
      </c>
      <c r="E2271">
        <v>2065</v>
      </c>
      <c r="F2271" t="s">
        <v>8221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7"/>
        <v>206.70670670670671</v>
      </c>
      <c r="P2271">
        <f t="shared" si="218"/>
        <v>1.1075388026607538</v>
      </c>
      <c r="Q2271" t="str">
        <f t="shared" si="219"/>
        <v>games</v>
      </c>
      <c r="R2271" t="str">
        <f t="shared" si="220"/>
        <v>tabletop games</v>
      </c>
      <c r="S2271" s="8">
        <f t="shared" si="221"/>
        <v>42776.704432870371</v>
      </c>
      <c r="T2271" s="8">
        <f t="shared" si="22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4494</v>
      </c>
      <c r="D2272">
        <v>20000</v>
      </c>
      <c r="E2272">
        <v>22421</v>
      </c>
      <c r="F2272" t="s">
        <v>8221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7"/>
        <v>112.105</v>
      </c>
      <c r="P2272">
        <f t="shared" si="218"/>
        <v>11.976047904191617</v>
      </c>
      <c r="Q2272" t="str">
        <f t="shared" si="219"/>
        <v>games</v>
      </c>
      <c r="R2272" t="str">
        <f t="shared" si="220"/>
        <v>tabletop games</v>
      </c>
      <c r="S2272" s="8">
        <f t="shared" si="221"/>
        <v>42725.869363425925</v>
      </c>
      <c r="T2272" s="8">
        <f t="shared" si="22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4495</v>
      </c>
      <c r="D2273">
        <v>25000</v>
      </c>
      <c r="E2273">
        <v>26495.5</v>
      </c>
      <c r="F2273" t="s">
        <v>8221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7"/>
        <v>105.982</v>
      </c>
      <c r="P2273">
        <f t="shared" si="218"/>
        <v>18.825301204819276</v>
      </c>
      <c r="Q2273" t="str">
        <f t="shared" si="219"/>
        <v>games</v>
      </c>
      <c r="R2273" t="str">
        <f t="shared" si="220"/>
        <v>tabletop games</v>
      </c>
      <c r="S2273" s="8">
        <f t="shared" si="221"/>
        <v>42684.000046296293</v>
      </c>
      <c r="T2273" s="8">
        <f t="shared" si="22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4496</v>
      </c>
      <c r="D2274">
        <v>600</v>
      </c>
      <c r="E2274">
        <v>601</v>
      </c>
      <c r="F2274" t="s">
        <v>8221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7"/>
        <v>100.16666666666667</v>
      </c>
      <c r="P2274">
        <f t="shared" si="218"/>
        <v>0.63559322033898302</v>
      </c>
      <c r="Q2274" t="str">
        <f t="shared" si="219"/>
        <v>games</v>
      </c>
      <c r="R2274" t="str">
        <f t="shared" si="220"/>
        <v>tabletop games</v>
      </c>
      <c r="S2274" s="8">
        <f t="shared" si="221"/>
        <v>42315.699490740735</v>
      </c>
      <c r="T2274" s="8">
        <f t="shared" si="22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4497</v>
      </c>
      <c r="D2275">
        <v>38000</v>
      </c>
      <c r="E2275">
        <v>81316</v>
      </c>
      <c r="F2275" t="s">
        <v>8221</v>
      </c>
      <c r="G2275" t="s">
        <v>8224</v>
      </c>
      <c r="H2275" t="s">
        <v>8246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7"/>
        <v>213.98947368421051</v>
      </c>
      <c r="P2275">
        <f t="shared" si="218"/>
        <v>258.50340136054422</v>
      </c>
      <c r="Q2275" t="str">
        <f t="shared" si="219"/>
        <v>games</v>
      </c>
      <c r="R2275" t="str">
        <f t="shared" si="220"/>
        <v>tabletop games</v>
      </c>
      <c r="S2275" s="8">
        <f t="shared" si="221"/>
        <v>42781.549097222218</v>
      </c>
      <c r="T2275" s="8">
        <f t="shared" si="22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4498</v>
      </c>
      <c r="D2276">
        <v>5000</v>
      </c>
      <c r="E2276">
        <v>6308</v>
      </c>
      <c r="F2276" t="s">
        <v>8221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7"/>
        <v>126.16000000000001</v>
      </c>
      <c r="P2276">
        <f t="shared" si="218"/>
        <v>50.505050505050505</v>
      </c>
      <c r="Q2276" t="str">
        <f t="shared" si="219"/>
        <v>games</v>
      </c>
      <c r="R2276" t="str">
        <f t="shared" si="220"/>
        <v>tabletop games</v>
      </c>
      <c r="S2276" s="8">
        <f t="shared" si="221"/>
        <v>41663.500659722224</v>
      </c>
      <c r="T2276" s="8">
        <f t="shared" si="22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4499</v>
      </c>
      <c r="D2277">
        <v>68000</v>
      </c>
      <c r="E2277">
        <v>123444.12</v>
      </c>
      <c r="F2277" t="s">
        <v>8221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7"/>
        <v>181.53547058823528</v>
      </c>
      <c r="P2277">
        <f t="shared" si="218"/>
        <v>860.75949367088606</v>
      </c>
      <c r="Q2277" t="str">
        <f t="shared" si="219"/>
        <v>games</v>
      </c>
      <c r="R2277" t="str">
        <f t="shared" si="220"/>
        <v>tabletop games</v>
      </c>
      <c r="S2277" s="8">
        <f t="shared" si="221"/>
        <v>41965.616655092599</v>
      </c>
      <c r="T2277" s="8">
        <f t="shared" si="22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4500</v>
      </c>
      <c r="D2278">
        <v>1000</v>
      </c>
      <c r="E2278">
        <v>1000</v>
      </c>
      <c r="F2278" t="s">
        <v>8221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7"/>
        <v>100</v>
      </c>
      <c r="P2278">
        <f t="shared" si="218"/>
        <v>13.333333333333334</v>
      </c>
      <c r="Q2278" t="str">
        <f t="shared" si="219"/>
        <v>games</v>
      </c>
      <c r="R2278" t="str">
        <f t="shared" si="220"/>
        <v>tabletop games</v>
      </c>
      <c r="S2278" s="8">
        <f t="shared" si="221"/>
        <v>41614.651493055557</v>
      </c>
      <c r="T2278" s="8">
        <f t="shared" si="22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4501</v>
      </c>
      <c r="D2279">
        <v>20000</v>
      </c>
      <c r="E2279">
        <v>20122</v>
      </c>
      <c r="F2279" t="s">
        <v>8221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7"/>
        <v>100.61</v>
      </c>
      <c r="P2279">
        <f t="shared" si="218"/>
        <v>96.618357487922708</v>
      </c>
      <c r="Q2279" t="str">
        <f t="shared" si="219"/>
        <v>games</v>
      </c>
      <c r="R2279" t="str">
        <f t="shared" si="220"/>
        <v>tabletop games</v>
      </c>
      <c r="S2279" s="8">
        <f t="shared" si="221"/>
        <v>40936.678506944445</v>
      </c>
      <c r="T2279" s="8">
        <f t="shared" si="222"/>
        <v>40966.678506944445</v>
      </c>
    </row>
    <row r="2280" spans="1:20" ht="48" x14ac:dyDescent="0.2">
      <c r="A2280">
        <v>2278</v>
      </c>
      <c r="B2280" s="3" t="s">
        <v>2279</v>
      </c>
      <c r="C2280" s="3" t="s">
        <v>4502</v>
      </c>
      <c r="D2280">
        <v>18500</v>
      </c>
      <c r="E2280">
        <v>18667</v>
      </c>
      <c r="F2280" t="s">
        <v>8221</v>
      </c>
      <c r="G2280" t="s">
        <v>8224</v>
      </c>
      <c r="H2280" t="s">
        <v>8246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7"/>
        <v>100.9027027027027</v>
      </c>
      <c r="P2280">
        <f t="shared" si="218"/>
        <v>181.37254901960785</v>
      </c>
      <c r="Q2280" t="str">
        <f t="shared" si="219"/>
        <v>games</v>
      </c>
      <c r="R2280" t="str">
        <f t="shared" si="220"/>
        <v>tabletop games</v>
      </c>
      <c r="S2280" s="8">
        <f t="shared" si="221"/>
        <v>42338.709108796291</v>
      </c>
      <c r="T2280" s="8">
        <f t="shared" si="222"/>
        <v>42372.957638888889</v>
      </c>
    </row>
    <row r="2281" spans="1:20" ht="32" x14ac:dyDescent="0.2">
      <c r="A2281">
        <v>2279</v>
      </c>
      <c r="B2281" s="3" t="s">
        <v>2280</v>
      </c>
      <c r="C2281" s="3" t="s">
        <v>4503</v>
      </c>
      <c r="D2281">
        <v>50000</v>
      </c>
      <c r="E2281">
        <v>55223</v>
      </c>
      <c r="F2281" t="s">
        <v>8221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7"/>
        <v>110.446</v>
      </c>
      <c r="P2281">
        <f t="shared" si="218"/>
        <v>1562.5</v>
      </c>
      <c r="Q2281" t="str">
        <f t="shared" si="219"/>
        <v>games</v>
      </c>
      <c r="R2281" t="str">
        <f t="shared" si="220"/>
        <v>tabletop games</v>
      </c>
      <c r="S2281" s="8">
        <f t="shared" si="221"/>
        <v>42020.806701388887</v>
      </c>
      <c r="T2281" s="8">
        <f t="shared" si="22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4504</v>
      </c>
      <c r="D2282">
        <v>4700</v>
      </c>
      <c r="E2282">
        <v>5259</v>
      </c>
      <c r="F2282" t="s">
        <v>8221</v>
      </c>
      <c r="G2282" t="s">
        <v>8227</v>
      </c>
      <c r="H2282" t="s">
        <v>8249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7"/>
        <v>111.8936170212766</v>
      </c>
      <c r="P2282">
        <f t="shared" si="218"/>
        <v>9.7916666666666661</v>
      </c>
      <c r="Q2282" t="str">
        <f t="shared" si="219"/>
        <v>games</v>
      </c>
      <c r="R2282" t="str">
        <f t="shared" si="220"/>
        <v>tabletop games</v>
      </c>
      <c r="S2282" s="8">
        <f t="shared" si="221"/>
        <v>42234.624895833331</v>
      </c>
      <c r="T2282" s="8">
        <f t="shared" si="22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4505</v>
      </c>
      <c r="D2283">
        <v>10000</v>
      </c>
      <c r="E2283">
        <v>10804.45</v>
      </c>
      <c r="F2283" t="s">
        <v>8221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7"/>
        <v>108.04450000000001</v>
      </c>
      <c r="P2283">
        <f t="shared" si="218"/>
        <v>909.09090909090912</v>
      </c>
      <c r="Q2283" t="str">
        <f t="shared" si="219"/>
        <v>music</v>
      </c>
      <c r="R2283" t="str">
        <f t="shared" si="220"/>
        <v>rock</v>
      </c>
      <c r="S2283" s="8">
        <f t="shared" si="221"/>
        <v>40687.285844907405</v>
      </c>
      <c r="T2283" s="8">
        <f t="shared" si="222"/>
        <v>40749.284722222219</v>
      </c>
    </row>
    <row r="2284" spans="1:20" ht="48" x14ac:dyDescent="0.2">
      <c r="A2284">
        <v>2282</v>
      </c>
      <c r="B2284" s="3" t="s">
        <v>2283</v>
      </c>
      <c r="C2284" s="3" t="s">
        <v>4506</v>
      </c>
      <c r="D2284">
        <v>15000</v>
      </c>
      <c r="E2284">
        <v>16000</v>
      </c>
      <c r="F2284" t="s">
        <v>8221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7"/>
        <v>106.66666666666667</v>
      </c>
      <c r="P2284">
        <f t="shared" si="218"/>
        <v>1250</v>
      </c>
      <c r="Q2284" t="str">
        <f t="shared" si="219"/>
        <v>music</v>
      </c>
      <c r="R2284" t="str">
        <f t="shared" si="220"/>
        <v>rock</v>
      </c>
      <c r="S2284" s="8">
        <f t="shared" si="221"/>
        <v>42323.17460648148</v>
      </c>
      <c r="T2284" s="8">
        <f t="shared" si="222"/>
        <v>42383.17460648148</v>
      </c>
    </row>
    <row r="2285" spans="1:20" ht="64" x14ac:dyDescent="0.2">
      <c r="A2285">
        <v>2283</v>
      </c>
      <c r="B2285" s="3" t="s">
        <v>2284</v>
      </c>
      <c r="C2285" s="3" t="s">
        <v>4507</v>
      </c>
      <c r="D2285">
        <v>12444</v>
      </c>
      <c r="E2285">
        <v>12929.35</v>
      </c>
      <c r="F2285" t="s">
        <v>8221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7"/>
        <v>103.90027322404372</v>
      </c>
      <c r="P2285">
        <f t="shared" si="218"/>
        <v>259.25</v>
      </c>
      <c r="Q2285" t="str">
        <f t="shared" si="219"/>
        <v>music</v>
      </c>
      <c r="R2285" t="str">
        <f t="shared" si="220"/>
        <v>rock</v>
      </c>
      <c r="S2285" s="8">
        <f t="shared" si="221"/>
        <v>40978.125046296293</v>
      </c>
      <c r="T2285" s="8">
        <f t="shared" si="222"/>
        <v>41038.083379629628</v>
      </c>
    </row>
    <row r="2286" spans="1:20" ht="48" x14ac:dyDescent="0.2">
      <c r="A2286">
        <v>2284</v>
      </c>
      <c r="B2286" s="3" t="s">
        <v>2285</v>
      </c>
      <c r="C2286" s="3" t="s">
        <v>4508</v>
      </c>
      <c r="D2286">
        <v>7500</v>
      </c>
      <c r="E2286">
        <v>9387</v>
      </c>
      <c r="F2286" t="s">
        <v>8221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7"/>
        <v>125.16000000000001</v>
      </c>
      <c r="P2286">
        <f t="shared" si="218"/>
        <v>127.11864406779661</v>
      </c>
      <c r="Q2286" t="str">
        <f t="shared" si="219"/>
        <v>music</v>
      </c>
      <c r="R2286" t="str">
        <f t="shared" si="220"/>
        <v>rock</v>
      </c>
      <c r="S2286" s="8">
        <f t="shared" si="221"/>
        <v>40585.796817129631</v>
      </c>
      <c r="T2286" s="8">
        <f t="shared" si="22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4509</v>
      </c>
      <c r="D2287">
        <v>20000</v>
      </c>
      <c r="E2287">
        <v>21361</v>
      </c>
      <c r="F2287" t="s">
        <v>8221</v>
      </c>
      <c r="G2287" t="s">
        <v>8225</v>
      </c>
      <c r="H2287" t="s">
        <v>8247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7"/>
        <v>106.80499999999999</v>
      </c>
      <c r="P2287">
        <f t="shared" si="218"/>
        <v>253.16455696202533</v>
      </c>
      <c r="Q2287" t="str">
        <f t="shared" si="219"/>
        <v>music</v>
      </c>
      <c r="R2287" t="str">
        <f t="shared" si="220"/>
        <v>rock</v>
      </c>
      <c r="S2287" s="8">
        <f t="shared" si="221"/>
        <v>41059.185682870368</v>
      </c>
      <c r="T2287" s="8">
        <f t="shared" si="22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4510</v>
      </c>
      <c r="D2288">
        <v>10000</v>
      </c>
      <c r="E2288">
        <v>11230.25</v>
      </c>
      <c r="F2288" t="s">
        <v>8221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7"/>
        <v>112.30249999999999</v>
      </c>
      <c r="P2288">
        <f t="shared" si="218"/>
        <v>714.28571428571433</v>
      </c>
      <c r="Q2288" t="str">
        <f t="shared" si="219"/>
        <v>music</v>
      </c>
      <c r="R2288" t="str">
        <f t="shared" si="220"/>
        <v>rock</v>
      </c>
      <c r="S2288" s="8">
        <f t="shared" si="221"/>
        <v>41494.963587962964</v>
      </c>
      <c r="T2288" s="8">
        <f t="shared" si="22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4511</v>
      </c>
      <c r="D2289">
        <v>50000</v>
      </c>
      <c r="E2289">
        <v>51906</v>
      </c>
      <c r="F2289" t="s">
        <v>8221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7"/>
        <v>103.812</v>
      </c>
      <c r="P2289">
        <f t="shared" si="218"/>
        <v>471.69811320754718</v>
      </c>
      <c r="Q2289" t="str">
        <f t="shared" si="219"/>
        <v>music</v>
      </c>
      <c r="R2289" t="str">
        <f t="shared" si="220"/>
        <v>rock</v>
      </c>
      <c r="S2289" s="8">
        <f t="shared" si="221"/>
        <v>41792.667361111111</v>
      </c>
      <c r="T2289" s="8">
        <f t="shared" si="22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4512</v>
      </c>
      <c r="D2290">
        <v>2000</v>
      </c>
      <c r="E2290">
        <v>2833</v>
      </c>
      <c r="F2290" t="s">
        <v>8221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7"/>
        <v>141.65</v>
      </c>
      <c r="P2290">
        <f t="shared" si="218"/>
        <v>80</v>
      </c>
      <c r="Q2290" t="str">
        <f t="shared" si="219"/>
        <v>music</v>
      </c>
      <c r="R2290" t="str">
        <f t="shared" si="220"/>
        <v>rock</v>
      </c>
      <c r="S2290" s="8">
        <f t="shared" si="221"/>
        <v>41067.827418981484</v>
      </c>
      <c r="T2290" s="8">
        <f t="shared" si="222"/>
        <v>41086.75</v>
      </c>
    </row>
    <row r="2291" spans="1:20" ht="48" x14ac:dyDescent="0.2">
      <c r="A2291">
        <v>2289</v>
      </c>
      <c r="B2291" s="3" t="s">
        <v>2290</v>
      </c>
      <c r="C2291" s="3" t="s">
        <v>4513</v>
      </c>
      <c r="D2291">
        <v>5000</v>
      </c>
      <c r="E2291">
        <v>5263</v>
      </c>
      <c r="F2291" t="s">
        <v>8221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7"/>
        <v>105.25999999999999</v>
      </c>
      <c r="P2291">
        <f t="shared" si="218"/>
        <v>200</v>
      </c>
      <c r="Q2291" t="str">
        <f t="shared" si="219"/>
        <v>music</v>
      </c>
      <c r="R2291" t="str">
        <f t="shared" si="220"/>
        <v>rock</v>
      </c>
      <c r="S2291" s="8">
        <f t="shared" si="221"/>
        <v>41571.998379629629</v>
      </c>
      <c r="T2291" s="8">
        <f t="shared" si="22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4514</v>
      </c>
      <c r="D2292">
        <v>35000</v>
      </c>
      <c r="E2292">
        <v>36082</v>
      </c>
      <c r="F2292" t="s">
        <v>8221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7"/>
        <v>103.09142857142857</v>
      </c>
      <c r="P2292">
        <f t="shared" si="218"/>
        <v>1206.8965517241379</v>
      </c>
      <c r="Q2292" t="str">
        <f t="shared" si="219"/>
        <v>music</v>
      </c>
      <c r="R2292" t="str">
        <f t="shared" si="220"/>
        <v>rock</v>
      </c>
      <c r="S2292" s="8">
        <f t="shared" si="221"/>
        <v>40070.253819444442</v>
      </c>
      <c r="T2292" s="8">
        <f t="shared" si="222"/>
        <v>40148.708333333336</v>
      </c>
    </row>
    <row r="2293" spans="1:20" ht="32" x14ac:dyDescent="0.2">
      <c r="A2293">
        <v>2291</v>
      </c>
      <c r="B2293" s="3" t="s">
        <v>2292</v>
      </c>
      <c r="C2293" s="3" t="s">
        <v>4515</v>
      </c>
      <c r="D2293">
        <v>2820</v>
      </c>
      <c r="E2293">
        <v>3036</v>
      </c>
      <c r="F2293" t="s">
        <v>8221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7"/>
        <v>107.65957446808511</v>
      </c>
      <c r="P2293">
        <f t="shared" si="218"/>
        <v>65.581395348837205</v>
      </c>
      <c r="Q2293" t="str">
        <f t="shared" si="219"/>
        <v>music</v>
      </c>
      <c r="R2293" t="str">
        <f t="shared" si="220"/>
        <v>rock</v>
      </c>
      <c r="S2293" s="8">
        <f t="shared" si="221"/>
        <v>40987.977060185185</v>
      </c>
      <c r="T2293" s="8">
        <f t="shared" si="22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4516</v>
      </c>
      <c r="D2294">
        <v>2800</v>
      </c>
      <c r="E2294">
        <v>3015.73</v>
      </c>
      <c r="F2294" t="s">
        <v>8221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7"/>
        <v>107.70464285714286</v>
      </c>
      <c r="P2294">
        <f t="shared" si="218"/>
        <v>60.869565217391305</v>
      </c>
      <c r="Q2294" t="str">
        <f t="shared" si="219"/>
        <v>music</v>
      </c>
      <c r="R2294" t="str">
        <f t="shared" si="220"/>
        <v>rock</v>
      </c>
      <c r="S2294" s="8">
        <f t="shared" si="221"/>
        <v>40987.697638888887</v>
      </c>
      <c r="T2294" s="8">
        <f t="shared" si="222"/>
        <v>41017.697638888887</v>
      </c>
    </row>
    <row r="2295" spans="1:20" ht="48" x14ac:dyDescent="0.2">
      <c r="A2295">
        <v>2293</v>
      </c>
      <c r="B2295" s="3" t="s">
        <v>2294</v>
      </c>
      <c r="C2295" s="3" t="s">
        <v>4517</v>
      </c>
      <c r="D2295">
        <v>2000</v>
      </c>
      <c r="E2295">
        <v>2031</v>
      </c>
      <c r="F2295" t="s">
        <v>8221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7"/>
        <v>101.55000000000001</v>
      </c>
      <c r="P2295">
        <f t="shared" si="218"/>
        <v>74.074074074074076</v>
      </c>
      <c r="Q2295" t="str">
        <f t="shared" si="219"/>
        <v>music</v>
      </c>
      <c r="R2295" t="str">
        <f t="shared" si="220"/>
        <v>rock</v>
      </c>
      <c r="S2295" s="8">
        <f t="shared" si="221"/>
        <v>41151.708321759259</v>
      </c>
      <c r="T2295" s="8">
        <f t="shared" si="22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4518</v>
      </c>
      <c r="D2296">
        <v>6000</v>
      </c>
      <c r="E2296">
        <v>6086.26</v>
      </c>
      <c r="F2296" t="s">
        <v>8221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7"/>
        <v>101.43766666666667</v>
      </c>
      <c r="P2296">
        <f t="shared" si="218"/>
        <v>53.571428571428569</v>
      </c>
      <c r="Q2296" t="str">
        <f t="shared" si="219"/>
        <v>music</v>
      </c>
      <c r="R2296" t="str">
        <f t="shared" si="220"/>
        <v>rock</v>
      </c>
      <c r="S2296" s="8">
        <f t="shared" si="221"/>
        <v>41264.72314814815</v>
      </c>
      <c r="T2296" s="8">
        <f t="shared" si="222"/>
        <v>41294.72314814815</v>
      </c>
    </row>
    <row r="2297" spans="1:20" ht="48" x14ac:dyDescent="0.2">
      <c r="A2297">
        <v>2295</v>
      </c>
      <c r="B2297" s="3" t="s">
        <v>2296</v>
      </c>
      <c r="C2297" s="3" t="s">
        <v>4519</v>
      </c>
      <c r="D2297">
        <v>500</v>
      </c>
      <c r="E2297">
        <v>684</v>
      </c>
      <c r="F2297" t="s">
        <v>8221</v>
      </c>
      <c r="G2297" t="s">
        <v>8225</v>
      </c>
      <c r="H2297" t="s">
        <v>8247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7"/>
        <v>136.80000000000001</v>
      </c>
      <c r="P2297">
        <f t="shared" si="218"/>
        <v>14.705882352941176</v>
      </c>
      <c r="Q2297" t="str">
        <f t="shared" si="219"/>
        <v>music</v>
      </c>
      <c r="R2297" t="str">
        <f t="shared" si="220"/>
        <v>rock</v>
      </c>
      <c r="S2297" s="8">
        <f t="shared" si="221"/>
        <v>41270.954351851848</v>
      </c>
      <c r="T2297" s="8">
        <f t="shared" si="22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4520</v>
      </c>
      <c r="D2298">
        <v>1000</v>
      </c>
      <c r="E2298">
        <v>1283</v>
      </c>
      <c r="F2298" t="s">
        <v>8221</v>
      </c>
      <c r="G2298" t="s">
        <v>8229</v>
      </c>
      <c r="H2298" t="s">
        <v>8251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7"/>
        <v>128.29999999999998</v>
      </c>
      <c r="P2298">
        <f t="shared" si="218"/>
        <v>6.8965517241379306</v>
      </c>
      <c r="Q2298" t="str">
        <f t="shared" si="219"/>
        <v>music</v>
      </c>
      <c r="R2298" t="str">
        <f t="shared" si="220"/>
        <v>rock</v>
      </c>
      <c r="S2298" s="8">
        <f t="shared" si="221"/>
        <v>40927.731782407405</v>
      </c>
      <c r="T2298" s="8">
        <f t="shared" si="222"/>
        <v>40962.731782407405</v>
      </c>
    </row>
    <row r="2299" spans="1:20" ht="48" x14ac:dyDescent="0.2">
      <c r="A2299">
        <v>2297</v>
      </c>
      <c r="B2299" s="3" t="s">
        <v>2298</v>
      </c>
      <c r="C2299" s="3" t="s">
        <v>4521</v>
      </c>
      <c r="D2299">
        <v>30000</v>
      </c>
      <c r="E2299">
        <v>30315</v>
      </c>
      <c r="F2299" t="s">
        <v>8221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7"/>
        <v>101.05</v>
      </c>
      <c r="P2299">
        <f t="shared" si="218"/>
        <v>1578.9473684210527</v>
      </c>
      <c r="Q2299" t="str">
        <f t="shared" si="219"/>
        <v>music</v>
      </c>
      <c r="R2299" t="str">
        <f t="shared" si="220"/>
        <v>rock</v>
      </c>
      <c r="S2299" s="8">
        <f t="shared" si="221"/>
        <v>40948.042233796295</v>
      </c>
      <c r="T2299" s="8">
        <f t="shared" si="22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4522</v>
      </c>
      <c r="D2300">
        <v>2500</v>
      </c>
      <c r="E2300">
        <v>3171</v>
      </c>
      <c r="F2300" t="s">
        <v>8221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7"/>
        <v>126.84</v>
      </c>
      <c r="P2300">
        <f t="shared" si="218"/>
        <v>8.6805555555555554</v>
      </c>
      <c r="Q2300" t="str">
        <f t="shared" si="219"/>
        <v>music</v>
      </c>
      <c r="R2300" t="str">
        <f t="shared" si="220"/>
        <v>rock</v>
      </c>
      <c r="S2300" s="8">
        <f t="shared" si="221"/>
        <v>41694.84065972222</v>
      </c>
      <c r="T2300" s="8">
        <f t="shared" si="22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4523</v>
      </c>
      <c r="D2301">
        <v>12800</v>
      </c>
      <c r="E2301">
        <v>13451</v>
      </c>
      <c r="F2301" t="s">
        <v>8221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7"/>
        <v>105.0859375</v>
      </c>
      <c r="P2301">
        <f t="shared" si="218"/>
        <v>914.28571428571433</v>
      </c>
      <c r="Q2301" t="str">
        <f t="shared" si="219"/>
        <v>music</v>
      </c>
      <c r="R2301" t="str">
        <f t="shared" si="220"/>
        <v>rock</v>
      </c>
      <c r="S2301" s="8">
        <f t="shared" si="221"/>
        <v>40565.032511574071</v>
      </c>
      <c r="T2301" s="8">
        <f t="shared" si="22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4524</v>
      </c>
      <c r="D2302">
        <v>18500</v>
      </c>
      <c r="E2302">
        <v>19028</v>
      </c>
      <c r="F2302" t="s">
        <v>8221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7"/>
        <v>102.85405405405406</v>
      </c>
      <c r="P2302">
        <f t="shared" si="218"/>
        <v>2642.8571428571427</v>
      </c>
      <c r="Q2302" t="str">
        <f t="shared" si="219"/>
        <v>music</v>
      </c>
      <c r="R2302" t="str">
        <f t="shared" si="220"/>
        <v>rock</v>
      </c>
      <c r="S2302" s="8">
        <f t="shared" si="221"/>
        <v>41074.727037037039</v>
      </c>
      <c r="T2302" s="8">
        <f t="shared" si="222"/>
        <v>41088.727037037039</v>
      </c>
    </row>
    <row r="2303" spans="1:20" ht="64" x14ac:dyDescent="0.2">
      <c r="A2303">
        <v>2301</v>
      </c>
      <c r="B2303" s="3" t="s">
        <v>2302</v>
      </c>
      <c r="C2303" s="3" t="s">
        <v>4525</v>
      </c>
      <c r="D2303">
        <v>1400</v>
      </c>
      <c r="E2303">
        <v>1430.06</v>
      </c>
      <c r="F2303" t="s">
        <v>8221</v>
      </c>
      <c r="G2303" t="s">
        <v>8229</v>
      </c>
      <c r="H2303" t="s">
        <v>8251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7"/>
        <v>102.14714285714285</v>
      </c>
      <c r="P2303">
        <f t="shared" si="218"/>
        <v>6.6350710900473935</v>
      </c>
      <c r="Q2303" t="str">
        <f t="shared" si="219"/>
        <v>music</v>
      </c>
      <c r="R2303" t="str">
        <f t="shared" si="220"/>
        <v>indie rock</v>
      </c>
      <c r="S2303" s="8">
        <f t="shared" si="221"/>
        <v>41416.146944444445</v>
      </c>
      <c r="T2303" s="8">
        <f t="shared" si="222"/>
        <v>41446.146944444445</v>
      </c>
    </row>
    <row r="2304" spans="1:20" ht="32" x14ac:dyDescent="0.2">
      <c r="A2304">
        <v>2302</v>
      </c>
      <c r="B2304" s="3" t="s">
        <v>2303</v>
      </c>
      <c r="C2304" s="3" t="s">
        <v>4526</v>
      </c>
      <c r="D2304">
        <v>1000</v>
      </c>
      <c r="E2304">
        <v>1202.17</v>
      </c>
      <c r="F2304" t="s">
        <v>8221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7"/>
        <v>120.21700000000001</v>
      </c>
      <c r="P2304">
        <f t="shared" si="218"/>
        <v>11.764705882352942</v>
      </c>
      <c r="Q2304" t="str">
        <f t="shared" si="219"/>
        <v>music</v>
      </c>
      <c r="R2304" t="str">
        <f t="shared" si="220"/>
        <v>indie rock</v>
      </c>
      <c r="S2304" s="8">
        <f t="shared" si="221"/>
        <v>41605.868449074071</v>
      </c>
      <c r="T2304" s="8">
        <f t="shared" si="22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4527</v>
      </c>
      <c r="D2305">
        <v>10500</v>
      </c>
      <c r="E2305">
        <v>10526</v>
      </c>
      <c r="F2305" t="s">
        <v>8221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7"/>
        <v>100.24761904761905</v>
      </c>
      <c r="P2305">
        <f t="shared" si="218"/>
        <v>101.94174757281553</v>
      </c>
      <c r="Q2305" t="str">
        <f t="shared" si="219"/>
        <v>music</v>
      </c>
      <c r="R2305" t="str">
        <f t="shared" si="220"/>
        <v>indie rock</v>
      </c>
      <c r="S2305" s="8">
        <f t="shared" si="221"/>
        <v>40850.111064814817</v>
      </c>
      <c r="T2305" s="8">
        <f t="shared" si="22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4528</v>
      </c>
      <c r="D2306">
        <v>22400</v>
      </c>
      <c r="E2306">
        <v>22542</v>
      </c>
      <c r="F2306" t="s">
        <v>8221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7"/>
        <v>100.63392857142857</v>
      </c>
      <c r="P2306">
        <f t="shared" si="218"/>
        <v>198.23008849557522</v>
      </c>
      <c r="Q2306" t="str">
        <f t="shared" si="219"/>
        <v>music</v>
      </c>
      <c r="R2306" t="str">
        <f t="shared" si="220"/>
        <v>indie rock</v>
      </c>
      <c r="S2306" s="8">
        <f t="shared" si="221"/>
        <v>40502.815868055557</v>
      </c>
      <c r="T2306" s="8">
        <f t="shared" si="22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4529</v>
      </c>
      <c r="D2307">
        <v>8000</v>
      </c>
      <c r="E2307">
        <v>8035</v>
      </c>
      <c r="F2307" t="s">
        <v>8221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7"/>
        <v>100.4375</v>
      </c>
      <c r="P2307">
        <f t="shared" si="218"/>
        <v>47.904191616766468</v>
      </c>
      <c r="Q2307" t="str">
        <f t="shared" si="219"/>
        <v>music</v>
      </c>
      <c r="R2307" t="str">
        <f t="shared" si="220"/>
        <v>indie rock</v>
      </c>
      <c r="S2307" s="8">
        <f t="shared" si="221"/>
        <v>41834.695277777777</v>
      </c>
      <c r="T2307" s="8">
        <f t="shared" si="222"/>
        <v>41859.75</v>
      </c>
    </row>
    <row r="2308" spans="1:20" ht="48" x14ac:dyDescent="0.2">
      <c r="A2308">
        <v>2306</v>
      </c>
      <c r="B2308" s="3" t="s">
        <v>2307</v>
      </c>
      <c r="C2308" s="3" t="s">
        <v>4530</v>
      </c>
      <c r="D2308">
        <v>3300</v>
      </c>
      <c r="E2308">
        <v>14.5</v>
      </c>
      <c r="F2308" t="s">
        <v>8221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7"/>
        <v>0.43939393939393934</v>
      </c>
      <c r="P2308">
        <f t="shared" si="218"/>
        <v>45.205479452054796</v>
      </c>
      <c r="Q2308" t="str">
        <f t="shared" si="219"/>
        <v>music</v>
      </c>
      <c r="R2308" t="str">
        <f t="shared" si="220"/>
        <v>indie rock</v>
      </c>
      <c r="S2308" s="8">
        <f t="shared" si="221"/>
        <v>40948.16815972222</v>
      </c>
      <c r="T2308" s="8">
        <f t="shared" si="222"/>
        <v>40978.16815972222</v>
      </c>
    </row>
    <row r="2309" spans="1:20" ht="48" x14ac:dyDescent="0.2">
      <c r="A2309">
        <v>2307</v>
      </c>
      <c r="B2309" s="3" t="s">
        <v>2308</v>
      </c>
      <c r="C2309" s="3" t="s">
        <v>4531</v>
      </c>
      <c r="D2309">
        <v>15000</v>
      </c>
      <c r="E2309">
        <v>301</v>
      </c>
      <c r="F2309" t="s">
        <v>8221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7"/>
        <v>2.0066666666666668</v>
      </c>
      <c r="P2309">
        <f t="shared" si="218"/>
        <v>200</v>
      </c>
      <c r="Q2309" t="str">
        <f t="shared" si="219"/>
        <v>music</v>
      </c>
      <c r="R2309" t="str">
        <f t="shared" si="220"/>
        <v>indie rock</v>
      </c>
      <c r="S2309" s="8">
        <f t="shared" si="221"/>
        <v>41004.802465277775</v>
      </c>
      <c r="T2309" s="8">
        <f t="shared" si="222"/>
        <v>41034.802407407406</v>
      </c>
    </row>
    <row r="2310" spans="1:20" ht="48" x14ac:dyDescent="0.2">
      <c r="A2310">
        <v>2308</v>
      </c>
      <c r="B2310" s="3" t="s">
        <v>2309</v>
      </c>
      <c r="C2310" s="3" t="s">
        <v>4532</v>
      </c>
      <c r="D2310">
        <v>40000</v>
      </c>
      <c r="E2310">
        <v>430</v>
      </c>
      <c r="F2310" t="s">
        <v>8221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7"/>
        <v>1.075</v>
      </c>
      <c r="P2310">
        <f t="shared" si="218"/>
        <v>65.146579804560261</v>
      </c>
      <c r="Q2310" t="str">
        <f t="shared" si="219"/>
        <v>music</v>
      </c>
      <c r="R2310" t="str">
        <f t="shared" si="220"/>
        <v>indie rock</v>
      </c>
      <c r="S2310" s="8">
        <f t="shared" si="221"/>
        <v>41851.962916666671</v>
      </c>
      <c r="T2310" s="8">
        <f t="shared" si="222"/>
        <v>41880.041666666664</v>
      </c>
    </row>
    <row r="2311" spans="1:20" ht="48" x14ac:dyDescent="0.2">
      <c r="A2311">
        <v>2309</v>
      </c>
      <c r="B2311" s="3" t="s">
        <v>2310</v>
      </c>
      <c r="C2311" s="3" t="s">
        <v>4533</v>
      </c>
      <c r="D2311">
        <v>20000</v>
      </c>
      <c r="E2311">
        <v>153</v>
      </c>
      <c r="F2311" t="s">
        <v>8221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7"/>
        <v>0.76500000000000001</v>
      </c>
      <c r="P2311">
        <f t="shared" si="218"/>
        <v>186.9158878504673</v>
      </c>
      <c r="Q2311" t="str">
        <f t="shared" si="219"/>
        <v>music</v>
      </c>
      <c r="R2311" t="str">
        <f t="shared" si="220"/>
        <v>indie rock</v>
      </c>
      <c r="S2311" s="8">
        <f t="shared" si="221"/>
        <v>41307.987696759257</v>
      </c>
      <c r="T2311" s="8">
        <f t="shared" si="222"/>
        <v>41342.987696759257</v>
      </c>
    </row>
    <row r="2312" spans="1:20" ht="48" x14ac:dyDescent="0.2">
      <c r="A2312">
        <v>2310</v>
      </c>
      <c r="B2312" s="3" t="s">
        <v>2311</v>
      </c>
      <c r="C2312" s="3" t="s">
        <v>4534</v>
      </c>
      <c r="D2312">
        <v>3000</v>
      </c>
      <c r="E2312">
        <v>203.9</v>
      </c>
      <c r="F2312" t="s">
        <v>8221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7"/>
        <v>6.7966666666666677</v>
      </c>
      <c r="P2312">
        <f t="shared" si="218"/>
        <v>2.4509803921568629</v>
      </c>
      <c r="Q2312" t="str">
        <f t="shared" si="219"/>
        <v>music</v>
      </c>
      <c r="R2312" t="str">
        <f t="shared" si="220"/>
        <v>indie rock</v>
      </c>
      <c r="S2312" s="8">
        <f t="shared" si="221"/>
        <v>41324.79415509259</v>
      </c>
      <c r="T2312" s="8">
        <f t="shared" si="222"/>
        <v>41354.752488425926</v>
      </c>
    </row>
    <row r="2313" spans="1:20" ht="48" x14ac:dyDescent="0.2">
      <c r="A2313">
        <v>2311</v>
      </c>
      <c r="B2313" s="3" t="s">
        <v>2312</v>
      </c>
      <c r="C2313" s="3" t="s">
        <v>4535</v>
      </c>
      <c r="D2313">
        <v>50000</v>
      </c>
      <c r="E2313">
        <v>6</v>
      </c>
      <c r="F2313" t="s">
        <v>8221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7"/>
        <v>1.2E-2</v>
      </c>
      <c r="P2313">
        <f t="shared" si="218"/>
        <v>480.76923076923077</v>
      </c>
      <c r="Q2313" t="str">
        <f t="shared" si="219"/>
        <v>music</v>
      </c>
      <c r="R2313" t="str">
        <f t="shared" si="220"/>
        <v>indie rock</v>
      </c>
      <c r="S2313" s="8">
        <f t="shared" si="221"/>
        <v>41736.004502314812</v>
      </c>
      <c r="T2313" s="8">
        <f t="shared" si="222"/>
        <v>41766.004502314812</v>
      </c>
    </row>
    <row r="2314" spans="1:20" ht="48" x14ac:dyDescent="0.2">
      <c r="A2314">
        <v>2312</v>
      </c>
      <c r="B2314" s="3" t="s">
        <v>2313</v>
      </c>
      <c r="C2314" s="3" t="s">
        <v>4536</v>
      </c>
      <c r="D2314">
        <v>10000</v>
      </c>
      <c r="E2314">
        <v>133</v>
      </c>
      <c r="F2314" t="s">
        <v>8221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7"/>
        <v>1.3299999999999998</v>
      </c>
      <c r="P2314">
        <f t="shared" si="218"/>
        <v>126.58227848101266</v>
      </c>
      <c r="Q2314" t="str">
        <f t="shared" si="219"/>
        <v>music</v>
      </c>
      <c r="R2314" t="str">
        <f t="shared" si="220"/>
        <v>indie rock</v>
      </c>
      <c r="S2314" s="8">
        <f t="shared" si="221"/>
        <v>41716.632847222223</v>
      </c>
      <c r="T2314" s="8">
        <f t="shared" si="222"/>
        <v>41747.958333333336</v>
      </c>
    </row>
    <row r="2315" spans="1:20" ht="48" x14ac:dyDescent="0.2">
      <c r="A2315">
        <v>2313</v>
      </c>
      <c r="B2315" s="3" t="s">
        <v>2314</v>
      </c>
      <c r="C2315" s="3" t="s">
        <v>4537</v>
      </c>
      <c r="D2315">
        <v>6500</v>
      </c>
      <c r="E2315">
        <v>0</v>
      </c>
      <c r="F2315" t="s">
        <v>8221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ref="O2315:O2378" si="223">(E2315/D2315)*100</f>
        <v>0</v>
      </c>
      <c r="P2315">
        <f t="shared" ref="P2315:P2378" si="224">D2315/L2315</f>
        <v>41.401273885350321</v>
      </c>
      <c r="Q2315" t="str">
        <f t="shared" ref="Q2315:Q2378" si="225">LEFT(N2315,SEARCH("/",N2315)-1)</f>
        <v>music</v>
      </c>
      <c r="R2315" t="str">
        <f t="shared" ref="R2315:R2378" si="226">RIGHT(N2315,LEN(N2315)-SEARCH("/",N2315))</f>
        <v>indie rock</v>
      </c>
      <c r="S2315" s="8">
        <f t="shared" ref="S2315:S2378" si="227">(((J2315/60)/60)/24)+DATE(1970,1,1)</f>
        <v>41002.958634259259</v>
      </c>
      <c r="T2315" s="8">
        <f t="shared" ref="T2315:T2378" si="228">(((I2315/60)/60)/24)+DATE(1970,1,1)</f>
        <v>41032.958634259259</v>
      </c>
    </row>
    <row r="2316" spans="1:20" ht="32" x14ac:dyDescent="0.2">
      <c r="A2316">
        <v>2314</v>
      </c>
      <c r="B2316" s="3" t="s">
        <v>2315</v>
      </c>
      <c r="C2316" s="3" t="s">
        <v>4538</v>
      </c>
      <c r="D2316">
        <v>12000</v>
      </c>
      <c r="E2316">
        <v>676</v>
      </c>
      <c r="F2316" t="s">
        <v>8221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23"/>
        <v>5.6333333333333329</v>
      </c>
      <c r="P2316">
        <f t="shared" si="224"/>
        <v>240</v>
      </c>
      <c r="Q2316" t="str">
        <f t="shared" si="225"/>
        <v>music</v>
      </c>
      <c r="R2316" t="str">
        <f t="shared" si="226"/>
        <v>indie rock</v>
      </c>
      <c r="S2316" s="8">
        <f t="shared" si="227"/>
        <v>41037.551585648151</v>
      </c>
      <c r="T2316" s="8">
        <f t="shared" si="228"/>
        <v>41067.551585648151</v>
      </c>
    </row>
    <row r="2317" spans="1:20" ht="64" x14ac:dyDescent="0.2">
      <c r="A2317">
        <v>2315</v>
      </c>
      <c r="B2317" s="3" t="s">
        <v>2316</v>
      </c>
      <c r="C2317" s="3" t="s">
        <v>4539</v>
      </c>
      <c r="D2317">
        <v>5000</v>
      </c>
      <c r="E2317">
        <v>0</v>
      </c>
      <c r="F2317" t="s">
        <v>8221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23"/>
        <v>0</v>
      </c>
      <c r="P2317">
        <f t="shared" si="224"/>
        <v>78.125</v>
      </c>
      <c r="Q2317" t="str">
        <f t="shared" si="225"/>
        <v>music</v>
      </c>
      <c r="R2317" t="str">
        <f t="shared" si="226"/>
        <v>indie rock</v>
      </c>
      <c r="S2317" s="8">
        <f t="shared" si="227"/>
        <v>41004.72619212963</v>
      </c>
      <c r="T2317" s="8">
        <f t="shared" si="228"/>
        <v>41034.72619212963</v>
      </c>
    </row>
    <row r="2318" spans="1:20" ht="32" x14ac:dyDescent="0.2">
      <c r="A2318">
        <v>2316</v>
      </c>
      <c r="B2318" s="3" t="s">
        <v>2317</v>
      </c>
      <c r="C2318" s="3" t="s">
        <v>4540</v>
      </c>
      <c r="D2318">
        <v>1000</v>
      </c>
      <c r="E2318">
        <v>24</v>
      </c>
      <c r="F2318" t="s">
        <v>8221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23"/>
        <v>2.4</v>
      </c>
      <c r="P2318">
        <f t="shared" si="224"/>
        <v>5</v>
      </c>
      <c r="Q2318" t="str">
        <f t="shared" si="225"/>
        <v>music</v>
      </c>
      <c r="R2318" t="str">
        <f t="shared" si="226"/>
        <v>indie rock</v>
      </c>
      <c r="S2318" s="8">
        <f t="shared" si="227"/>
        <v>40079.725115740745</v>
      </c>
      <c r="T2318" s="8">
        <f t="shared" si="228"/>
        <v>40156.76666666667</v>
      </c>
    </row>
    <row r="2319" spans="1:20" ht="48" x14ac:dyDescent="0.2">
      <c r="A2319">
        <v>2317</v>
      </c>
      <c r="B2319" s="3" t="s">
        <v>2318</v>
      </c>
      <c r="C2319" s="3" t="s">
        <v>4541</v>
      </c>
      <c r="D2319">
        <v>3000</v>
      </c>
      <c r="E2319">
        <v>415</v>
      </c>
      <c r="F2319" t="s">
        <v>8221</v>
      </c>
      <c r="G2319" t="s">
        <v>8225</v>
      </c>
      <c r="H2319" t="s">
        <v>8247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23"/>
        <v>13.833333333333334</v>
      </c>
      <c r="P2319">
        <f t="shared" si="224"/>
        <v>136.36363636363637</v>
      </c>
      <c r="Q2319" t="str">
        <f t="shared" si="225"/>
        <v>music</v>
      </c>
      <c r="R2319" t="str">
        <f t="shared" si="226"/>
        <v>indie rock</v>
      </c>
      <c r="S2319" s="8">
        <f t="shared" si="227"/>
        <v>40192.542233796295</v>
      </c>
      <c r="T2319" s="8">
        <f t="shared" si="228"/>
        <v>40224.208333333336</v>
      </c>
    </row>
    <row r="2320" spans="1:20" ht="48" x14ac:dyDescent="0.2">
      <c r="A2320">
        <v>2318</v>
      </c>
      <c r="B2320" s="3" t="s">
        <v>2319</v>
      </c>
      <c r="C2320" s="3" t="s">
        <v>4542</v>
      </c>
      <c r="D2320">
        <v>6000</v>
      </c>
      <c r="E2320">
        <v>570</v>
      </c>
      <c r="F2320" t="s">
        <v>8221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23"/>
        <v>9.5</v>
      </c>
      <c r="P2320">
        <f t="shared" si="224"/>
        <v>36.809815950920246</v>
      </c>
      <c r="Q2320" t="str">
        <f t="shared" si="225"/>
        <v>music</v>
      </c>
      <c r="R2320" t="str">
        <f t="shared" si="226"/>
        <v>indie rock</v>
      </c>
      <c r="S2320" s="8">
        <f t="shared" si="227"/>
        <v>40050.643680555557</v>
      </c>
      <c r="T2320" s="8">
        <f t="shared" si="228"/>
        <v>40082.165972222225</v>
      </c>
    </row>
    <row r="2321" spans="1:20" ht="64" x14ac:dyDescent="0.2">
      <c r="A2321">
        <v>2319</v>
      </c>
      <c r="B2321" s="3" t="s">
        <v>2320</v>
      </c>
      <c r="C2321" s="3" t="s">
        <v>4543</v>
      </c>
      <c r="D2321">
        <v>3000</v>
      </c>
      <c r="E2321">
        <v>0</v>
      </c>
      <c r="F2321" t="s">
        <v>8221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23"/>
        <v>0</v>
      </c>
      <c r="P2321">
        <f t="shared" si="224"/>
        <v>38.961038961038959</v>
      </c>
      <c r="Q2321" t="str">
        <f t="shared" si="225"/>
        <v>music</v>
      </c>
      <c r="R2321" t="str">
        <f t="shared" si="226"/>
        <v>indie rock</v>
      </c>
      <c r="S2321" s="8">
        <f t="shared" si="227"/>
        <v>41593.082002314812</v>
      </c>
      <c r="T2321" s="8">
        <f t="shared" si="228"/>
        <v>41623.082002314812</v>
      </c>
    </row>
    <row r="2322" spans="1:20" ht="48" x14ac:dyDescent="0.2">
      <c r="A2322">
        <v>2320</v>
      </c>
      <c r="B2322" s="3" t="s">
        <v>2321</v>
      </c>
      <c r="C2322" s="3" t="s">
        <v>4544</v>
      </c>
      <c r="D2322">
        <v>2500</v>
      </c>
      <c r="E2322">
        <v>125</v>
      </c>
      <c r="F2322" t="s">
        <v>8221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23"/>
        <v>5</v>
      </c>
      <c r="P2322">
        <f t="shared" si="224"/>
        <v>28.089887640449437</v>
      </c>
      <c r="Q2322" t="str">
        <f t="shared" si="225"/>
        <v>music</v>
      </c>
      <c r="R2322" t="str">
        <f t="shared" si="226"/>
        <v>indie rock</v>
      </c>
      <c r="S2322" s="8">
        <f t="shared" si="227"/>
        <v>41696.817129629628</v>
      </c>
      <c r="T2322" s="8">
        <f t="shared" si="228"/>
        <v>41731.775462962964</v>
      </c>
    </row>
    <row r="2323" spans="1:20" ht="48" x14ac:dyDescent="0.2">
      <c r="A2323">
        <v>2321</v>
      </c>
      <c r="B2323" s="3" t="s">
        <v>2322</v>
      </c>
      <c r="C2323" s="3" t="s">
        <v>4545</v>
      </c>
      <c r="D2323">
        <v>110000</v>
      </c>
      <c r="E2323">
        <v>3</v>
      </c>
      <c r="F2323" t="s">
        <v>8221</v>
      </c>
      <c r="G2323" t="s">
        <v>8224</v>
      </c>
      <c r="H2323" t="s">
        <v>8246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23"/>
        <v>2.7272727272727275E-3</v>
      </c>
      <c r="P2323">
        <f t="shared" si="224"/>
        <v>1718.75</v>
      </c>
      <c r="Q2323" t="str">
        <f t="shared" si="225"/>
        <v>food</v>
      </c>
      <c r="R2323" t="str">
        <f t="shared" si="226"/>
        <v>small batch</v>
      </c>
      <c r="S2323" s="8">
        <f t="shared" si="227"/>
        <v>42799.260428240741</v>
      </c>
      <c r="T2323" s="8">
        <f t="shared" si="228"/>
        <v>42829.21876157407</v>
      </c>
    </row>
    <row r="2324" spans="1:20" ht="48" x14ac:dyDescent="0.2">
      <c r="A2324">
        <v>2322</v>
      </c>
      <c r="B2324" s="3" t="s">
        <v>2323</v>
      </c>
      <c r="C2324" s="3" t="s">
        <v>4546</v>
      </c>
      <c r="D2324">
        <v>1000</v>
      </c>
      <c r="E2324">
        <v>0</v>
      </c>
      <c r="F2324" t="s">
        <v>8221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23"/>
        <v>0</v>
      </c>
      <c r="P2324">
        <f t="shared" si="224"/>
        <v>250</v>
      </c>
      <c r="Q2324" t="str">
        <f t="shared" si="225"/>
        <v>food</v>
      </c>
      <c r="R2324" t="str">
        <f t="shared" si="226"/>
        <v>small batch</v>
      </c>
      <c r="S2324" s="8">
        <f t="shared" si="227"/>
        <v>42804.895474537043</v>
      </c>
      <c r="T2324" s="8">
        <f t="shared" si="228"/>
        <v>42834.853807870371</v>
      </c>
    </row>
    <row r="2325" spans="1:20" ht="48" x14ac:dyDescent="0.2">
      <c r="A2325">
        <v>2323</v>
      </c>
      <c r="B2325" s="3" t="s">
        <v>2324</v>
      </c>
      <c r="C2325" s="3" t="s">
        <v>4547</v>
      </c>
      <c r="D2325">
        <v>7000</v>
      </c>
      <c r="E2325">
        <v>0</v>
      </c>
      <c r="F2325" t="s">
        <v>8221</v>
      </c>
      <c r="G2325" t="s">
        <v>8229</v>
      </c>
      <c r="H2325" t="s">
        <v>8251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23"/>
        <v>0</v>
      </c>
      <c r="P2325">
        <f t="shared" si="224"/>
        <v>1750</v>
      </c>
      <c r="Q2325" t="str">
        <f t="shared" si="225"/>
        <v>food</v>
      </c>
      <c r="R2325" t="str">
        <f t="shared" si="226"/>
        <v>small batch</v>
      </c>
      <c r="S2325" s="8">
        <f t="shared" si="227"/>
        <v>42807.755173611105</v>
      </c>
      <c r="T2325" s="8">
        <f t="shared" si="228"/>
        <v>42814.755173611105</v>
      </c>
    </row>
    <row r="2326" spans="1:20" ht="48" x14ac:dyDescent="0.2">
      <c r="A2326">
        <v>2324</v>
      </c>
      <c r="B2326" s="3" t="s">
        <v>2325</v>
      </c>
      <c r="C2326" s="3" t="s">
        <v>4548</v>
      </c>
      <c r="D2326">
        <v>20000</v>
      </c>
      <c r="E2326">
        <v>1876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23"/>
        <v>9.379999999999999</v>
      </c>
      <c r="P2326">
        <f t="shared" si="224"/>
        <v>327.86885245901641</v>
      </c>
      <c r="Q2326" t="str">
        <f t="shared" si="225"/>
        <v>food</v>
      </c>
      <c r="R2326" t="str">
        <f t="shared" si="226"/>
        <v>small batch</v>
      </c>
      <c r="S2326" s="8">
        <f t="shared" si="227"/>
        <v>42790.885243055556</v>
      </c>
      <c r="T2326" s="8">
        <f t="shared" si="228"/>
        <v>42820.843576388885</v>
      </c>
    </row>
    <row r="2327" spans="1:20" ht="48" x14ac:dyDescent="0.2">
      <c r="A2327">
        <v>2325</v>
      </c>
      <c r="B2327" s="3" t="s">
        <v>2326</v>
      </c>
      <c r="C2327" s="3" t="s">
        <v>4549</v>
      </c>
      <c r="D2327">
        <v>450</v>
      </c>
      <c r="E2327">
        <v>0</v>
      </c>
      <c r="F2327" t="s">
        <v>8221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23"/>
        <v>0</v>
      </c>
      <c r="P2327">
        <f t="shared" si="224"/>
        <v>64.285714285714292</v>
      </c>
      <c r="Q2327" t="str">
        <f t="shared" si="225"/>
        <v>food</v>
      </c>
      <c r="R2327" t="str">
        <f t="shared" si="226"/>
        <v>small batch</v>
      </c>
      <c r="S2327" s="8">
        <f t="shared" si="227"/>
        <v>42794.022349537037</v>
      </c>
      <c r="T2327" s="8">
        <f t="shared" si="228"/>
        <v>42823.980682870373</v>
      </c>
    </row>
    <row r="2328" spans="1:20" ht="48" x14ac:dyDescent="0.2">
      <c r="A2328">
        <v>2326</v>
      </c>
      <c r="B2328" s="3" t="s">
        <v>2327</v>
      </c>
      <c r="C2328" s="3" t="s">
        <v>4550</v>
      </c>
      <c r="D2328">
        <v>5000</v>
      </c>
      <c r="E2328">
        <v>5</v>
      </c>
      <c r="F2328" t="s">
        <v>8221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23"/>
        <v>0.1</v>
      </c>
      <c r="P2328">
        <f t="shared" si="224"/>
        <v>5000</v>
      </c>
      <c r="Q2328" t="str">
        <f t="shared" si="225"/>
        <v>food</v>
      </c>
      <c r="R2328" t="str">
        <f t="shared" si="226"/>
        <v>small batch</v>
      </c>
      <c r="S2328" s="8">
        <f t="shared" si="227"/>
        <v>42804.034120370372</v>
      </c>
      <c r="T2328" s="8">
        <f t="shared" si="228"/>
        <v>42855.708333333328</v>
      </c>
    </row>
    <row r="2329" spans="1:20" ht="48" x14ac:dyDescent="0.2">
      <c r="A2329">
        <v>2327</v>
      </c>
      <c r="B2329" s="3" t="s">
        <v>2328</v>
      </c>
      <c r="C2329" s="3" t="s">
        <v>4551</v>
      </c>
      <c r="D2329">
        <v>400</v>
      </c>
      <c r="E2329">
        <v>0</v>
      </c>
      <c r="F2329" t="s">
        <v>8221</v>
      </c>
      <c r="G2329" t="s">
        <v>8225</v>
      </c>
      <c r="H2329" t="s">
        <v>8247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23"/>
        <v>0</v>
      </c>
      <c r="P2329">
        <f t="shared" si="224"/>
        <v>0.11922503725782414</v>
      </c>
      <c r="Q2329" t="str">
        <f t="shared" si="225"/>
        <v>food</v>
      </c>
      <c r="R2329" t="str">
        <f t="shared" si="226"/>
        <v>small batch</v>
      </c>
      <c r="S2329" s="8">
        <f t="shared" si="227"/>
        <v>41842.917129629634</v>
      </c>
      <c r="T2329" s="8">
        <f t="shared" si="228"/>
        <v>41877.917129629634</v>
      </c>
    </row>
    <row r="2330" spans="1:20" ht="16" x14ac:dyDescent="0.2">
      <c r="A2330">
        <v>2328</v>
      </c>
      <c r="B2330" s="3" t="s">
        <v>2329</v>
      </c>
      <c r="C2330" s="3" t="s">
        <v>4552</v>
      </c>
      <c r="D2330">
        <v>17000</v>
      </c>
      <c r="E2330">
        <v>6691</v>
      </c>
      <c r="F2330" t="s">
        <v>8221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23"/>
        <v>39.358823529411765</v>
      </c>
      <c r="P2330">
        <f t="shared" si="224"/>
        <v>31.65735567970205</v>
      </c>
      <c r="Q2330" t="str">
        <f t="shared" si="225"/>
        <v>food</v>
      </c>
      <c r="R2330" t="str">
        <f t="shared" si="226"/>
        <v>small batch</v>
      </c>
      <c r="S2330" s="8">
        <f t="shared" si="227"/>
        <v>42139.781678240746</v>
      </c>
      <c r="T2330" s="8">
        <f t="shared" si="228"/>
        <v>42169.781678240746</v>
      </c>
    </row>
    <row r="2331" spans="1:20" ht="48" x14ac:dyDescent="0.2">
      <c r="A2331">
        <v>2329</v>
      </c>
      <c r="B2331" s="3" t="s">
        <v>2330</v>
      </c>
      <c r="C2331" s="3" t="s">
        <v>4553</v>
      </c>
      <c r="D2331">
        <v>10000</v>
      </c>
      <c r="E2331">
        <v>10</v>
      </c>
      <c r="F2331" t="s">
        <v>8221</v>
      </c>
      <c r="G2331" t="s">
        <v>8229</v>
      </c>
      <c r="H2331" t="s">
        <v>8251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23"/>
        <v>0.1</v>
      </c>
      <c r="P2331">
        <f t="shared" si="224"/>
        <v>80</v>
      </c>
      <c r="Q2331" t="str">
        <f t="shared" si="225"/>
        <v>food</v>
      </c>
      <c r="R2331" t="str">
        <f t="shared" si="226"/>
        <v>small batch</v>
      </c>
      <c r="S2331" s="8">
        <f t="shared" si="227"/>
        <v>41807.624374999999</v>
      </c>
      <c r="T2331" s="8">
        <f t="shared" si="228"/>
        <v>41837.624374999999</v>
      </c>
    </row>
    <row r="2332" spans="1:20" ht="32" x14ac:dyDescent="0.2">
      <c r="A2332">
        <v>2330</v>
      </c>
      <c r="B2332" s="3" t="s">
        <v>2331</v>
      </c>
      <c r="C2332" s="3" t="s">
        <v>4554</v>
      </c>
      <c r="D2332">
        <v>1000</v>
      </c>
      <c r="E2332">
        <v>50</v>
      </c>
      <c r="F2332" t="s">
        <v>8221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23"/>
        <v>5</v>
      </c>
      <c r="P2332">
        <f t="shared" si="224"/>
        <v>6.1349693251533743</v>
      </c>
      <c r="Q2332" t="str">
        <f t="shared" si="225"/>
        <v>food</v>
      </c>
      <c r="R2332" t="str">
        <f t="shared" si="226"/>
        <v>small batch</v>
      </c>
      <c r="S2332" s="8">
        <f t="shared" si="227"/>
        <v>42332.89980324074</v>
      </c>
      <c r="T2332" s="8">
        <f t="shared" si="228"/>
        <v>42363</v>
      </c>
    </row>
    <row r="2333" spans="1:20" ht="48" x14ac:dyDescent="0.2">
      <c r="A2333">
        <v>2331</v>
      </c>
      <c r="B2333" s="3" t="s">
        <v>2332</v>
      </c>
      <c r="C2333" s="3" t="s">
        <v>4555</v>
      </c>
      <c r="D2333">
        <v>60000</v>
      </c>
      <c r="E2333">
        <v>2</v>
      </c>
      <c r="F2333" t="s">
        <v>8221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23"/>
        <v>3.3333333333333335E-3</v>
      </c>
      <c r="P2333">
        <f t="shared" si="224"/>
        <v>212.01413427561837</v>
      </c>
      <c r="Q2333" t="str">
        <f t="shared" si="225"/>
        <v>food</v>
      </c>
      <c r="R2333" t="str">
        <f t="shared" si="226"/>
        <v>small batch</v>
      </c>
      <c r="S2333" s="8">
        <f t="shared" si="227"/>
        <v>41839.005671296298</v>
      </c>
      <c r="T2333" s="8">
        <f t="shared" si="228"/>
        <v>41869.005671296298</v>
      </c>
    </row>
    <row r="2334" spans="1:20" ht="48" x14ac:dyDescent="0.2">
      <c r="A2334">
        <v>2332</v>
      </c>
      <c r="B2334" s="3" t="s">
        <v>2333</v>
      </c>
      <c r="C2334" s="3" t="s">
        <v>4556</v>
      </c>
      <c r="D2334">
        <v>10500</v>
      </c>
      <c r="E2334">
        <v>766</v>
      </c>
      <c r="F2334" t="s">
        <v>8221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23"/>
        <v>7.2952380952380951</v>
      </c>
      <c r="P2334">
        <f t="shared" si="224"/>
        <v>29.829545454545453</v>
      </c>
      <c r="Q2334" t="str">
        <f t="shared" si="225"/>
        <v>food</v>
      </c>
      <c r="R2334" t="str">
        <f t="shared" si="226"/>
        <v>small batch</v>
      </c>
      <c r="S2334" s="8">
        <f t="shared" si="227"/>
        <v>42011.628136574072</v>
      </c>
      <c r="T2334" s="8">
        <f t="shared" si="228"/>
        <v>42041.628136574072</v>
      </c>
    </row>
    <row r="2335" spans="1:20" ht="48" x14ac:dyDescent="0.2">
      <c r="A2335">
        <v>2333</v>
      </c>
      <c r="B2335" s="3" t="s">
        <v>2334</v>
      </c>
      <c r="C2335" s="3" t="s">
        <v>4557</v>
      </c>
      <c r="D2335">
        <v>30000</v>
      </c>
      <c r="E2335">
        <v>5</v>
      </c>
      <c r="F2335" t="s">
        <v>8221</v>
      </c>
      <c r="G2335" t="s">
        <v>8225</v>
      </c>
      <c r="H2335" t="s">
        <v>8247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23"/>
        <v>1.6666666666666666E-2</v>
      </c>
      <c r="P2335">
        <f t="shared" si="224"/>
        <v>319.14893617021278</v>
      </c>
      <c r="Q2335" t="str">
        <f t="shared" si="225"/>
        <v>food</v>
      </c>
      <c r="R2335" t="str">
        <f t="shared" si="226"/>
        <v>small batch</v>
      </c>
      <c r="S2335" s="8">
        <f t="shared" si="227"/>
        <v>41767.650347222225</v>
      </c>
      <c r="T2335" s="8">
        <f t="shared" si="228"/>
        <v>41788.743055555555</v>
      </c>
    </row>
    <row r="2336" spans="1:20" ht="48" x14ac:dyDescent="0.2">
      <c r="A2336">
        <v>2334</v>
      </c>
      <c r="B2336" s="3" t="s">
        <v>2335</v>
      </c>
      <c r="C2336" s="3" t="s">
        <v>4558</v>
      </c>
      <c r="D2336">
        <v>2500</v>
      </c>
      <c r="E2336">
        <v>82.01</v>
      </c>
      <c r="F2336" t="s">
        <v>8221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23"/>
        <v>3.2804000000000002</v>
      </c>
      <c r="P2336">
        <f t="shared" si="224"/>
        <v>37.313432835820898</v>
      </c>
      <c r="Q2336" t="str">
        <f t="shared" si="225"/>
        <v>food</v>
      </c>
      <c r="R2336" t="str">
        <f t="shared" si="226"/>
        <v>small batch</v>
      </c>
      <c r="S2336" s="8">
        <f t="shared" si="227"/>
        <v>41918.670115740737</v>
      </c>
      <c r="T2336" s="8">
        <f t="shared" si="228"/>
        <v>41948.731944444444</v>
      </c>
    </row>
    <row r="2337" spans="1:20" ht="48" x14ac:dyDescent="0.2">
      <c r="A2337">
        <v>2335</v>
      </c>
      <c r="B2337" s="3" t="s">
        <v>2336</v>
      </c>
      <c r="C2337" s="3" t="s">
        <v>4559</v>
      </c>
      <c r="D2337">
        <v>2000</v>
      </c>
      <c r="E2337">
        <v>45</v>
      </c>
      <c r="F2337" t="s">
        <v>8221</v>
      </c>
      <c r="G2337" t="s">
        <v>8225</v>
      </c>
      <c r="H2337" t="s">
        <v>8247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23"/>
        <v>2.25</v>
      </c>
      <c r="P2337">
        <f t="shared" si="224"/>
        <v>9.0497737556561084</v>
      </c>
      <c r="Q2337" t="str">
        <f t="shared" si="225"/>
        <v>food</v>
      </c>
      <c r="R2337" t="str">
        <f t="shared" si="226"/>
        <v>small batch</v>
      </c>
      <c r="S2337" s="8">
        <f t="shared" si="227"/>
        <v>41771.572256944448</v>
      </c>
      <c r="T2337" s="8">
        <f t="shared" si="228"/>
        <v>41801.572256944448</v>
      </c>
    </row>
    <row r="2338" spans="1:20" ht="48" x14ac:dyDescent="0.2">
      <c r="A2338">
        <v>2336</v>
      </c>
      <c r="B2338" s="3" t="s">
        <v>2337</v>
      </c>
      <c r="C2338" s="3" t="s">
        <v>4560</v>
      </c>
      <c r="D2338">
        <v>50000</v>
      </c>
      <c r="E2338">
        <v>396</v>
      </c>
      <c r="F2338" t="s">
        <v>8221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23"/>
        <v>0.79200000000000004</v>
      </c>
      <c r="P2338">
        <f t="shared" si="224"/>
        <v>23.094688221709006</v>
      </c>
      <c r="Q2338" t="str">
        <f t="shared" si="225"/>
        <v>food</v>
      </c>
      <c r="R2338" t="str">
        <f t="shared" si="226"/>
        <v>small batch</v>
      </c>
      <c r="S2338" s="8">
        <f t="shared" si="227"/>
        <v>41666.924710648149</v>
      </c>
      <c r="T2338" s="8">
        <f t="shared" si="228"/>
        <v>41706.924710648149</v>
      </c>
    </row>
    <row r="2339" spans="1:20" ht="48" x14ac:dyDescent="0.2">
      <c r="A2339">
        <v>2337</v>
      </c>
      <c r="B2339" s="3" t="s">
        <v>2338</v>
      </c>
      <c r="C2339" s="3" t="s">
        <v>4561</v>
      </c>
      <c r="D2339">
        <v>20000</v>
      </c>
      <c r="E2339">
        <v>0</v>
      </c>
      <c r="F2339" t="s">
        <v>8221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23"/>
        <v>0</v>
      </c>
      <c r="P2339">
        <f t="shared" si="224"/>
        <v>111.73184357541899</v>
      </c>
      <c r="Q2339" t="str">
        <f t="shared" si="225"/>
        <v>food</v>
      </c>
      <c r="R2339" t="str">
        <f t="shared" si="226"/>
        <v>small batch</v>
      </c>
      <c r="S2339" s="8">
        <f t="shared" si="227"/>
        <v>41786.640543981484</v>
      </c>
      <c r="T2339" s="8">
        <f t="shared" si="228"/>
        <v>41816.640543981484</v>
      </c>
    </row>
    <row r="2340" spans="1:20" ht="32" x14ac:dyDescent="0.2">
      <c r="A2340">
        <v>2338</v>
      </c>
      <c r="B2340" s="3" t="s">
        <v>2339</v>
      </c>
      <c r="C2340" s="3" t="s">
        <v>4562</v>
      </c>
      <c r="D2340">
        <v>750</v>
      </c>
      <c r="E2340">
        <v>480</v>
      </c>
      <c r="F2340" t="s">
        <v>8221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23"/>
        <v>64</v>
      </c>
      <c r="P2340">
        <f t="shared" si="224"/>
        <v>6.0975609756097562</v>
      </c>
      <c r="Q2340" t="str">
        <f t="shared" si="225"/>
        <v>food</v>
      </c>
      <c r="R2340" t="str">
        <f t="shared" si="226"/>
        <v>small batch</v>
      </c>
      <c r="S2340" s="8">
        <f t="shared" si="227"/>
        <v>41789.896805555552</v>
      </c>
      <c r="T2340" s="8">
        <f t="shared" si="228"/>
        <v>41819.896805555552</v>
      </c>
    </row>
    <row r="2341" spans="1:20" ht="48" x14ac:dyDescent="0.2">
      <c r="A2341">
        <v>2339</v>
      </c>
      <c r="B2341" s="3" t="s">
        <v>2340</v>
      </c>
      <c r="C2341" s="3" t="s">
        <v>4563</v>
      </c>
      <c r="D2341">
        <v>94875</v>
      </c>
      <c r="E2341">
        <v>26</v>
      </c>
      <c r="F2341" t="s">
        <v>8221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23"/>
        <v>2.7404479578392621E-2</v>
      </c>
      <c r="P2341">
        <f t="shared" si="224"/>
        <v>85.9375</v>
      </c>
      <c r="Q2341" t="str">
        <f t="shared" si="225"/>
        <v>food</v>
      </c>
      <c r="R2341" t="str">
        <f t="shared" si="226"/>
        <v>small batch</v>
      </c>
      <c r="S2341" s="8">
        <f t="shared" si="227"/>
        <v>42692.79987268518</v>
      </c>
      <c r="T2341" s="8">
        <f t="shared" si="228"/>
        <v>42723.332638888889</v>
      </c>
    </row>
    <row r="2342" spans="1:20" ht="48" x14ac:dyDescent="0.2">
      <c r="A2342">
        <v>2340</v>
      </c>
      <c r="B2342" s="3" t="s">
        <v>2341</v>
      </c>
      <c r="C2342" s="3" t="s">
        <v>4564</v>
      </c>
      <c r="D2342">
        <v>10000</v>
      </c>
      <c r="E2342">
        <v>82</v>
      </c>
      <c r="F2342" t="s">
        <v>8221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23"/>
        <v>0.82000000000000006</v>
      </c>
      <c r="P2342">
        <f t="shared" si="224"/>
        <v>24.813895781637719</v>
      </c>
      <c r="Q2342" t="str">
        <f t="shared" si="225"/>
        <v>food</v>
      </c>
      <c r="R2342" t="str">
        <f t="shared" si="226"/>
        <v>small batch</v>
      </c>
      <c r="S2342" s="8">
        <f t="shared" si="227"/>
        <v>42643.642800925925</v>
      </c>
      <c r="T2342" s="8">
        <f t="shared" si="228"/>
        <v>42673.642800925925</v>
      </c>
    </row>
    <row r="2343" spans="1:20" ht="48" x14ac:dyDescent="0.2">
      <c r="A2343">
        <v>2341</v>
      </c>
      <c r="B2343" s="3" t="s">
        <v>2342</v>
      </c>
      <c r="C2343" s="3" t="s">
        <v>4565</v>
      </c>
      <c r="D2343">
        <v>65000</v>
      </c>
      <c r="E2343">
        <v>45</v>
      </c>
      <c r="F2343" t="s">
        <v>8221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23"/>
        <v>6.9230769230769221E-2</v>
      </c>
      <c r="P2343" t="e">
        <f t="shared" si="224"/>
        <v>#DIV/0!</v>
      </c>
      <c r="Q2343" t="str">
        <f t="shared" si="225"/>
        <v>technology</v>
      </c>
      <c r="R2343" t="str">
        <f t="shared" si="226"/>
        <v>web</v>
      </c>
      <c r="S2343" s="8">
        <f t="shared" si="227"/>
        <v>42167.813703703709</v>
      </c>
      <c r="T2343" s="8">
        <f t="shared" si="228"/>
        <v>42197.813703703709</v>
      </c>
    </row>
    <row r="2344" spans="1:20" ht="48" x14ac:dyDescent="0.2">
      <c r="A2344">
        <v>2342</v>
      </c>
      <c r="B2344" s="3" t="s">
        <v>2343</v>
      </c>
      <c r="C2344" s="3" t="s">
        <v>4566</v>
      </c>
      <c r="D2344">
        <v>8888</v>
      </c>
      <c r="E2344">
        <v>61</v>
      </c>
      <c r="F2344" t="s">
        <v>8221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23"/>
        <v>0.68631863186318631</v>
      </c>
      <c r="P2344" t="e">
        <f t="shared" si="224"/>
        <v>#DIV/0!</v>
      </c>
      <c r="Q2344" t="str">
        <f t="shared" si="225"/>
        <v>technology</v>
      </c>
      <c r="R2344" t="str">
        <f t="shared" si="226"/>
        <v>web</v>
      </c>
      <c r="S2344" s="8">
        <f t="shared" si="227"/>
        <v>41897.702199074076</v>
      </c>
      <c r="T2344" s="8">
        <f t="shared" si="228"/>
        <v>41918.208333333336</v>
      </c>
    </row>
    <row r="2345" spans="1:20" ht="48" x14ac:dyDescent="0.2">
      <c r="A2345">
        <v>2343</v>
      </c>
      <c r="B2345" s="3" t="s">
        <v>2344</v>
      </c>
      <c r="C2345" s="3" t="s">
        <v>4567</v>
      </c>
      <c r="D2345">
        <v>20000</v>
      </c>
      <c r="E2345">
        <v>0</v>
      </c>
      <c r="F2345" t="s">
        <v>8221</v>
      </c>
      <c r="G2345" t="s">
        <v>8229</v>
      </c>
      <c r="H2345" t="s">
        <v>8251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23"/>
        <v>0</v>
      </c>
      <c r="P2345">
        <f t="shared" si="224"/>
        <v>20000</v>
      </c>
      <c r="Q2345" t="str">
        <f t="shared" si="225"/>
        <v>technology</v>
      </c>
      <c r="R2345" t="str">
        <f t="shared" si="226"/>
        <v>web</v>
      </c>
      <c r="S2345" s="8">
        <f t="shared" si="227"/>
        <v>42327.825289351851</v>
      </c>
      <c r="T2345" s="8">
        <f t="shared" si="228"/>
        <v>42377.82430555555</v>
      </c>
    </row>
    <row r="2346" spans="1:20" ht="48" x14ac:dyDescent="0.2">
      <c r="A2346">
        <v>2344</v>
      </c>
      <c r="B2346" s="3" t="s">
        <v>2345</v>
      </c>
      <c r="C2346" s="3" t="s">
        <v>4568</v>
      </c>
      <c r="D2346">
        <v>10000</v>
      </c>
      <c r="E2346">
        <v>821</v>
      </c>
      <c r="F2346" t="s">
        <v>8221</v>
      </c>
      <c r="G2346" t="s">
        <v>8225</v>
      </c>
      <c r="H2346" t="s">
        <v>8247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23"/>
        <v>8.2100000000000009</v>
      </c>
      <c r="P2346">
        <f t="shared" si="224"/>
        <v>10000</v>
      </c>
      <c r="Q2346" t="str">
        <f t="shared" si="225"/>
        <v>technology</v>
      </c>
      <c r="R2346" t="str">
        <f t="shared" si="226"/>
        <v>web</v>
      </c>
      <c r="S2346" s="8">
        <f t="shared" si="227"/>
        <v>42515.727650462963</v>
      </c>
      <c r="T2346" s="8">
        <f t="shared" si="228"/>
        <v>42545.727650462963</v>
      </c>
    </row>
    <row r="2347" spans="1:20" ht="48" x14ac:dyDescent="0.2">
      <c r="A2347">
        <v>2345</v>
      </c>
      <c r="B2347" s="3" t="s">
        <v>2346</v>
      </c>
      <c r="C2347" s="3" t="s">
        <v>4569</v>
      </c>
      <c r="D2347">
        <v>39000</v>
      </c>
      <c r="E2347">
        <v>25</v>
      </c>
      <c r="F2347" t="s">
        <v>8221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23"/>
        <v>6.4102564102564097E-2</v>
      </c>
      <c r="P2347" t="e">
        <f t="shared" si="224"/>
        <v>#DIV/0!</v>
      </c>
      <c r="Q2347" t="str">
        <f t="shared" si="225"/>
        <v>technology</v>
      </c>
      <c r="R2347" t="str">
        <f t="shared" si="226"/>
        <v>web</v>
      </c>
      <c r="S2347" s="8">
        <f t="shared" si="227"/>
        <v>42060.001805555556</v>
      </c>
      <c r="T2347" s="8">
        <f t="shared" si="228"/>
        <v>42094.985416666663</v>
      </c>
    </row>
    <row r="2348" spans="1:20" ht="32" x14ac:dyDescent="0.2">
      <c r="A2348">
        <v>2346</v>
      </c>
      <c r="B2348" s="3" t="s">
        <v>2347</v>
      </c>
      <c r="C2348" s="3" t="s">
        <v>4570</v>
      </c>
      <c r="D2348">
        <v>8500</v>
      </c>
      <c r="E2348">
        <v>25</v>
      </c>
      <c r="F2348" t="s">
        <v>8221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23"/>
        <v>0.29411764705882354</v>
      </c>
      <c r="P2348">
        <f t="shared" si="224"/>
        <v>2833.3333333333335</v>
      </c>
      <c r="Q2348" t="str">
        <f t="shared" si="225"/>
        <v>technology</v>
      </c>
      <c r="R2348" t="str">
        <f t="shared" si="226"/>
        <v>web</v>
      </c>
      <c r="S2348" s="8">
        <f t="shared" si="227"/>
        <v>42615.79896990741</v>
      </c>
      <c r="T2348" s="8">
        <f t="shared" si="228"/>
        <v>42660.79896990741</v>
      </c>
    </row>
    <row r="2349" spans="1:20" ht="48" x14ac:dyDescent="0.2">
      <c r="A2349">
        <v>2347</v>
      </c>
      <c r="B2349" s="3" t="s">
        <v>2348</v>
      </c>
      <c r="C2349" s="3" t="s">
        <v>4571</v>
      </c>
      <c r="D2349">
        <v>550</v>
      </c>
      <c r="E2349">
        <v>0</v>
      </c>
      <c r="F2349" t="s">
        <v>8221</v>
      </c>
      <c r="G2349" t="s">
        <v>8225</v>
      </c>
      <c r="H2349" t="s">
        <v>8247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23"/>
        <v>0</v>
      </c>
      <c r="P2349">
        <f t="shared" si="224"/>
        <v>550</v>
      </c>
      <c r="Q2349" t="str">
        <f t="shared" si="225"/>
        <v>technology</v>
      </c>
      <c r="R2349" t="str">
        <f t="shared" si="226"/>
        <v>web</v>
      </c>
      <c r="S2349" s="8">
        <f t="shared" si="227"/>
        <v>42577.607361111113</v>
      </c>
      <c r="T2349" s="8">
        <f t="shared" si="228"/>
        <v>42607.607361111113</v>
      </c>
    </row>
    <row r="2350" spans="1:20" ht="48" x14ac:dyDescent="0.2">
      <c r="A2350">
        <v>2348</v>
      </c>
      <c r="B2350" s="3" t="s">
        <v>2349</v>
      </c>
      <c r="C2350" s="3" t="s">
        <v>4572</v>
      </c>
      <c r="D2350">
        <v>100000</v>
      </c>
      <c r="E2350">
        <v>0</v>
      </c>
      <c r="F2350" t="s">
        <v>8221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23"/>
        <v>0</v>
      </c>
      <c r="P2350">
        <f t="shared" si="224"/>
        <v>20000</v>
      </c>
      <c r="Q2350" t="str">
        <f t="shared" si="225"/>
        <v>technology</v>
      </c>
      <c r="R2350" t="str">
        <f t="shared" si="226"/>
        <v>web</v>
      </c>
      <c r="S2350" s="8">
        <f t="shared" si="227"/>
        <v>42360.932152777779</v>
      </c>
      <c r="T2350" s="8">
        <f t="shared" si="228"/>
        <v>42420.932152777779</v>
      </c>
    </row>
    <row r="2351" spans="1:20" ht="48" x14ac:dyDescent="0.2">
      <c r="A2351">
        <v>2349</v>
      </c>
      <c r="B2351" s="3" t="s">
        <v>2350</v>
      </c>
      <c r="C2351" s="3" t="s">
        <v>4573</v>
      </c>
      <c r="D2351">
        <v>55000</v>
      </c>
      <c r="E2351">
        <v>1250</v>
      </c>
      <c r="F2351" t="s">
        <v>8221</v>
      </c>
      <c r="G2351" t="s">
        <v>8224</v>
      </c>
      <c r="H2351" t="s">
        <v>8246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23"/>
        <v>2.2727272727272729</v>
      </c>
      <c r="P2351" t="e">
        <f t="shared" si="224"/>
        <v>#DIV/0!</v>
      </c>
      <c r="Q2351" t="str">
        <f t="shared" si="225"/>
        <v>technology</v>
      </c>
      <c r="R2351" t="str">
        <f t="shared" si="226"/>
        <v>web</v>
      </c>
      <c r="S2351" s="8">
        <f t="shared" si="227"/>
        <v>42198.775787037041</v>
      </c>
      <c r="T2351" s="8">
        <f t="shared" si="228"/>
        <v>42227.775787037041</v>
      </c>
    </row>
    <row r="2352" spans="1:20" ht="32" x14ac:dyDescent="0.2">
      <c r="A2352">
        <v>2350</v>
      </c>
      <c r="B2352" s="3" t="s">
        <v>2351</v>
      </c>
      <c r="C2352" s="3" t="s">
        <v>4574</v>
      </c>
      <c r="D2352">
        <v>1010</v>
      </c>
      <c r="E2352">
        <v>1</v>
      </c>
      <c r="F2352" t="s">
        <v>8221</v>
      </c>
      <c r="G2352" t="s">
        <v>8236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23"/>
        <v>9.9009900990099015E-2</v>
      </c>
      <c r="P2352" t="e">
        <f t="shared" si="224"/>
        <v>#DIV/0!</v>
      </c>
      <c r="Q2352" t="str">
        <f t="shared" si="225"/>
        <v>technology</v>
      </c>
      <c r="R2352" t="str">
        <f t="shared" si="226"/>
        <v>web</v>
      </c>
      <c r="S2352" s="8">
        <f t="shared" si="227"/>
        <v>42708.842245370368</v>
      </c>
      <c r="T2352" s="8">
        <f t="shared" si="228"/>
        <v>42738.842245370368</v>
      </c>
    </row>
    <row r="2353" spans="1:20" ht="32" x14ac:dyDescent="0.2">
      <c r="A2353">
        <v>2351</v>
      </c>
      <c r="B2353" s="3" t="s">
        <v>2352</v>
      </c>
      <c r="C2353" s="3" t="s">
        <v>4575</v>
      </c>
      <c r="D2353">
        <v>512</v>
      </c>
      <c r="E2353">
        <v>138</v>
      </c>
      <c r="F2353" t="s">
        <v>8221</v>
      </c>
      <c r="G2353" t="s">
        <v>8224</v>
      </c>
      <c r="H2353" t="s">
        <v>8246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23"/>
        <v>26.953125</v>
      </c>
      <c r="P2353">
        <f t="shared" si="224"/>
        <v>73.142857142857139</v>
      </c>
      <c r="Q2353" t="str">
        <f t="shared" si="225"/>
        <v>technology</v>
      </c>
      <c r="R2353" t="str">
        <f t="shared" si="226"/>
        <v>web</v>
      </c>
      <c r="S2353" s="8">
        <f t="shared" si="227"/>
        <v>42094.101145833338</v>
      </c>
      <c r="T2353" s="8">
        <f t="shared" si="228"/>
        <v>42124.101145833338</v>
      </c>
    </row>
    <row r="2354" spans="1:20" ht="48" x14ac:dyDescent="0.2">
      <c r="A2354">
        <v>2352</v>
      </c>
      <c r="B2354" s="3" t="s">
        <v>2353</v>
      </c>
      <c r="C2354" s="3" t="s">
        <v>4576</v>
      </c>
      <c r="D2354">
        <v>10000</v>
      </c>
      <c r="E2354">
        <v>76</v>
      </c>
      <c r="F2354" t="s">
        <v>8221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23"/>
        <v>0.76</v>
      </c>
      <c r="P2354" t="e">
        <f t="shared" si="224"/>
        <v>#DIV/0!</v>
      </c>
      <c r="Q2354" t="str">
        <f t="shared" si="225"/>
        <v>technology</v>
      </c>
      <c r="R2354" t="str">
        <f t="shared" si="226"/>
        <v>web</v>
      </c>
      <c r="S2354" s="8">
        <f t="shared" si="227"/>
        <v>42101.633703703701</v>
      </c>
      <c r="T2354" s="8">
        <f t="shared" si="228"/>
        <v>42161.633703703701</v>
      </c>
    </row>
    <row r="2355" spans="1:20" ht="48" x14ac:dyDescent="0.2">
      <c r="A2355">
        <v>2353</v>
      </c>
      <c r="B2355" s="3" t="s">
        <v>2354</v>
      </c>
      <c r="C2355" s="3" t="s">
        <v>4577</v>
      </c>
      <c r="D2355">
        <v>20000</v>
      </c>
      <c r="E2355">
        <v>4315</v>
      </c>
      <c r="F2355" t="s">
        <v>8221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23"/>
        <v>21.574999999999999</v>
      </c>
      <c r="P2355" t="e">
        <f t="shared" si="224"/>
        <v>#DIV/0!</v>
      </c>
      <c r="Q2355" t="str">
        <f t="shared" si="225"/>
        <v>technology</v>
      </c>
      <c r="R2355" t="str">
        <f t="shared" si="226"/>
        <v>web</v>
      </c>
      <c r="S2355" s="8">
        <f t="shared" si="227"/>
        <v>42103.676180555558</v>
      </c>
      <c r="T2355" s="8">
        <f t="shared" si="228"/>
        <v>42115.676180555558</v>
      </c>
    </row>
    <row r="2356" spans="1:20" ht="48" x14ac:dyDescent="0.2">
      <c r="A2356">
        <v>2354</v>
      </c>
      <c r="B2356" s="3" t="s">
        <v>2355</v>
      </c>
      <c r="C2356" s="3" t="s">
        <v>4578</v>
      </c>
      <c r="D2356">
        <v>7500</v>
      </c>
      <c r="E2356">
        <v>0</v>
      </c>
      <c r="F2356" t="s">
        <v>8221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23"/>
        <v>0</v>
      </c>
      <c r="P2356">
        <f t="shared" si="224"/>
        <v>7500</v>
      </c>
      <c r="Q2356" t="str">
        <f t="shared" si="225"/>
        <v>technology</v>
      </c>
      <c r="R2356" t="str">
        <f t="shared" si="226"/>
        <v>web</v>
      </c>
      <c r="S2356" s="8">
        <f t="shared" si="227"/>
        <v>41954.722916666666</v>
      </c>
      <c r="T2356" s="8">
        <f t="shared" si="228"/>
        <v>42014.722916666666</v>
      </c>
    </row>
    <row r="2357" spans="1:20" ht="32" x14ac:dyDescent="0.2">
      <c r="A2357">
        <v>2355</v>
      </c>
      <c r="B2357" s="3" t="s">
        <v>2356</v>
      </c>
      <c r="C2357" s="3" t="s">
        <v>4579</v>
      </c>
      <c r="D2357">
        <v>6000</v>
      </c>
      <c r="E2357">
        <v>0</v>
      </c>
      <c r="F2357" t="s">
        <v>8221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23"/>
        <v>0</v>
      </c>
      <c r="P2357">
        <f t="shared" si="224"/>
        <v>3000</v>
      </c>
      <c r="Q2357" t="str">
        <f t="shared" si="225"/>
        <v>technology</v>
      </c>
      <c r="R2357" t="str">
        <f t="shared" si="226"/>
        <v>web</v>
      </c>
      <c r="S2357" s="8">
        <f t="shared" si="227"/>
        <v>42096.918240740735</v>
      </c>
      <c r="T2357" s="8">
        <f t="shared" si="228"/>
        <v>42126.918240740735</v>
      </c>
    </row>
    <row r="2358" spans="1:20" ht="48" x14ac:dyDescent="0.2">
      <c r="A2358">
        <v>2356</v>
      </c>
      <c r="B2358" s="3" t="s">
        <v>2357</v>
      </c>
      <c r="C2358" s="3" t="s">
        <v>4580</v>
      </c>
      <c r="D2358">
        <v>5000</v>
      </c>
      <c r="E2358">
        <v>51</v>
      </c>
      <c r="F2358" t="s">
        <v>8221</v>
      </c>
      <c r="G2358" t="s">
        <v>8224</v>
      </c>
      <c r="H2358" t="s">
        <v>8246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23"/>
        <v>1.02</v>
      </c>
      <c r="P2358" t="e">
        <f t="shared" si="224"/>
        <v>#DIV/0!</v>
      </c>
      <c r="Q2358" t="str">
        <f t="shared" si="225"/>
        <v>technology</v>
      </c>
      <c r="R2358" t="str">
        <f t="shared" si="226"/>
        <v>web</v>
      </c>
      <c r="S2358" s="8">
        <f t="shared" si="227"/>
        <v>42130.78361111111</v>
      </c>
      <c r="T2358" s="8">
        <f t="shared" si="228"/>
        <v>42160.78361111111</v>
      </c>
    </row>
    <row r="2359" spans="1:20" ht="64" x14ac:dyDescent="0.2">
      <c r="A2359">
        <v>2357</v>
      </c>
      <c r="B2359" s="3" t="s">
        <v>2358</v>
      </c>
      <c r="C2359" s="3" t="s">
        <v>4581</v>
      </c>
      <c r="D2359">
        <v>55000</v>
      </c>
      <c r="E2359">
        <v>6541</v>
      </c>
      <c r="F2359" t="s">
        <v>8221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23"/>
        <v>11.892727272727273</v>
      </c>
      <c r="P2359" t="e">
        <f t="shared" si="224"/>
        <v>#DIV/0!</v>
      </c>
      <c r="Q2359" t="str">
        <f t="shared" si="225"/>
        <v>technology</v>
      </c>
      <c r="R2359" t="str">
        <f t="shared" si="226"/>
        <v>web</v>
      </c>
      <c r="S2359" s="8">
        <f t="shared" si="227"/>
        <v>42264.620115740734</v>
      </c>
      <c r="T2359" s="8">
        <f t="shared" si="228"/>
        <v>42294.620115740734</v>
      </c>
    </row>
    <row r="2360" spans="1:20" ht="48" x14ac:dyDescent="0.2">
      <c r="A2360">
        <v>2358</v>
      </c>
      <c r="B2360" s="3" t="s">
        <v>2359</v>
      </c>
      <c r="C2360" s="3" t="s">
        <v>4582</v>
      </c>
      <c r="D2360">
        <v>800</v>
      </c>
      <c r="E2360">
        <v>141</v>
      </c>
      <c r="F2360" t="s">
        <v>8221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23"/>
        <v>17.625</v>
      </c>
      <c r="P2360" t="e">
        <f t="shared" si="224"/>
        <v>#DIV/0!</v>
      </c>
      <c r="Q2360" t="str">
        <f t="shared" si="225"/>
        <v>technology</v>
      </c>
      <c r="R2360" t="str">
        <f t="shared" si="226"/>
        <v>web</v>
      </c>
      <c r="S2360" s="8">
        <f t="shared" si="227"/>
        <v>41978.930972222224</v>
      </c>
      <c r="T2360" s="8">
        <f t="shared" si="228"/>
        <v>42035.027083333334</v>
      </c>
    </row>
    <row r="2361" spans="1:20" ht="48" x14ac:dyDescent="0.2">
      <c r="A2361">
        <v>2359</v>
      </c>
      <c r="B2361" s="3" t="s">
        <v>2360</v>
      </c>
      <c r="C2361" s="3" t="s">
        <v>4583</v>
      </c>
      <c r="D2361">
        <v>30000</v>
      </c>
      <c r="E2361">
        <v>861</v>
      </c>
      <c r="F2361" t="s">
        <v>8221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23"/>
        <v>2.87</v>
      </c>
      <c r="P2361">
        <f t="shared" si="224"/>
        <v>10000</v>
      </c>
      <c r="Q2361" t="str">
        <f t="shared" si="225"/>
        <v>technology</v>
      </c>
      <c r="R2361" t="str">
        <f t="shared" si="226"/>
        <v>web</v>
      </c>
      <c r="S2361" s="8">
        <f t="shared" si="227"/>
        <v>42159.649583333332</v>
      </c>
      <c r="T2361" s="8">
        <f t="shared" si="228"/>
        <v>42219.649583333332</v>
      </c>
    </row>
    <row r="2362" spans="1:20" ht="48" x14ac:dyDescent="0.2">
      <c r="A2362">
        <v>2360</v>
      </c>
      <c r="B2362" s="3" t="s">
        <v>2361</v>
      </c>
      <c r="C2362" s="3" t="s">
        <v>4584</v>
      </c>
      <c r="D2362">
        <v>3300</v>
      </c>
      <c r="E2362">
        <v>1</v>
      </c>
      <c r="F2362" t="s">
        <v>8221</v>
      </c>
      <c r="G2362" t="s">
        <v>8224</v>
      </c>
      <c r="H2362" t="s">
        <v>8246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23"/>
        <v>3.0303030303030304E-2</v>
      </c>
      <c r="P2362">
        <f t="shared" si="224"/>
        <v>3300</v>
      </c>
      <c r="Q2362" t="str">
        <f t="shared" si="225"/>
        <v>technology</v>
      </c>
      <c r="R2362" t="str">
        <f t="shared" si="226"/>
        <v>web</v>
      </c>
      <c r="S2362" s="8">
        <f t="shared" si="227"/>
        <v>42377.70694444445</v>
      </c>
      <c r="T2362" s="8">
        <f t="shared" si="228"/>
        <v>42407.70694444445</v>
      </c>
    </row>
    <row r="2363" spans="1:20" ht="48" x14ac:dyDescent="0.2">
      <c r="A2363">
        <v>2361</v>
      </c>
      <c r="B2363" s="3" t="s">
        <v>2362</v>
      </c>
      <c r="C2363" s="3" t="s">
        <v>4585</v>
      </c>
      <c r="D2363">
        <v>2000</v>
      </c>
      <c r="E2363">
        <v>0</v>
      </c>
      <c r="F2363" t="s">
        <v>8221</v>
      </c>
      <c r="G2363" t="s">
        <v>8224</v>
      </c>
      <c r="H2363" t="s">
        <v>8246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23"/>
        <v>0</v>
      </c>
      <c r="P2363" t="e">
        <f t="shared" si="224"/>
        <v>#DIV/0!</v>
      </c>
      <c r="Q2363" t="str">
        <f t="shared" si="225"/>
        <v>technology</v>
      </c>
      <c r="R2363" t="str">
        <f t="shared" si="226"/>
        <v>web</v>
      </c>
      <c r="S2363" s="8">
        <f t="shared" si="227"/>
        <v>42466.858888888892</v>
      </c>
      <c r="T2363" s="8">
        <f t="shared" si="228"/>
        <v>42490.916666666672</v>
      </c>
    </row>
    <row r="2364" spans="1:20" ht="32" x14ac:dyDescent="0.2">
      <c r="A2364">
        <v>2362</v>
      </c>
      <c r="B2364" s="3" t="s">
        <v>2363</v>
      </c>
      <c r="C2364" s="3" t="s">
        <v>4586</v>
      </c>
      <c r="D2364">
        <v>220000</v>
      </c>
      <c r="E2364">
        <v>4906.59</v>
      </c>
      <c r="F2364" t="s">
        <v>8221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23"/>
        <v>2.230268181818182</v>
      </c>
      <c r="P2364">
        <f t="shared" si="224"/>
        <v>110000</v>
      </c>
      <c r="Q2364" t="str">
        <f t="shared" si="225"/>
        <v>technology</v>
      </c>
      <c r="R2364" t="str">
        <f t="shared" si="226"/>
        <v>web</v>
      </c>
      <c r="S2364" s="8">
        <f t="shared" si="227"/>
        <v>41954.688310185185</v>
      </c>
      <c r="T2364" s="8">
        <f t="shared" si="228"/>
        <v>41984.688310185185</v>
      </c>
    </row>
    <row r="2365" spans="1:20" ht="48" x14ac:dyDescent="0.2">
      <c r="A2365">
        <v>2363</v>
      </c>
      <c r="B2365" s="3" t="s">
        <v>2364</v>
      </c>
      <c r="C2365" s="3" t="s">
        <v>4587</v>
      </c>
      <c r="D2365">
        <v>1500</v>
      </c>
      <c r="E2365">
        <v>0</v>
      </c>
      <c r="F2365" t="s">
        <v>8221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23"/>
        <v>0</v>
      </c>
      <c r="P2365" t="e">
        <f t="shared" si="224"/>
        <v>#DIV/0!</v>
      </c>
      <c r="Q2365" t="str">
        <f t="shared" si="225"/>
        <v>technology</v>
      </c>
      <c r="R2365" t="str">
        <f t="shared" si="226"/>
        <v>web</v>
      </c>
      <c r="S2365" s="8">
        <f t="shared" si="227"/>
        <v>42322.011574074073</v>
      </c>
      <c r="T2365" s="8">
        <f t="shared" si="228"/>
        <v>42367.011574074073</v>
      </c>
    </row>
    <row r="2366" spans="1:20" ht="48" x14ac:dyDescent="0.2">
      <c r="A2366">
        <v>2364</v>
      </c>
      <c r="B2366" s="3" t="s">
        <v>2365</v>
      </c>
      <c r="C2366" s="3" t="s">
        <v>4588</v>
      </c>
      <c r="D2366">
        <v>10000</v>
      </c>
      <c r="E2366">
        <v>0</v>
      </c>
      <c r="F2366" t="s">
        <v>8221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23"/>
        <v>0</v>
      </c>
      <c r="P2366" t="e">
        <f t="shared" si="224"/>
        <v>#DIV/0!</v>
      </c>
      <c r="Q2366" t="str">
        <f t="shared" si="225"/>
        <v>technology</v>
      </c>
      <c r="R2366" t="str">
        <f t="shared" si="226"/>
        <v>web</v>
      </c>
      <c r="S2366" s="8">
        <f t="shared" si="227"/>
        <v>42248.934675925921</v>
      </c>
      <c r="T2366" s="8">
        <f t="shared" si="228"/>
        <v>42303.934675925921</v>
      </c>
    </row>
    <row r="2367" spans="1:20" ht="48" x14ac:dyDescent="0.2">
      <c r="A2367">
        <v>2365</v>
      </c>
      <c r="B2367" s="3" t="s">
        <v>2366</v>
      </c>
      <c r="C2367" s="3" t="s">
        <v>4589</v>
      </c>
      <c r="D2367">
        <v>15000</v>
      </c>
      <c r="E2367">
        <v>4884</v>
      </c>
      <c r="F2367" t="s">
        <v>8221</v>
      </c>
      <c r="G2367" t="s">
        <v>8224</v>
      </c>
      <c r="H2367" t="s">
        <v>8246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23"/>
        <v>32.56</v>
      </c>
      <c r="P2367" t="e">
        <f t="shared" si="224"/>
        <v>#DIV/0!</v>
      </c>
      <c r="Q2367" t="str">
        <f t="shared" si="225"/>
        <v>technology</v>
      </c>
      <c r="R2367" t="str">
        <f t="shared" si="226"/>
        <v>web</v>
      </c>
      <c r="S2367" s="8">
        <f t="shared" si="227"/>
        <v>42346.736400462964</v>
      </c>
      <c r="T2367" s="8">
        <f t="shared" si="228"/>
        <v>42386.958333333328</v>
      </c>
    </row>
    <row r="2368" spans="1:20" ht="48" x14ac:dyDescent="0.2">
      <c r="A2368">
        <v>2366</v>
      </c>
      <c r="B2368" s="3" t="s">
        <v>2367</v>
      </c>
      <c r="C2368" s="3" t="s">
        <v>4590</v>
      </c>
      <c r="D2368">
        <v>40000</v>
      </c>
      <c r="E2368">
        <v>7764</v>
      </c>
      <c r="F2368" t="s">
        <v>8221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23"/>
        <v>19.41</v>
      </c>
      <c r="P2368">
        <f t="shared" si="224"/>
        <v>1481.4814814814815</v>
      </c>
      <c r="Q2368" t="str">
        <f t="shared" si="225"/>
        <v>technology</v>
      </c>
      <c r="R2368" t="str">
        <f t="shared" si="226"/>
        <v>web</v>
      </c>
      <c r="S2368" s="8">
        <f t="shared" si="227"/>
        <v>42268.531631944439</v>
      </c>
      <c r="T2368" s="8">
        <f t="shared" si="228"/>
        <v>42298.531631944439</v>
      </c>
    </row>
    <row r="2369" spans="1:20" ht="48" x14ac:dyDescent="0.2">
      <c r="A2369">
        <v>2367</v>
      </c>
      <c r="B2369" s="3" t="s">
        <v>2368</v>
      </c>
      <c r="C2369" s="3" t="s">
        <v>4591</v>
      </c>
      <c r="D2369">
        <v>30000</v>
      </c>
      <c r="E2369">
        <v>1830</v>
      </c>
      <c r="F2369" t="s">
        <v>8221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23"/>
        <v>6.1</v>
      </c>
      <c r="P2369">
        <f t="shared" si="224"/>
        <v>2142.8571428571427</v>
      </c>
      <c r="Q2369" t="str">
        <f t="shared" si="225"/>
        <v>technology</v>
      </c>
      <c r="R2369" t="str">
        <f t="shared" si="226"/>
        <v>web</v>
      </c>
      <c r="S2369" s="8">
        <f t="shared" si="227"/>
        <v>42425.970092592594</v>
      </c>
      <c r="T2369" s="8">
        <f t="shared" si="228"/>
        <v>42485.928425925929</v>
      </c>
    </row>
    <row r="2370" spans="1:20" ht="48" x14ac:dyDescent="0.2">
      <c r="A2370">
        <v>2368</v>
      </c>
      <c r="B2370" s="3" t="s">
        <v>2369</v>
      </c>
      <c r="C2370" s="3" t="s">
        <v>4592</v>
      </c>
      <c r="D2370">
        <v>10000</v>
      </c>
      <c r="E2370">
        <v>10</v>
      </c>
      <c r="F2370" t="s">
        <v>8221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23"/>
        <v>0.1</v>
      </c>
      <c r="P2370">
        <f t="shared" si="224"/>
        <v>5000</v>
      </c>
      <c r="Q2370" t="str">
        <f t="shared" si="225"/>
        <v>technology</v>
      </c>
      <c r="R2370" t="str">
        <f t="shared" si="226"/>
        <v>web</v>
      </c>
      <c r="S2370" s="8">
        <f t="shared" si="227"/>
        <v>42063.721817129626</v>
      </c>
      <c r="T2370" s="8">
        <f t="shared" si="228"/>
        <v>42108.680150462969</v>
      </c>
    </row>
    <row r="2371" spans="1:20" ht="48" x14ac:dyDescent="0.2">
      <c r="A2371">
        <v>2369</v>
      </c>
      <c r="B2371" s="3" t="s">
        <v>2370</v>
      </c>
      <c r="C2371" s="3" t="s">
        <v>4593</v>
      </c>
      <c r="D2371">
        <v>15000</v>
      </c>
      <c r="E2371">
        <v>7530</v>
      </c>
      <c r="F2371" t="s">
        <v>8221</v>
      </c>
      <c r="G2371" t="s">
        <v>8225</v>
      </c>
      <c r="H2371" t="s">
        <v>8247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3"/>
        <v>50.2</v>
      </c>
      <c r="P2371" t="e">
        <f t="shared" si="224"/>
        <v>#DIV/0!</v>
      </c>
      <c r="Q2371" t="str">
        <f t="shared" si="225"/>
        <v>technology</v>
      </c>
      <c r="R2371" t="str">
        <f t="shared" si="226"/>
        <v>web</v>
      </c>
      <c r="S2371" s="8">
        <f t="shared" si="227"/>
        <v>42380.812627314815</v>
      </c>
      <c r="T2371" s="8">
        <f t="shared" si="228"/>
        <v>42410.812627314815</v>
      </c>
    </row>
    <row r="2372" spans="1:20" ht="64" x14ac:dyDescent="0.2">
      <c r="A2372">
        <v>2370</v>
      </c>
      <c r="B2372" s="3" t="s">
        <v>2371</v>
      </c>
      <c r="C2372" s="3" t="s">
        <v>4594</v>
      </c>
      <c r="D2372">
        <v>80000</v>
      </c>
      <c r="E2372">
        <v>149</v>
      </c>
      <c r="F2372" t="s">
        <v>8221</v>
      </c>
      <c r="G2372" t="s">
        <v>8225</v>
      </c>
      <c r="H2372" t="s">
        <v>8247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3"/>
        <v>0.18625</v>
      </c>
      <c r="P2372">
        <f t="shared" si="224"/>
        <v>20000</v>
      </c>
      <c r="Q2372" t="str">
        <f t="shared" si="225"/>
        <v>technology</v>
      </c>
      <c r="R2372" t="str">
        <f t="shared" si="226"/>
        <v>web</v>
      </c>
      <c r="S2372" s="8">
        <f t="shared" si="227"/>
        <v>41961.18913194444</v>
      </c>
      <c r="T2372" s="8">
        <f t="shared" si="228"/>
        <v>41991.18913194444</v>
      </c>
    </row>
    <row r="2373" spans="1:20" ht="32" x14ac:dyDescent="0.2">
      <c r="A2373">
        <v>2371</v>
      </c>
      <c r="B2373" s="3" t="s">
        <v>2372</v>
      </c>
      <c r="C2373" s="3" t="s">
        <v>4595</v>
      </c>
      <c r="D2373">
        <v>37956</v>
      </c>
      <c r="E2373">
        <v>8315.01</v>
      </c>
      <c r="F2373" t="s">
        <v>8221</v>
      </c>
      <c r="G2373" t="s">
        <v>8225</v>
      </c>
      <c r="H2373" t="s">
        <v>8247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3"/>
        <v>21.906971229845084</v>
      </c>
      <c r="P2373" t="e">
        <f t="shared" si="224"/>
        <v>#DIV/0!</v>
      </c>
      <c r="Q2373" t="str">
        <f t="shared" si="225"/>
        <v>technology</v>
      </c>
      <c r="R2373" t="str">
        <f t="shared" si="226"/>
        <v>web</v>
      </c>
      <c r="S2373" s="8">
        <f t="shared" si="227"/>
        <v>42150.777731481481</v>
      </c>
      <c r="T2373" s="8">
        <f t="shared" si="228"/>
        <v>42180.777731481481</v>
      </c>
    </row>
    <row r="2374" spans="1:20" ht="48" x14ac:dyDescent="0.2">
      <c r="A2374">
        <v>2372</v>
      </c>
      <c r="B2374" s="3" t="s">
        <v>2373</v>
      </c>
      <c r="C2374" s="3" t="s">
        <v>4596</v>
      </c>
      <c r="D2374">
        <v>550000</v>
      </c>
      <c r="E2374">
        <v>50</v>
      </c>
      <c r="F2374" t="s">
        <v>8221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3"/>
        <v>9.0909090909090905E-3</v>
      </c>
      <c r="P2374">
        <f t="shared" si="224"/>
        <v>91666.666666666672</v>
      </c>
      <c r="Q2374" t="str">
        <f t="shared" si="225"/>
        <v>technology</v>
      </c>
      <c r="R2374" t="str">
        <f t="shared" si="226"/>
        <v>web</v>
      </c>
      <c r="S2374" s="8">
        <f t="shared" si="227"/>
        <v>42088.069108796291</v>
      </c>
      <c r="T2374" s="8">
        <f t="shared" si="228"/>
        <v>42118.069108796291</v>
      </c>
    </row>
    <row r="2375" spans="1:20" ht="48" x14ac:dyDescent="0.2">
      <c r="A2375">
        <v>2373</v>
      </c>
      <c r="B2375" s="3" t="s">
        <v>2374</v>
      </c>
      <c r="C2375" s="3" t="s">
        <v>4597</v>
      </c>
      <c r="D2375">
        <v>50000</v>
      </c>
      <c r="E2375">
        <v>0</v>
      </c>
      <c r="F2375" t="s">
        <v>8221</v>
      </c>
      <c r="G2375" t="s">
        <v>8229</v>
      </c>
      <c r="H2375" t="s">
        <v>8251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3"/>
        <v>0</v>
      </c>
      <c r="P2375">
        <f t="shared" si="224"/>
        <v>50000</v>
      </c>
      <c r="Q2375" t="str">
        <f t="shared" si="225"/>
        <v>technology</v>
      </c>
      <c r="R2375" t="str">
        <f t="shared" si="226"/>
        <v>web</v>
      </c>
      <c r="S2375" s="8">
        <f t="shared" si="227"/>
        <v>42215.662314814821</v>
      </c>
      <c r="T2375" s="8">
        <f t="shared" si="228"/>
        <v>42245.662314814821</v>
      </c>
    </row>
    <row r="2376" spans="1:20" ht="32" x14ac:dyDescent="0.2">
      <c r="A2376">
        <v>2374</v>
      </c>
      <c r="B2376" s="3" t="s">
        <v>2375</v>
      </c>
      <c r="C2376" s="3" t="s">
        <v>4598</v>
      </c>
      <c r="D2376">
        <v>12000</v>
      </c>
      <c r="E2376">
        <v>0</v>
      </c>
      <c r="F2376" t="s">
        <v>8221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3"/>
        <v>0</v>
      </c>
      <c r="P2376">
        <f t="shared" si="224"/>
        <v>12000</v>
      </c>
      <c r="Q2376" t="str">
        <f t="shared" si="225"/>
        <v>technology</v>
      </c>
      <c r="R2376" t="str">
        <f t="shared" si="226"/>
        <v>web</v>
      </c>
      <c r="S2376" s="8">
        <f t="shared" si="227"/>
        <v>42017.843287037031</v>
      </c>
      <c r="T2376" s="8">
        <f t="shared" si="228"/>
        <v>42047.843287037031</v>
      </c>
    </row>
    <row r="2377" spans="1:20" ht="48" x14ac:dyDescent="0.2">
      <c r="A2377">
        <v>2375</v>
      </c>
      <c r="B2377" s="3" t="s">
        <v>2376</v>
      </c>
      <c r="C2377" s="3" t="s">
        <v>4599</v>
      </c>
      <c r="D2377">
        <v>74997</v>
      </c>
      <c r="E2377">
        <v>215</v>
      </c>
      <c r="F2377" t="s">
        <v>8221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3"/>
        <v>0.28667813379201834</v>
      </c>
      <c r="P2377" t="e">
        <f t="shared" si="224"/>
        <v>#DIV/0!</v>
      </c>
      <c r="Q2377" t="str">
        <f t="shared" si="225"/>
        <v>technology</v>
      </c>
      <c r="R2377" t="str">
        <f t="shared" si="226"/>
        <v>web</v>
      </c>
      <c r="S2377" s="8">
        <f t="shared" si="227"/>
        <v>42592.836076388892</v>
      </c>
      <c r="T2377" s="8">
        <f t="shared" si="228"/>
        <v>42622.836076388892</v>
      </c>
    </row>
    <row r="2378" spans="1:20" ht="16" x14ac:dyDescent="0.2">
      <c r="A2378">
        <v>2376</v>
      </c>
      <c r="B2378" s="3" t="s">
        <v>2377</v>
      </c>
      <c r="C2378" s="3" t="s">
        <v>4600</v>
      </c>
      <c r="D2378">
        <v>1000</v>
      </c>
      <c r="E2378">
        <v>0</v>
      </c>
      <c r="F2378" t="s">
        <v>8221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3"/>
        <v>0</v>
      </c>
      <c r="P2378">
        <f t="shared" si="224"/>
        <v>250</v>
      </c>
      <c r="Q2378" t="str">
        <f t="shared" si="225"/>
        <v>technology</v>
      </c>
      <c r="R2378" t="str">
        <f t="shared" si="226"/>
        <v>web</v>
      </c>
      <c r="S2378" s="8">
        <f t="shared" si="227"/>
        <v>42318.925532407404</v>
      </c>
      <c r="T2378" s="8">
        <f t="shared" si="228"/>
        <v>42348.925532407404</v>
      </c>
    </row>
    <row r="2379" spans="1:20" ht="48" x14ac:dyDescent="0.2">
      <c r="A2379">
        <v>2377</v>
      </c>
      <c r="B2379" s="3" t="s">
        <v>2378</v>
      </c>
      <c r="C2379" s="3" t="s">
        <v>4601</v>
      </c>
      <c r="D2379">
        <v>10000</v>
      </c>
      <c r="E2379">
        <v>0</v>
      </c>
      <c r="F2379" t="s">
        <v>8221</v>
      </c>
      <c r="G2379" t="s">
        <v>8224</v>
      </c>
      <c r="H2379" t="s">
        <v>8246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ref="O2379:O2442" si="229">(E2379/D2379)*100</f>
        <v>0</v>
      </c>
      <c r="P2379" t="e">
        <f t="shared" ref="P2379:P2442" si="230">D2379/L2379</f>
        <v>#DIV/0!</v>
      </c>
      <c r="Q2379" t="str">
        <f t="shared" ref="Q2379:Q2442" si="231">LEFT(N2379,SEARCH("/",N2379)-1)</f>
        <v>technology</v>
      </c>
      <c r="R2379" t="str">
        <f t="shared" ref="R2379:R2442" si="232">RIGHT(N2379,LEN(N2379)-SEARCH("/",N2379))</f>
        <v>web</v>
      </c>
      <c r="S2379" s="8">
        <f t="shared" ref="S2379:S2442" si="233">(((J2379/60)/60)/24)+DATE(1970,1,1)</f>
        <v>42669.870173611111</v>
      </c>
      <c r="T2379" s="8">
        <f t="shared" ref="T2379:T2442" si="234">(((I2379/60)/60)/24)+DATE(1970,1,1)</f>
        <v>42699.911840277782</v>
      </c>
    </row>
    <row r="2380" spans="1:20" ht="48" x14ac:dyDescent="0.2">
      <c r="A2380">
        <v>2378</v>
      </c>
      <c r="B2380" s="3" t="s">
        <v>2379</v>
      </c>
      <c r="C2380" s="3" t="s">
        <v>4602</v>
      </c>
      <c r="D2380">
        <v>10000000</v>
      </c>
      <c r="E2380">
        <v>0</v>
      </c>
      <c r="F2380" t="s">
        <v>8221</v>
      </c>
      <c r="G2380" t="s">
        <v>8235</v>
      </c>
      <c r="H2380" t="s">
        <v>8255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9"/>
        <v>0</v>
      </c>
      <c r="P2380" t="e">
        <f t="shared" si="230"/>
        <v>#DIV/0!</v>
      </c>
      <c r="Q2380" t="str">
        <f t="shared" si="231"/>
        <v>technology</v>
      </c>
      <c r="R2380" t="str">
        <f t="shared" si="232"/>
        <v>web</v>
      </c>
      <c r="S2380" s="8">
        <f t="shared" si="233"/>
        <v>42213.013078703705</v>
      </c>
      <c r="T2380" s="8">
        <f t="shared" si="234"/>
        <v>42242.013078703705</v>
      </c>
    </row>
    <row r="2381" spans="1:20" ht="48" x14ac:dyDescent="0.2">
      <c r="A2381">
        <v>2379</v>
      </c>
      <c r="B2381" s="3" t="s">
        <v>2380</v>
      </c>
      <c r="C2381" s="3" t="s">
        <v>4603</v>
      </c>
      <c r="D2381">
        <v>30000</v>
      </c>
      <c r="E2381">
        <v>0</v>
      </c>
      <c r="F2381" t="s">
        <v>8221</v>
      </c>
      <c r="G2381" t="s">
        <v>8225</v>
      </c>
      <c r="H2381" t="s">
        <v>8247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9"/>
        <v>0</v>
      </c>
      <c r="P2381" t="e">
        <f t="shared" si="230"/>
        <v>#DIV/0!</v>
      </c>
      <c r="Q2381" t="str">
        <f t="shared" si="231"/>
        <v>technology</v>
      </c>
      <c r="R2381" t="str">
        <f t="shared" si="232"/>
        <v>web</v>
      </c>
      <c r="S2381" s="8">
        <f t="shared" si="233"/>
        <v>42237.016388888893</v>
      </c>
      <c r="T2381" s="8">
        <f t="shared" si="234"/>
        <v>42282.016388888893</v>
      </c>
    </row>
    <row r="2382" spans="1:20" ht="48" x14ac:dyDescent="0.2">
      <c r="A2382">
        <v>2380</v>
      </c>
      <c r="B2382" s="3" t="s">
        <v>2381</v>
      </c>
      <c r="C2382" s="3" t="s">
        <v>4604</v>
      </c>
      <c r="D2382">
        <v>20000</v>
      </c>
      <c r="E2382">
        <v>31</v>
      </c>
      <c r="F2382" t="s">
        <v>8221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9"/>
        <v>0.155</v>
      </c>
      <c r="P2382">
        <f t="shared" si="230"/>
        <v>6666.666666666667</v>
      </c>
      <c r="Q2382" t="str">
        <f t="shared" si="231"/>
        <v>technology</v>
      </c>
      <c r="R2382" t="str">
        <f t="shared" si="232"/>
        <v>web</v>
      </c>
      <c r="S2382" s="8">
        <f t="shared" si="233"/>
        <v>42248.793310185181</v>
      </c>
      <c r="T2382" s="8">
        <f t="shared" si="234"/>
        <v>42278.793310185181</v>
      </c>
    </row>
    <row r="2383" spans="1:20" ht="48" x14ac:dyDescent="0.2">
      <c r="A2383">
        <v>2381</v>
      </c>
      <c r="B2383" s="3" t="s">
        <v>2382</v>
      </c>
      <c r="C2383" s="3" t="s">
        <v>4605</v>
      </c>
      <c r="D2383">
        <v>7000</v>
      </c>
      <c r="E2383">
        <v>0</v>
      </c>
      <c r="F2383" t="s">
        <v>8221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9"/>
        <v>0</v>
      </c>
      <c r="P2383">
        <f t="shared" si="230"/>
        <v>1000</v>
      </c>
      <c r="Q2383" t="str">
        <f t="shared" si="231"/>
        <v>technology</v>
      </c>
      <c r="R2383" t="str">
        <f t="shared" si="232"/>
        <v>web</v>
      </c>
      <c r="S2383" s="8">
        <f t="shared" si="233"/>
        <v>42074.935740740737</v>
      </c>
      <c r="T2383" s="8">
        <f t="shared" si="234"/>
        <v>42104.935740740737</v>
      </c>
    </row>
    <row r="2384" spans="1:20" ht="32" x14ac:dyDescent="0.2">
      <c r="A2384">
        <v>2382</v>
      </c>
      <c r="B2384" s="3" t="s">
        <v>2383</v>
      </c>
      <c r="C2384" s="3" t="s">
        <v>4606</v>
      </c>
      <c r="D2384">
        <v>60000</v>
      </c>
      <c r="E2384">
        <v>1</v>
      </c>
      <c r="F2384" t="s">
        <v>8221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9"/>
        <v>1.6666666666666668E-3</v>
      </c>
      <c r="P2384">
        <f t="shared" si="230"/>
        <v>30000</v>
      </c>
      <c r="Q2384" t="str">
        <f t="shared" si="231"/>
        <v>technology</v>
      </c>
      <c r="R2384" t="str">
        <f t="shared" si="232"/>
        <v>web</v>
      </c>
      <c r="S2384" s="8">
        <f t="shared" si="233"/>
        <v>42195.187534722223</v>
      </c>
      <c r="T2384" s="8">
        <f t="shared" si="234"/>
        <v>42220.187534722223</v>
      </c>
    </row>
    <row r="2385" spans="1:20" ht="16" x14ac:dyDescent="0.2">
      <c r="A2385">
        <v>2383</v>
      </c>
      <c r="B2385" s="3" t="s">
        <v>2384</v>
      </c>
      <c r="C2385" s="3" t="s">
        <v>4607</v>
      </c>
      <c r="D2385">
        <v>4480</v>
      </c>
      <c r="E2385">
        <v>30</v>
      </c>
      <c r="F2385" t="s">
        <v>8221</v>
      </c>
      <c r="G2385" t="s">
        <v>8224</v>
      </c>
      <c r="H2385" t="s">
        <v>8246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9"/>
        <v>0.6696428571428571</v>
      </c>
      <c r="P2385">
        <f t="shared" si="230"/>
        <v>1493.3333333333333</v>
      </c>
      <c r="Q2385" t="str">
        <f t="shared" si="231"/>
        <v>technology</v>
      </c>
      <c r="R2385" t="str">
        <f t="shared" si="232"/>
        <v>web</v>
      </c>
      <c r="S2385" s="8">
        <f t="shared" si="233"/>
        <v>42027.056793981479</v>
      </c>
      <c r="T2385" s="8">
        <f t="shared" si="234"/>
        <v>42057.056793981479</v>
      </c>
    </row>
    <row r="2386" spans="1:20" ht="48" x14ac:dyDescent="0.2">
      <c r="A2386">
        <v>2384</v>
      </c>
      <c r="B2386" s="3" t="s">
        <v>2385</v>
      </c>
      <c r="C2386" s="3" t="s">
        <v>4608</v>
      </c>
      <c r="D2386">
        <v>65108</v>
      </c>
      <c r="E2386">
        <v>2994</v>
      </c>
      <c r="F2386" t="s">
        <v>8221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9"/>
        <v>4.5985132395404564</v>
      </c>
      <c r="P2386">
        <f t="shared" si="230"/>
        <v>8138.5</v>
      </c>
      <c r="Q2386" t="str">
        <f t="shared" si="231"/>
        <v>technology</v>
      </c>
      <c r="R2386" t="str">
        <f t="shared" si="232"/>
        <v>web</v>
      </c>
      <c r="S2386" s="8">
        <f t="shared" si="233"/>
        <v>41927.067627314813</v>
      </c>
      <c r="T2386" s="8">
        <f t="shared" si="234"/>
        <v>41957.109293981484</v>
      </c>
    </row>
    <row r="2387" spans="1:20" ht="64" x14ac:dyDescent="0.2">
      <c r="A2387">
        <v>2385</v>
      </c>
      <c r="B2387" s="3" t="s">
        <v>2386</v>
      </c>
      <c r="C2387" s="3" t="s">
        <v>4609</v>
      </c>
      <c r="D2387">
        <v>20000</v>
      </c>
      <c r="E2387">
        <v>1910</v>
      </c>
      <c r="F2387" t="s">
        <v>8221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9"/>
        <v>9.5500000000000007</v>
      </c>
      <c r="P2387">
        <f t="shared" si="230"/>
        <v>2857.1428571428573</v>
      </c>
      <c r="Q2387" t="str">
        <f t="shared" si="231"/>
        <v>technology</v>
      </c>
      <c r="R2387" t="str">
        <f t="shared" si="232"/>
        <v>web</v>
      </c>
      <c r="S2387" s="8">
        <f t="shared" si="233"/>
        <v>42191.70175925926</v>
      </c>
      <c r="T2387" s="8">
        <f t="shared" si="234"/>
        <v>42221.70175925926</v>
      </c>
    </row>
    <row r="2388" spans="1:20" ht="64" x14ac:dyDescent="0.2">
      <c r="A2388">
        <v>2386</v>
      </c>
      <c r="B2388" s="3" t="s">
        <v>2387</v>
      </c>
      <c r="C2388" s="3" t="s">
        <v>4610</v>
      </c>
      <c r="D2388">
        <v>6500</v>
      </c>
      <c r="E2388">
        <v>215</v>
      </c>
      <c r="F2388" t="s">
        <v>8221</v>
      </c>
      <c r="G2388" t="s">
        <v>8224</v>
      </c>
      <c r="H2388" t="s">
        <v>8246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9"/>
        <v>3.3076923076923079</v>
      </c>
      <c r="P2388" t="e">
        <f t="shared" si="230"/>
        <v>#DIV/0!</v>
      </c>
      <c r="Q2388" t="str">
        <f t="shared" si="231"/>
        <v>technology</v>
      </c>
      <c r="R2388" t="str">
        <f t="shared" si="232"/>
        <v>web</v>
      </c>
      <c r="S2388" s="8">
        <f t="shared" si="233"/>
        <v>41954.838240740741</v>
      </c>
      <c r="T2388" s="8">
        <f t="shared" si="234"/>
        <v>42014.838240740741</v>
      </c>
    </row>
    <row r="2389" spans="1:20" ht="48" x14ac:dyDescent="0.2">
      <c r="A2389">
        <v>2387</v>
      </c>
      <c r="B2389" s="3" t="s">
        <v>2388</v>
      </c>
      <c r="C2389" s="3" t="s">
        <v>4611</v>
      </c>
      <c r="D2389">
        <v>10000</v>
      </c>
      <c r="E2389">
        <v>0</v>
      </c>
      <c r="F2389" t="s">
        <v>8221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9"/>
        <v>0</v>
      </c>
      <c r="P2389">
        <f t="shared" si="230"/>
        <v>3333.3333333333335</v>
      </c>
      <c r="Q2389" t="str">
        <f t="shared" si="231"/>
        <v>technology</v>
      </c>
      <c r="R2389" t="str">
        <f t="shared" si="232"/>
        <v>web</v>
      </c>
      <c r="S2389" s="8">
        <f t="shared" si="233"/>
        <v>42528.626620370371</v>
      </c>
      <c r="T2389" s="8">
        <f t="shared" si="234"/>
        <v>42573.626620370371</v>
      </c>
    </row>
    <row r="2390" spans="1:20" ht="48" x14ac:dyDescent="0.2">
      <c r="A2390">
        <v>2388</v>
      </c>
      <c r="B2390" s="3" t="s">
        <v>2389</v>
      </c>
      <c r="C2390" s="3" t="s">
        <v>4612</v>
      </c>
      <c r="D2390">
        <v>20000</v>
      </c>
      <c r="E2390">
        <v>230</v>
      </c>
      <c r="F2390" t="s">
        <v>8221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9"/>
        <v>1.1499999999999999</v>
      </c>
      <c r="P2390">
        <f t="shared" si="230"/>
        <v>2500</v>
      </c>
      <c r="Q2390" t="str">
        <f t="shared" si="231"/>
        <v>technology</v>
      </c>
      <c r="R2390" t="str">
        <f t="shared" si="232"/>
        <v>web</v>
      </c>
      <c r="S2390" s="8">
        <f t="shared" si="233"/>
        <v>41989.853692129633</v>
      </c>
      <c r="T2390" s="8">
        <f t="shared" si="234"/>
        <v>42019.811805555553</v>
      </c>
    </row>
    <row r="2391" spans="1:20" ht="48" x14ac:dyDescent="0.2">
      <c r="A2391">
        <v>2389</v>
      </c>
      <c r="B2391" s="3" t="s">
        <v>2390</v>
      </c>
      <c r="C2391" s="3" t="s">
        <v>4613</v>
      </c>
      <c r="D2391">
        <v>6500</v>
      </c>
      <c r="E2391">
        <v>114</v>
      </c>
      <c r="F2391" t="s">
        <v>8221</v>
      </c>
      <c r="G2391" t="s">
        <v>8225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9"/>
        <v>1.7538461538461538</v>
      </c>
      <c r="P2391">
        <f t="shared" si="230"/>
        <v>6500</v>
      </c>
      <c r="Q2391" t="str">
        <f t="shared" si="231"/>
        <v>technology</v>
      </c>
      <c r="R2391" t="str">
        <f t="shared" si="232"/>
        <v>web</v>
      </c>
      <c r="S2391" s="8">
        <f t="shared" si="233"/>
        <v>42179.653379629628</v>
      </c>
      <c r="T2391" s="8">
        <f t="shared" si="234"/>
        <v>42210.915972222225</v>
      </c>
    </row>
    <row r="2392" spans="1:20" ht="48" x14ac:dyDescent="0.2">
      <c r="A2392">
        <v>2390</v>
      </c>
      <c r="B2392" s="3" t="s">
        <v>2391</v>
      </c>
      <c r="C2392" s="3" t="s">
        <v>4614</v>
      </c>
      <c r="D2392">
        <v>24500</v>
      </c>
      <c r="E2392">
        <v>335</v>
      </c>
      <c r="F2392" t="s">
        <v>8221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9"/>
        <v>1.3673469387755102</v>
      </c>
      <c r="P2392" t="e">
        <f t="shared" si="230"/>
        <v>#DIV/0!</v>
      </c>
      <c r="Q2392" t="str">
        <f t="shared" si="231"/>
        <v>technology</v>
      </c>
      <c r="R2392" t="str">
        <f t="shared" si="232"/>
        <v>web</v>
      </c>
      <c r="S2392" s="8">
        <f t="shared" si="233"/>
        <v>41968.262314814812</v>
      </c>
      <c r="T2392" s="8">
        <f t="shared" si="234"/>
        <v>42008.262314814812</v>
      </c>
    </row>
    <row r="2393" spans="1:20" ht="48" x14ac:dyDescent="0.2">
      <c r="A2393">
        <v>2391</v>
      </c>
      <c r="B2393" s="3" t="s">
        <v>2392</v>
      </c>
      <c r="C2393" s="3" t="s">
        <v>4615</v>
      </c>
      <c r="D2393">
        <v>12000</v>
      </c>
      <c r="E2393">
        <v>52</v>
      </c>
      <c r="F2393" t="s">
        <v>8221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9"/>
        <v>0.43333333333333329</v>
      </c>
      <c r="P2393">
        <f t="shared" si="230"/>
        <v>12000</v>
      </c>
      <c r="Q2393" t="str">
        <f t="shared" si="231"/>
        <v>technology</v>
      </c>
      <c r="R2393" t="str">
        <f t="shared" si="232"/>
        <v>web</v>
      </c>
      <c r="S2393" s="8">
        <f t="shared" si="233"/>
        <v>42064.794490740736</v>
      </c>
      <c r="T2393" s="8">
        <f t="shared" si="234"/>
        <v>42094.752824074079</v>
      </c>
    </row>
    <row r="2394" spans="1:20" ht="48" x14ac:dyDescent="0.2">
      <c r="A2394">
        <v>2392</v>
      </c>
      <c r="B2394" s="3" t="s">
        <v>2393</v>
      </c>
      <c r="C2394" s="3" t="s">
        <v>4616</v>
      </c>
      <c r="D2394">
        <v>200000</v>
      </c>
      <c r="E2394">
        <v>250</v>
      </c>
      <c r="F2394" t="s">
        <v>8221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9"/>
        <v>0.125</v>
      </c>
      <c r="P2394" t="e">
        <f t="shared" si="230"/>
        <v>#DIV/0!</v>
      </c>
      <c r="Q2394" t="str">
        <f t="shared" si="231"/>
        <v>technology</v>
      </c>
      <c r="R2394" t="str">
        <f t="shared" si="232"/>
        <v>web</v>
      </c>
      <c r="S2394" s="8">
        <f t="shared" si="233"/>
        <v>42276.120636574073</v>
      </c>
      <c r="T2394" s="8">
        <f t="shared" si="234"/>
        <v>42306.120636574073</v>
      </c>
    </row>
    <row r="2395" spans="1:20" ht="48" x14ac:dyDescent="0.2">
      <c r="A2395">
        <v>2393</v>
      </c>
      <c r="B2395" s="3" t="s">
        <v>2394</v>
      </c>
      <c r="C2395" s="3" t="s">
        <v>4617</v>
      </c>
      <c r="D2395">
        <v>20000</v>
      </c>
      <c r="E2395">
        <v>640</v>
      </c>
      <c r="F2395" t="s">
        <v>8221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9"/>
        <v>3.2</v>
      </c>
      <c r="P2395">
        <f t="shared" si="230"/>
        <v>20000</v>
      </c>
      <c r="Q2395" t="str">
        <f t="shared" si="231"/>
        <v>technology</v>
      </c>
      <c r="R2395" t="str">
        <f t="shared" si="232"/>
        <v>web</v>
      </c>
      <c r="S2395" s="8">
        <f t="shared" si="233"/>
        <v>42194.648344907408</v>
      </c>
      <c r="T2395" s="8">
        <f t="shared" si="234"/>
        <v>42224.648344907408</v>
      </c>
    </row>
    <row r="2396" spans="1:20" ht="48" x14ac:dyDescent="0.2">
      <c r="A2396">
        <v>2394</v>
      </c>
      <c r="B2396" s="3" t="s">
        <v>2395</v>
      </c>
      <c r="C2396" s="3" t="s">
        <v>4618</v>
      </c>
      <c r="D2396">
        <v>50000</v>
      </c>
      <c r="E2396">
        <v>400</v>
      </c>
      <c r="F2396" t="s">
        <v>8221</v>
      </c>
      <c r="G2396" t="s">
        <v>8224</v>
      </c>
      <c r="H2396" t="s">
        <v>8246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9"/>
        <v>0.8</v>
      </c>
      <c r="P2396">
        <f t="shared" si="230"/>
        <v>25000</v>
      </c>
      <c r="Q2396" t="str">
        <f t="shared" si="231"/>
        <v>technology</v>
      </c>
      <c r="R2396" t="str">
        <f t="shared" si="232"/>
        <v>web</v>
      </c>
      <c r="S2396" s="8">
        <f t="shared" si="233"/>
        <v>42031.362187499995</v>
      </c>
      <c r="T2396" s="8">
        <f t="shared" si="234"/>
        <v>42061.362187499995</v>
      </c>
    </row>
    <row r="2397" spans="1:20" ht="48" x14ac:dyDescent="0.2">
      <c r="A2397">
        <v>2395</v>
      </c>
      <c r="B2397" s="3" t="s">
        <v>2396</v>
      </c>
      <c r="C2397" s="3" t="s">
        <v>4619</v>
      </c>
      <c r="D2397">
        <v>5000</v>
      </c>
      <c r="E2397">
        <v>10</v>
      </c>
      <c r="F2397" t="s">
        <v>8221</v>
      </c>
      <c r="G2397" t="s">
        <v>8225</v>
      </c>
      <c r="H2397" t="s">
        <v>8247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9"/>
        <v>0.2</v>
      </c>
      <c r="P2397" t="e">
        <f t="shared" si="230"/>
        <v>#DIV/0!</v>
      </c>
      <c r="Q2397" t="str">
        <f t="shared" si="231"/>
        <v>technology</v>
      </c>
      <c r="R2397" t="str">
        <f t="shared" si="232"/>
        <v>web</v>
      </c>
      <c r="S2397" s="8">
        <f t="shared" si="233"/>
        <v>42717.121377314819</v>
      </c>
      <c r="T2397" s="8">
        <f t="shared" si="234"/>
        <v>42745.372916666667</v>
      </c>
    </row>
    <row r="2398" spans="1:20" ht="48" x14ac:dyDescent="0.2">
      <c r="A2398">
        <v>2396</v>
      </c>
      <c r="B2398" s="3" t="s">
        <v>2397</v>
      </c>
      <c r="C2398" s="3" t="s">
        <v>4620</v>
      </c>
      <c r="D2398">
        <v>14000</v>
      </c>
      <c r="E2398">
        <v>0</v>
      </c>
      <c r="F2398" t="s">
        <v>8221</v>
      </c>
      <c r="G2398" t="s">
        <v>8224</v>
      </c>
      <c r="H2398" t="s">
        <v>8246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9"/>
        <v>0</v>
      </c>
      <c r="P2398">
        <f t="shared" si="230"/>
        <v>14000</v>
      </c>
      <c r="Q2398" t="str">
        <f t="shared" si="231"/>
        <v>technology</v>
      </c>
      <c r="R2398" t="str">
        <f t="shared" si="232"/>
        <v>web</v>
      </c>
      <c r="S2398" s="8">
        <f t="shared" si="233"/>
        <v>42262.849050925928</v>
      </c>
      <c r="T2398" s="8">
        <f t="shared" si="234"/>
        <v>42292.849050925928</v>
      </c>
    </row>
    <row r="2399" spans="1:20" ht="48" x14ac:dyDescent="0.2">
      <c r="A2399">
        <v>2397</v>
      </c>
      <c r="B2399" s="3" t="s">
        <v>2398</v>
      </c>
      <c r="C2399" s="3" t="s">
        <v>4621</v>
      </c>
      <c r="D2399">
        <v>5000</v>
      </c>
      <c r="E2399">
        <v>150</v>
      </c>
      <c r="F2399" t="s">
        <v>8221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9"/>
        <v>3</v>
      </c>
      <c r="P2399" t="e">
        <f t="shared" si="230"/>
        <v>#DIV/0!</v>
      </c>
      <c r="Q2399" t="str">
        <f t="shared" si="231"/>
        <v>technology</v>
      </c>
      <c r="R2399" t="str">
        <f t="shared" si="232"/>
        <v>web</v>
      </c>
      <c r="S2399" s="8">
        <f t="shared" si="233"/>
        <v>41976.88490740741</v>
      </c>
      <c r="T2399" s="8">
        <f t="shared" si="234"/>
        <v>42006.88490740741</v>
      </c>
    </row>
    <row r="2400" spans="1:20" ht="48" x14ac:dyDescent="0.2">
      <c r="A2400">
        <v>2398</v>
      </c>
      <c r="B2400" s="3" t="s">
        <v>2399</v>
      </c>
      <c r="C2400" s="3" t="s">
        <v>4622</v>
      </c>
      <c r="D2400">
        <v>8000</v>
      </c>
      <c r="E2400">
        <v>11</v>
      </c>
      <c r="F2400" t="s">
        <v>8221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9"/>
        <v>0.13749999999999998</v>
      </c>
      <c r="P2400" t="e">
        <f t="shared" si="230"/>
        <v>#DIV/0!</v>
      </c>
      <c r="Q2400" t="str">
        <f t="shared" si="231"/>
        <v>technology</v>
      </c>
      <c r="R2400" t="str">
        <f t="shared" si="232"/>
        <v>web</v>
      </c>
      <c r="S2400" s="8">
        <f t="shared" si="233"/>
        <v>42157.916481481487</v>
      </c>
      <c r="T2400" s="8">
        <f t="shared" si="234"/>
        <v>42187.916481481487</v>
      </c>
    </row>
    <row r="2401" spans="1:20" ht="32" x14ac:dyDescent="0.2">
      <c r="A2401">
        <v>2399</v>
      </c>
      <c r="B2401" s="3" t="s">
        <v>2400</v>
      </c>
      <c r="C2401" s="3" t="s">
        <v>4623</v>
      </c>
      <c r="D2401">
        <v>50000</v>
      </c>
      <c r="E2401">
        <v>6962</v>
      </c>
      <c r="F2401" t="s">
        <v>8221</v>
      </c>
      <c r="G2401" t="s">
        <v>8224</v>
      </c>
      <c r="H2401" t="s">
        <v>8246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9"/>
        <v>13.923999999999999</v>
      </c>
      <c r="P2401" t="e">
        <f t="shared" si="230"/>
        <v>#DIV/0!</v>
      </c>
      <c r="Q2401" t="str">
        <f t="shared" si="231"/>
        <v>technology</v>
      </c>
      <c r="R2401" t="str">
        <f t="shared" si="232"/>
        <v>web</v>
      </c>
      <c r="S2401" s="8">
        <f t="shared" si="233"/>
        <v>41956.853078703702</v>
      </c>
      <c r="T2401" s="8">
        <f t="shared" si="234"/>
        <v>41991.853078703702</v>
      </c>
    </row>
    <row r="2402" spans="1:20" ht="48" x14ac:dyDescent="0.2">
      <c r="A2402">
        <v>2400</v>
      </c>
      <c r="B2402" s="3" t="s">
        <v>2401</v>
      </c>
      <c r="C2402" s="3" t="s">
        <v>4624</v>
      </c>
      <c r="D2402">
        <v>1500</v>
      </c>
      <c r="E2402">
        <v>50</v>
      </c>
      <c r="F2402" t="s">
        <v>8221</v>
      </c>
      <c r="G2402" t="s">
        <v>8229</v>
      </c>
      <c r="H2402" t="s">
        <v>8251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9"/>
        <v>3.3333333333333335</v>
      </c>
      <c r="P2402" t="e">
        <f t="shared" si="230"/>
        <v>#DIV/0!</v>
      </c>
      <c r="Q2402" t="str">
        <f t="shared" si="231"/>
        <v>technology</v>
      </c>
      <c r="R2402" t="str">
        <f t="shared" si="232"/>
        <v>web</v>
      </c>
      <c r="S2402" s="8">
        <f t="shared" si="233"/>
        <v>42444.268101851849</v>
      </c>
      <c r="T2402" s="8">
        <f t="shared" si="234"/>
        <v>42474.268101851849</v>
      </c>
    </row>
    <row r="2403" spans="1:20" ht="48" x14ac:dyDescent="0.2">
      <c r="A2403">
        <v>2401</v>
      </c>
      <c r="B2403" s="3" t="s">
        <v>2402</v>
      </c>
      <c r="C2403" s="3" t="s">
        <v>4625</v>
      </c>
      <c r="D2403">
        <v>97000</v>
      </c>
      <c r="E2403">
        <v>24651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9"/>
        <v>25.41340206185567</v>
      </c>
      <c r="P2403">
        <f t="shared" si="230"/>
        <v>10777.777777777777</v>
      </c>
      <c r="Q2403" t="str">
        <f t="shared" si="231"/>
        <v>food</v>
      </c>
      <c r="R2403" t="str">
        <f t="shared" si="232"/>
        <v>food trucks</v>
      </c>
      <c r="S2403" s="8">
        <f t="shared" si="233"/>
        <v>42374.822870370372</v>
      </c>
      <c r="T2403" s="8">
        <f t="shared" si="234"/>
        <v>42434.822870370372</v>
      </c>
    </row>
    <row r="2404" spans="1:20" ht="32" x14ac:dyDescent="0.2">
      <c r="A2404">
        <v>2402</v>
      </c>
      <c r="B2404" s="3" t="s">
        <v>2403</v>
      </c>
      <c r="C2404" s="3" t="s">
        <v>4626</v>
      </c>
      <c r="D2404">
        <v>5000</v>
      </c>
      <c r="E2404">
        <v>0</v>
      </c>
      <c r="F2404" t="s">
        <v>8221</v>
      </c>
      <c r="G2404" t="s">
        <v>8225</v>
      </c>
      <c r="H2404" t="s">
        <v>8247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9"/>
        <v>0</v>
      </c>
      <c r="P2404">
        <f t="shared" si="230"/>
        <v>5000</v>
      </c>
      <c r="Q2404" t="str">
        <f t="shared" si="231"/>
        <v>food</v>
      </c>
      <c r="R2404" t="str">
        <f t="shared" si="232"/>
        <v>food trucks</v>
      </c>
      <c r="S2404" s="8">
        <f t="shared" si="233"/>
        <v>42107.679756944446</v>
      </c>
      <c r="T2404" s="8">
        <f t="shared" si="234"/>
        <v>42137.679756944446</v>
      </c>
    </row>
    <row r="2405" spans="1:20" ht="48" x14ac:dyDescent="0.2">
      <c r="A2405">
        <v>2403</v>
      </c>
      <c r="B2405" s="3" t="s">
        <v>2404</v>
      </c>
      <c r="C2405" s="3" t="s">
        <v>4627</v>
      </c>
      <c r="D2405">
        <v>15000</v>
      </c>
      <c r="E2405">
        <v>205</v>
      </c>
      <c r="F2405" t="s">
        <v>8221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9"/>
        <v>1.3666666666666667</v>
      </c>
      <c r="P2405">
        <f t="shared" si="230"/>
        <v>1250</v>
      </c>
      <c r="Q2405" t="str">
        <f t="shared" si="231"/>
        <v>food</v>
      </c>
      <c r="R2405" t="str">
        <f t="shared" si="232"/>
        <v>food trucks</v>
      </c>
      <c r="S2405" s="8">
        <f t="shared" si="233"/>
        <v>42399.882615740738</v>
      </c>
      <c r="T2405" s="8">
        <f t="shared" si="234"/>
        <v>42459.840949074074</v>
      </c>
    </row>
    <row r="2406" spans="1:20" ht="48" x14ac:dyDescent="0.2">
      <c r="A2406">
        <v>2404</v>
      </c>
      <c r="B2406" s="3" t="s">
        <v>2405</v>
      </c>
      <c r="C2406" s="3" t="s">
        <v>4628</v>
      </c>
      <c r="D2406">
        <v>7175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9"/>
        <v>0</v>
      </c>
      <c r="P2406" t="e">
        <f t="shared" si="230"/>
        <v>#DIV/0!</v>
      </c>
      <c r="Q2406" t="str">
        <f t="shared" si="231"/>
        <v>food</v>
      </c>
      <c r="R2406" t="str">
        <f t="shared" si="232"/>
        <v>food trucks</v>
      </c>
      <c r="S2406" s="8">
        <f t="shared" si="233"/>
        <v>42342.03943287037</v>
      </c>
      <c r="T2406" s="8">
        <f t="shared" si="234"/>
        <v>42372.03943287037</v>
      </c>
    </row>
    <row r="2407" spans="1:20" ht="48" x14ac:dyDescent="0.2">
      <c r="A2407">
        <v>2405</v>
      </c>
      <c r="B2407" s="3" t="s">
        <v>2406</v>
      </c>
      <c r="C2407" s="3" t="s">
        <v>4629</v>
      </c>
      <c r="D2407">
        <v>12001</v>
      </c>
      <c r="E2407">
        <v>2746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9"/>
        <v>22.881426547787683</v>
      </c>
      <c r="P2407">
        <f t="shared" si="230"/>
        <v>600.04999999999995</v>
      </c>
      <c r="Q2407" t="str">
        <f t="shared" si="231"/>
        <v>food</v>
      </c>
      <c r="R2407" t="str">
        <f t="shared" si="232"/>
        <v>food trucks</v>
      </c>
      <c r="S2407" s="8">
        <f t="shared" si="233"/>
        <v>42595.585358796292</v>
      </c>
      <c r="T2407" s="8">
        <f t="shared" si="234"/>
        <v>42616.585358796292</v>
      </c>
    </row>
    <row r="2408" spans="1:20" ht="48" x14ac:dyDescent="0.2">
      <c r="A2408">
        <v>2406</v>
      </c>
      <c r="B2408" s="3" t="s">
        <v>2407</v>
      </c>
      <c r="C2408" s="3" t="s">
        <v>4630</v>
      </c>
      <c r="D2408">
        <v>5000</v>
      </c>
      <c r="E2408">
        <v>5105</v>
      </c>
      <c r="F2408" t="s">
        <v>8221</v>
      </c>
      <c r="G2408" t="s">
        <v>8225</v>
      </c>
      <c r="H2408" t="s">
        <v>8247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9"/>
        <v>102.1</v>
      </c>
      <c r="P2408">
        <f t="shared" si="230"/>
        <v>312.5</v>
      </c>
      <c r="Q2408" t="str">
        <f t="shared" si="231"/>
        <v>food</v>
      </c>
      <c r="R2408" t="str">
        <f t="shared" si="232"/>
        <v>food trucks</v>
      </c>
      <c r="S2408" s="8">
        <f t="shared" si="233"/>
        <v>41983.110995370371</v>
      </c>
      <c r="T2408" s="8">
        <f t="shared" si="234"/>
        <v>42023.110995370371</v>
      </c>
    </row>
    <row r="2409" spans="1:20" ht="48" x14ac:dyDescent="0.2">
      <c r="A2409">
        <v>2407</v>
      </c>
      <c r="B2409" s="3" t="s">
        <v>2408</v>
      </c>
      <c r="C2409" s="3" t="s">
        <v>4631</v>
      </c>
      <c r="D2409">
        <v>5000</v>
      </c>
      <c r="E2409">
        <v>5232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9"/>
        <v>104.64</v>
      </c>
      <c r="P2409">
        <f t="shared" si="230"/>
        <v>151.5151515151515</v>
      </c>
      <c r="Q2409" t="str">
        <f t="shared" si="231"/>
        <v>food</v>
      </c>
      <c r="R2409" t="str">
        <f t="shared" si="232"/>
        <v>food trucks</v>
      </c>
      <c r="S2409" s="8">
        <f t="shared" si="233"/>
        <v>42082.575555555552</v>
      </c>
      <c r="T2409" s="8">
        <f t="shared" si="234"/>
        <v>42105.25</v>
      </c>
    </row>
    <row r="2410" spans="1:20" ht="48" x14ac:dyDescent="0.2">
      <c r="A2410">
        <v>2408</v>
      </c>
      <c r="B2410" s="3" t="s">
        <v>2409</v>
      </c>
      <c r="C2410" s="3" t="s">
        <v>4632</v>
      </c>
      <c r="D2410">
        <v>3000</v>
      </c>
      <c r="E2410">
        <v>3440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9"/>
        <v>114.66666666666667</v>
      </c>
      <c r="P2410">
        <f t="shared" si="230"/>
        <v>1500</v>
      </c>
      <c r="Q2410" t="str">
        <f t="shared" si="231"/>
        <v>food</v>
      </c>
      <c r="R2410" t="str">
        <f t="shared" si="232"/>
        <v>food trucks</v>
      </c>
      <c r="S2410" s="8">
        <f t="shared" si="233"/>
        <v>41919.140706018516</v>
      </c>
      <c r="T2410" s="8">
        <f t="shared" si="234"/>
        <v>41949.182372685187</v>
      </c>
    </row>
    <row r="2411" spans="1:20" ht="48" x14ac:dyDescent="0.2">
      <c r="A2411">
        <v>2409</v>
      </c>
      <c r="B2411" s="3" t="s">
        <v>2410</v>
      </c>
      <c r="C2411" s="3" t="s">
        <v>4633</v>
      </c>
      <c r="D2411">
        <v>5000</v>
      </c>
      <c r="E2411">
        <v>6030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9"/>
        <v>120.6</v>
      </c>
      <c r="P2411">
        <f t="shared" si="230"/>
        <v>833.33333333333337</v>
      </c>
      <c r="Q2411" t="str">
        <f t="shared" si="231"/>
        <v>food</v>
      </c>
      <c r="R2411" t="str">
        <f t="shared" si="232"/>
        <v>food trucks</v>
      </c>
      <c r="S2411" s="8">
        <f t="shared" si="233"/>
        <v>42204.875868055555</v>
      </c>
      <c r="T2411" s="8">
        <f t="shared" si="234"/>
        <v>42234.875868055555</v>
      </c>
    </row>
    <row r="2412" spans="1:20" ht="48" x14ac:dyDescent="0.2">
      <c r="A2412">
        <v>2410</v>
      </c>
      <c r="B2412" s="3" t="s">
        <v>2411</v>
      </c>
      <c r="C2412" s="3" t="s">
        <v>4634</v>
      </c>
      <c r="D2412">
        <v>3500</v>
      </c>
      <c r="E2412">
        <v>3803.55</v>
      </c>
      <c r="F2412" t="s">
        <v>8221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9"/>
        <v>108.67285714285715</v>
      </c>
      <c r="P2412" t="e">
        <f t="shared" si="230"/>
        <v>#DIV/0!</v>
      </c>
      <c r="Q2412" t="str">
        <f t="shared" si="231"/>
        <v>food</v>
      </c>
      <c r="R2412" t="str">
        <f t="shared" si="232"/>
        <v>food trucks</v>
      </c>
      <c r="S2412" s="8">
        <f t="shared" si="233"/>
        <v>42224.408275462964</v>
      </c>
      <c r="T2412" s="8">
        <f t="shared" si="234"/>
        <v>42254.408275462964</v>
      </c>
    </row>
    <row r="2413" spans="1:20" ht="48" x14ac:dyDescent="0.2">
      <c r="A2413">
        <v>2411</v>
      </c>
      <c r="B2413" s="3" t="s">
        <v>2412</v>
      </c>
      <c r="C2413" s="3" t="s">
        <v>4635</v>
      </c>
      <c r="D2413">
        <v>12000</v>
      </c>
      <c r="E2413">
        <v>12000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9"/>
        <v>100</v>
      </c>
      <c r="P2413">
        <f t="shared" si="230"/>
        <v>4000</v>
      </c>
      <c r="Q2413" t="str">
        <f t="shared" si="231"/>
        <v>food</v>
      </c>
      <c r="R2413" t="str">
        <f t="shared" si="232"/>
        <v>food trucks</v>
      </c>
      <c r="S2413" s="8">
        <f t="shared" si="233"/>
        <v>42211.732430555552</v>
      </c>
      <c r="T2413" s="8">
        <f t="shared" si="234"/>
        <v>42241.732430555552</v>
      </c>
    </row>
    <row r="2414" spans="1:20" ht="48" x14ac:dyDescent="0.2">
      <c r="A2414">
        <v>2412</v>
      </c>
      <c r="B2414" s="3" t="s">
        <v>2413</v>
      </c>
      <c r="C2414" s="3" t="s">
        <v>4636</v>
      </c>
      <c r="D2414">
        <v>1500</v>
      </c>
      <c r="E2414">
        <v>1710</v>
      </c>
      <c r="F2414" t="s">
        <v>8221</v>
      </c>
      <c r="G2414" t="s">
        <v>8225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9"/>
        <v>113.99999999999999</v>
      </c>
      <c r="P2414" t="e">
        <f t="shared" si="230"/>
        <v>#DIV/0!</v>
      </c>
      <c r="Q2414" t="str">
        <f t="shared" si="231"/>
        <v>food</v>
      </c>
      <c r="R2414" t="str">
        <f t="shared" si="232"/>
        <v>food trucks</v>
      </c>
      <c r="S2414" s="8">
        <f t="shared" si="233"/>
        <v>42655.736956018518</v>
      </c>
      <c r="T2414" s="8">
        <f t="shared" si="234"/>
        <v>42700.778622685189</v>
      </c>
    </row>
    <row r="2415" spans="1:20" ht="48" x14ac:dyDescent="0.2">
      <c r="A2415">
        <v>2413</v>
      </c>
      <c r="B2415" s="3" t="s">
        <v>2414</v>
      </c>
      <c r="C2415" s="3" t="s">
        <v>4637</v>
      </c>
      <c r="D2415">
        <v>10000</v>
      </c>
      <c r="E2415">
        <v>10085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9"/>
        <v>100.85</v>
      </c>
      <c r="P2415">
        <f t="shared" si="230"/>
        <v>3333.3333333333335</v>
      </c>
      <c r="Q2415" t="str">
        <f t="shared" si="231"/>
        <v>food</v>
      </c>
      <c r="R2415" t="str">
        <f t="shared" si="232"/>
        <v>food trucks</v>
      </c>
      <c r="S2415" s="8">
        <f t="shared" si="233"/>
        <v>41760.10974537037</v>
      </c>
      <c r="T2415" s="8">
        <f t="shared" si="234"/>
        <v>41790.979166666664</v>
      </c>
    </row>
    <row r="2416" spans="1:20" ht="16" x14ac:dyDescent="0.2">
      <c r="A2416">
        <v>2414</v>
      </c>
      <c r="B2416" s="3" t="s">
        <v>2415</v>
      </c>
      <c r="C2416" s="3" t="s">
        <v>4638</v>
      </c>
      <c r="D2416">
        <v>1150</v>
      </c>
      <c r="E2416">
        <v>1330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9"/>
        <v>115.65217391304347</v>
      </c>
      <c r="P2416">
        <f t="shared" si="230"/>
        <v>88.461538461538467</v>
      </c>
      <c r="Q2416" t="str">
        <f t="shared" si="231"/>
        <v>food</v>
      </c>
      <c r="R2416" t="str">
        <f t="shared" si="232"/>
        <v>food trucks</v>
      </c>
      <c r="S2416" s="8">
        <f t="shared" si="233"/>
        <v>42198.695138888885</v>
      </c>
      <c r="T2416" s="8">
        <f t="shared" si="234"/>
        <v>42238.165972222225</v>
      </c>
    </row>
    <row r="2417" spans="1:20" ht="48" x14ac:dyDescent="0.2">
      <c r="A2417">
        <v>2415</v>
      </c>
      <c r="B2417" s="3" t="s">
        <v>2416</v>
      </c>
      <c r="C2417" s="3" t="s">
        <v>4639</v>
      </c>
      <c r="D2417">
        <v>1200</v>
      </c>
      <c r="E2417">
        <v>1565</v>
      </c>
      <c r="F2417" t="s">
        <v>8221</v>
      </c>
      <c r="G2417" t="s">
        <v>8229</v>
      </c>
      <c r="H2417" t="s">
        <v>8251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9"/>
        <v>130.41666666666666</v>
      </c>
      <c r="P2417">
        <f t="shared" si="230"/>
        <v>200</v>
      </c>
      <c r="Q2417" t="str">
        <f t="shared" si="231"/>
        <v>food</v>
      </c>
      <c r="R2417" t="str">
        <f t="shared" si="232"/>
        <v>food trucks</v>
      </c>
      <c r="S2417" s="8">
        <f t="shared" si="233"/>
        <v>42536.862800925926</v>
      </c>
      <c r="T2417" s="8">
        <f t="shared" si="234"/>
        <v>42566.862800925926</v>
      </c>
    </row>
    <row r="2418" spans="1:20" ht="48" x14ac:dyDescent="0.2">
      <c r="A2418">
        <v>2416</v>
      </c>
      <c r="B2418" s="3" t="s">
        <v>2417</v>
      </c>
      <c r="C2418" s="3" t="s">
        <v>4640</v>
      </c>
      <c r="D2418">
        <v>3405</v>
      </c>
      <c r="E2418">
        <v>3670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9"/>
        <v>107.78267254038178</v>
      </c>
      <c r="P2418">
        <f t="shared" si="230"/>
        <v>3405</v>
      </c>
      <c r="Q2418" t="str">
        <f t="shared" si="231"/>
        <v>food</v>
      </c>
      <c r="R2418" t="str">
        <f t="shared" si="232"/>
        <v>food trucks</v>
      </c>
      <c r="S2418" s="8">
        <f t="shared" si="233"/>
        <v>42019.737766203703</v>
      </c>
      <c r="T2418" s="8">
        <f t="shared" si="234"/>
        <v>42077.625</v>
      </c>
    </row>
    <row r="2419" spans="1:20" ht="48" x14ac:dyDescent="0.2">
      <c r="A2419">
        <v>2417</v>
      </c>
      <c r="B2419" s="3" t="s">
        <v>2418</v>
      </c>
      <c r="C2419" s="3" t="s">
        <v>4641</v>
      </c>
      <c r="D2419">
        <v>4000</v>
      </c>
      <c r="E2419">
        <v>4000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9"/>
        <v>100</v>
      </c>
      <c r="P2419" t="e">
        <f t="shared" si="230"/>
        <v>#DIV/0!</v>
      </c>
      <c r="Q2419" t="str">
        <f t="shared" si="231"/>
        <v>food</v>
      </c>
      <c r="R2419" t="str">
        <f t="shared" si="232"/>
        <v>food trucks</v>
      </c>
      <c r="S2419" s="8">
        <f t="shared" si="233"/>
        <v>41831.884108796294</v>
      </c>
      <c r="T2419" s="8">
        <f t="shared" si="234"/>
        <v>41861.884108796294</v>
      </c>
    </row>
    <row r="2420" spans="1:20" ht="48" x14ac:dyDescent="0.2">
      <c r="A2420">
        <v>2418</v>
      </c>
      <c r="B2420" s="3" t="s">
        <v>2419</v>
      </c>
      <c r="C2420" s="3" t="s">
        <v>4642</v>
      </c>
      <c r="D2420">
        <v>10000</v>
      </c>
      <c r="E2420">
        <v>12325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9"/>
        <v>123.25</v>
      </c>
      <c r="P2420">
        <f t="shared" si="230"/>
        <v>2000</v>
      </c>
      <c r="Q2420" t="str">
        <f t="shared" si="231"/>
        <v>food</v>
      </c>
      <c r="R2420" t="str">
        <f t="shared" si="232"/>
        <v>food trucks</v>
      </c>
      <c r="S2420" s="8">
        <f t="shared" si="233"/>
        <v>42027.856990740736</v>
      </c>
      <c r="T2420" s="8">
        <f t="shared" si="234"/>
        <v>42087.815324074079</v>
      </c>
    </row>
    <row r="2421" spans="1:20" ht="48" x14ac:dyDescent="0.2">
      <c r="A2421">
        <v>2419</v>
      </c>
      <c r="B2421" s="3" t="s">
        <v>2420</v>
      </c>
      <c r="C2421" s="3" t="s">
        <v>4643</v>
      </c>
      <c r="D2421">
        <v>2000</v>
      </c>
      <c r="E2421">
        <v>2004</v>
      </c>
      <c r="F2421" t="s">
        <v>8221</v>
      </c>
      <c r="G2421" t="s">
        <v>8225</v>
      </c>
      <c r="H2421" t="s">
        <v>8247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9"/>
        <v>100.2</v>
      </c>
      <c r="P2421" t="e">
        <f t="shared" si="230"/>
        <v>#DIV/0!</v>
      </c>
      <c r="Q2421" t="str">
        <f t="shared" si="231"/>
        <v>food</v>
      </c>
      <c r="R2421" t="str">
        <f t="shared" si="232"/>
        <v>food trucks</v>
      </c>
      <c r="S2421" s="8">
        <f t="shared" si="233"/>
        <v>41993.738298611104</v>
      </c>
      <c r="T2421" s="8">
        <f t="shared" si="234"/>
        <v>42053.738298611104</v>
      </c>
    </row>
    <row r="2422" spans="1:20" ht="48" x14ac:dyDescent="0.2">
      <c r="A2422">
        <v>2420</v>
      </c>
      <c r="B2422" s="3" t="s">
        <v>2421</v>
      </c>
      <c r="C2422" s="3" t="s">
        <v>4644</v>
      </c>
      <c r="D2422">
        <v>15000</v>
      </c>
      <c r="E2422">
        <v>15700</v>
      </c>
      <c r="F2422" t="s">
        <v>8221</v>
      </c>
      <c r="G2422" t="s">
        <v>8234</v>
      </c>
      <c r="H2422" t="s">
        <v>8254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9"/>
        <v>104.66666666666666</v>
      </c>
      <c r="P2422">
        <f t="shared" si="230"/>
        <v>416.66666666666669</v>
      </c>
      <c r="Q2422" t="str">
        <f t="shared" si="231"/>
        <v>food</v>
      </c>
      <c r="R2422" t="str">
        <f t="shared" si="232"/>
        <v>food trucks</v>
      </c>
      <c r="S2422" s="8">
        <f t="shared" si="233"/>
        <v>41893.028877314813</v>
      </c>
      <c r="T2422" s="8">
        <f t="shared" si="234"/>
        <v>41953.070543981477</v>
      </c>
    </row>
    <row r="2423" spans="1:20" ht="32" x14ac:dyDescent="0.2">
      <c r="A2423">
        <v>2421</v>
      </c>
      <c r="B2423" s="3" t="s">
        <v>2422</v>
      </c>
      <c r="C2423" s="3" t="s">
        <v>4645</v>
      </c>
      <c r="D2423">
        <v>2000</v>
      </c>
      <c r="E2423">
        <v>2050</v>
      </c>
      <c r="F2423" t="s">
        <v>8221</v>
      </c>
      <c r="G2423" t="s">
        <v>8225</v>
      </c>
      <c r="H2423" t="s">
        <v>8247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9"/>
        <v>102.49999999999999</v>
      </c>
      <c r="P2423">
        <f t="shared" si="230"/>
        <v>2000</v>
      </c>
      <c r="Q2423" t="str">
        <f t="shared" si="231"/>
        <v>food</v>
      </c>
      <c r="R2423" t="str">
        <f t="shared" si="232"/>
        <v>food trucks</v>
      </c>
      <c r="S2423" s="8">
        <f t="shared" si="233"/>
        <v>42026.687453703707</v>
      </c>
      <c r="T2423" s="8">
        <f t="shared" si="234"/>
        <v>42056.687453703707</v>
      </c>
    </row>
    <row r="2424" spans="1:20" ht="48" x14ac:dyDescent="0.2">
      <c r="A2424">
        <v>2422</v>
      </c>
      <c r="B2424" s="3" t="s">
        <v>2423</v>
      </c>
      <c r="C2424" s="3" t="s">
        <v>4646</v>
      </c>
      <c r="D2424">
        <v>3300</v>
      </c>
      <c r="E2424">
        <v>3902.5</v>
      </c>
      <c r="F2424" t="s">
        <v>8221</v>
      </c>
      <c r="G2424" t="s">
        <v>8225</v>
      </c>
      <c r="H2424" t="s">
        <v>8247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9"/>
        <v>118.25757575757576</v>
      </c>
      <c r="P2424">
        <f t="shared" si="230"/>
        <v>3300</v>
      </c>
      <c r="Q2424" t="str">
        <f t="shared" si="231"/>
        <v>food</v>
      </c>
      <c r="R2424" t="str">
        <f t="shared" si="232"/>
        <v>food trucks</v>
      </c>
      <c r="S2424" s="8">
        <f t="shared" si="233"/>
        <v>42044.724953703699</v>
      </c>
      <c r="T2424" s="8">
        <f t="shared" si="234"/>
        <v>42074.683287037042</v>
      </c>
    </row>
    <row r="2425" spans="1:20" ht="48" x14ac:dyDescent="0.2">
      <c r="A2425">
        <v>2423</v>
      </c>
      <c r="B2425" s="3" t="s">
        <v>2424</v>
      </c>
      <c r="C2425" s="3" t="s">
        <v>4647</v>
      </c>
      <c r="D2425">
        <v>2000</v>
      </c>
      <c r="E2425">
        <v>2410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9"/>
        <v>120.5</v>
      </c>
      <c r="P2425">
        <f t="shared" si="230"/>
        <v>2000</v>
      </c>
      <c r="Q2425" t="str">
        <f t="shared" si="231"/>
        <v>food</v>
      </c>
      <c r="R2425" t="str">
        <f t="shared" si="232"/>
        <v>food trucks</v>
      </c>
      <c r="S2425" s="8">
        <f t="shared" si="233"/>
        <v>41974.704745370371</v>
      </c>
      <c r="T2425" s="8">
        <f t="shared" si="234"/>
        <v>42004.704745370371</v>
      </c>
    </row>
    <row r="2426" spans="1:20" ht="48" x14ac:dyDescent="0.2">
      <c r="A2426">
        <v>2424</v>
      </c>
      <c r="B2426" s="3" t="s">
        <v>2425</v>
      </c>
      <c r="C2426" s="3" t="s">
        <v>4648</v>
      </c>
      <c r="D2426">
        <v>5000</v>
      </c>
      <c r="E2426">
        <v>15121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9"/>
        <v>302.42</v>
      </c>
      <c r="P2426">
        <f t="shared" si="230"/>
        <v>555.55555555555554</v>
      </c>
      <c r="Q2426" t="str">
        <f t="shared" si="231"/>
        <v>food</v>
      </c>
      <c r="R2426" t="str">
        <f t="shared" si="232"/>
        <v>food trucks</v>
      </c>
      <c r="S2426" s="8">
        <f t="shared" si="233"/>
        <v>41909.892453703702</v>
      </c>
      <c r="T2426" s="8">
        <f t="shared" si="234"/>
        <v>41939.892453703702</v>
      </c>
    </row>
    <row r="2427" spans="1:20" ht="48" x14ac:dyDescent="0.2">
      <c r="A2427">
        <v>2425</v>
      </c>
      <c r="B2427" s="3" t="s">
        <v>2426</v>
      </c>
      <c r="C2427" s="3" t="s">
        <v>4649</v>
      </c>
      <c r="D2427">
        <v>500</v>
      </c>
      <c r="E2427">
        <v>503.22</v>
      </c>
      <c r="F2427" t="s">
        <v>8221</v>
      </c>
      <c r="G2427" t="s">
        <v>8225</v>
      </c>
      <c r="H2427" t="s">
        <v>8247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9"/>
        <v>100.64400000000001</v>
      </c>
      <c r="P2427">
        <f t="shared" si="230"/>
        <v>500</v>
      </c>
      <c r="Q2427" t="str">
        <f t="shared" si="231"/>
        <v>food</v>
      </c>
      <c r="R2427" t="str">
        <f t="shared" si="232"/>
        <v>food trucks</v>
      </c>
      <c r="S2427" s="8">
        <f t="shared" si="233"/>
        <v>42502.913761574076</v>
      </c>
      <c r="T2427" s="8">
        <f t="shared" si="234"/>
        <v>42517.919444444444</v>
      </c>
    </row>
    <row r="2428" spans="1:20" ht="64" x14ac:dyDescent="0.2">
      <c r="A2428">
        <v>2426</v>
      </c>
      <c r="B2428" s="3" t="s">
        <v>2427</v>
      </c>
      <c r="C2428" s="3" t="s">
        <v>4650</v>
      </c>
      <c r="D2428">
        <v>15000</v>
      </c>
      <c r="E2428">
        <v>1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9"/>
        <v>6.6666666666666671E-3</v>
      </c>
      <c r="P2428" t="e">
        <f t="shared" si="230"/>
        <v>#DIV/0!</v>
      </c>
      <c r="Q2428" t="str">
        <f t="shared" si="231"/>
        <v>food</v>
      </c>
      <c r="R2428" t="str">
        <f t="shared" si="232"/>
        <v>food trucks</v>
      </c>
      <c r="S2428" s="8">
        <f t="shared" si="233"/>
        <v>42164.170046296291</v>
      </c>
      <c r="T2428" s="8">
        <f t="shared" si="234"/>
        <v>42224.170046296291</v>
      </c>
    </row>
    <row r="2429" spans="1:20" ht="48" x14ac:dyDescent="0.2">
      <c r="A2429">
        <v>2427</v>
      </c>
      <c r="B2429" s="3" t="s">
        <v>2428</v>
      </c>
      <c r="C2429" s="3" t="s">
        <v>4651</v>
      </c>
      <c r="D2429">
        <v>4500</v>
      </c>
      <c r="E2429">
        <v>25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9"/>
        <v>0.55555555555555558</v>
      </c>
      <c r="P2429">
        <f t="shared" si="230"/>
        <v>4500</v>
      </c>
      <c r="Q2429" t="str">
        <f t="shared" si="231"/>
        <v>food</v>
      </c>
      <c r="R2429" t="str">
        <f t="shared" si="232"/>
        <v>food trucks</v>
      </c>
      <c r="S2429" s="8">
        <f t="shared" si="233"/>
        <v>42412.318668981476</v>
      </c>
      <c r="T2429" s="8">
        <f t="shared" si="234"/>
        <v>42452.277002314819</v>
      </c>
    </row>
    <row r="2430" spans="1:20" ht="48" x14ac:dyDescent="0.2">
      <c r="A2430">
        <v>2428</v>
      </c>
      <c r="B2430" s="3" t="s">
        <v>2429</v>
      </c>
      <c r="C2430" s="3" t="s">
        <v>4652</v>
      </c>
      <c r="D2430">
        <v>250000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9"/>
        <v>3.9999999999999996E-4</v>
      </c>
      <c r="P2430">
        <f t="shared" si="230"/>
        <v>250000</v>
      </c>
      <c r="Q2430" t="str">
        <f t="shared" si="231"/>
        <v>food</v>
      </c>
      <c r="R2430" t="str">
        <f t="shared" si="232"/>
        <v>food trucks</v>
      </c>
      <c r="S2430" s="8">
        <f t="shared" si="233"/>
        <v>42045.784155092595</v>
      </c>
      <c r="T2430" s="8">
        <f t="shared" si="234"/>
        <v>42075.742488425924</v>
      </c>
    </row>
    <row r="2431" spans="1:20" ht="48" x14ac:dyDescent="0.2">
      <c r="A2431">
        <v>2429</v>
      </c>
      <c r="B2431" s="3" t="s">
        <v>2430</v>
      </c>
      <c r="C2431" s="3" t="s">
        <v>4653</v>
      </c>
      <c r="D2431">
        <v>22000</v>
      </c>
      <c r="E2431">
        <v>70</v>
      </c>
      <c r="F2431" t="s">
        <v>8221</v>
      </c>
      <c r="G2431" t="s">
        <v>8226</v>
      </c>
      <c r="H2431" t="s">
        <v>8248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9"/>
        <v>0.31818181818181818</v>
      </c>
      <c r="P2431">
        <f t="shared" si="230"/>
        <v>5500</v>
      </c>
      <c r="Q2431" t="str">
        <f t="shared" si="231"/>
        <v>food</v>
      </c>
      <c r="R2431" t="str">
        <f t="shared" si="232"/>
        <v>food trucks</v>
      </c>
      <c r="S2431" s="8">
        <f t="shared" si="233"/>
        <v>42734.879236111112</v>
      </c>
      <c r="T2431" s="8">
        <f t="shared" si="234"/>
        <v>42771.697222222225</v>
      </c>
    </row>
    <row r="2432" spans="1:20" ht="48" x14ac:dyDescent="0.2">
      <c r="A2432">
        <v>2430</v>
      </c>
      <c r="B2432" s="3" t="s">
        <v>2431</v>
      </c>
      <c r="C2432" s="3" t="s">
        <v>4654</v>
      </c>
      <c r="D2432">
        <v>500</v>
      </c>
      <c r="E2432">
        <v>6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9"/>
        <v>1.2</v>
      </c>
      <c r="P2432">
        <f t="shared" si="230"/>
        <v>250</v>
      </c>
      <c r="Q2432" t="str">
        <f t="shared" si="231"/>
        <v>food</v>
      </c>
      <c r="R2432" t="str">
        <f t="shared" si="232"/>
        <v>food trucks</v>
      </c>
      <c r="S2432" s="8">
        <f t="shared" si="233"/>
        <v>42382.130833333329</v>
      </c>
      <c r="T2432" s="8">
        <f t="shared" si="234"/>
        <v>42412.130833333329</v>
      </c>
    </row>
    <row r="2433" spans="1:20" ht="48" x14ac:dyDescent="0.2">
      <c r="A2433">
        <v>2431</v>
      </c>
      <c r="B2433" s="3" t="s">
        <v>2432</v>
      </c>
      <c r="C2433" s="3" t="s">
        <v>4655</v>
      </c>
      <c r="D2433">
        <v>50000</v>
      </c>
      <c r="E2433">
        <v>13692</v>
      </c>
      <c r="F2433" t="s">
        <v>8221</v>
      </c>
      <c r="G2433" t="s">
        <v>8230</v>
      </c>
      <c r="H2433" t="s">
        <v>8249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9"/>
        <v>27.383999999999997</v>
      </c>
      <c r="P2433">
        <f t="shared" si="230"/>
        <v>25000</v>
      </c>
      <c r="Q2433" t="str">
        <f t="shared" si="231"/>
        <v>food</v>
      </c>
      <c r="R2433" t="str">
        <f t="shared" si="232"/>
        <v>food trucks</v>
      </c>
      <c r="S2433" s="8">
        <f t="shared" si="233"/>
        <v>42489.099687499998</v>
      </c>
      <c r="T2433" s="8">
        <f t="shared" si="234"/>
        <v>42549.099687499998</v>
      </c>
    </row>
    <row r="2434" spans="1:20" ht="48" x14ac:dyDescent="0.2">
      <c r="A2434">
        <v>2432</v>
      </c>
      <c r="B2434" s="3" t="s">
        <v>2433</v>
      </c>
      <c r="C2434" s="3" t="s">
        <v>4656</v>
      </c>
      <c r="D2434">
        <v>60000</v>
      </c>
      <c r="E2434">
        <v>52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9"/>
        <v>8.666666666666667E-2</v>
      </c>
      <c r="P2434">
        <f t="shared" si="230"/>
        <v>30000</v>
      </c>
      <c r="Q2434" t="str">
        <f t="shared" si="231"/>
        <v>food</v>
      </c>
      <c r="R2434" t="str">
        <f t="shared" si="232"/>
        <v>food trucks</v>
      </c>
      <c r="S2434" s="8">
        <f t="shared" si="233"/>
        <v>42041.218715277777</v>
      </c>
      <c r="T2434" s="8">
        <f t="shared" si="234"/>
        <v>42071.218715277777</v>
      </c>
    </row>
    <row r="2435" spans="1:20" ht="48" x14ac:dyDescent="0.2">
      <c r="A2435">
        <v>2433</v>
      </c>
      <c r="B2435" s="3" t="s">
        <v>2434</v>
      </c>
      <c r="C2435" s="3" t="s">
        <v>4657</v>
      </c>
      <c r="D2435">
        <v>7500</v>
      </c>
      <c r="E2435">
        <v>0</v>
      </c>
      <c r="F2435" t="s">
        <v>8221</v>
      </c>
      <c r="G2435" t="s">
        <v>8225</v>
      </c>
      <c r="H2435" t="s">
        <v>8247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9"/>
        <v>0</v>
      </c>
      <c r="P2435" t="e">
        <f t="shared" si="230"/>
        <v>#DIV/0!</v>
      </c>
      <c r="Q2435" t="str">
        <f t="shared" si="231"/>
        <v>food</v>
      </c>
      <c r="R2435" t="str">
        <f t="shared" si="232"/>
        <v>food trucks</v>
      </c>
      <c r="S2435" s="8">
        <f t="shared" si="233"/>
        <v>42397.89980324074</v>
      </c>
      <c r="T2435" s="8">
        <f t="shared" si="234"/>
        <v>42427.89980324074</v>
      </c>
    </row>
    <row r="2436" spans="1:20" ht="48" x14ac:dyDescent="0.2">
      <c r="A2436">
        <v>2434</v>
      </c>
      <c r="B2436" s="3" t="s">
        <v>2435</v>
      </c>
      <c r="C2436" s="3" t="s">
        <v>4658</v>
      </c>
      <c r="D2436">
        <v>10000</v>
      </c>
      <c r="E2436">
        <v>9</v>
      </c>
      <c r="F2436" t="s">
        <v>8221</v>
      </c>
      <c r="G2436" t="s">
        <v>8225</v>
      </c>
      <c r="H2436" t="s">
        <v>8247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9"/>
        <v>0.09</v>
      </c>
      <c r="P2436">
        <f t="shared" si="230"/>
        <v>5000</v>
      </c>
      <c r="Q2436" t="str">
        <f t="shared" si="231"/>
        <v>food</v>
      </c>
      <c r="R2436" t="str">
        <f t="shared" si="232"/>
        <v>food trucks</v>
      </c>
      <c r="S2436" s="8">
        <f t="shared" si="233"/>
        <v>42180.18604166666</v>
      </c>
      <c r="T2436" s="8">
        <f t="shared" si="234"/>
        <v>42220.18604166666</v>
      </c>
    </row>
    <row r="2437" spans="1:20" ht="48" x14ac:dyDescent="0.2">
      <c r="A2437">
        <v>2435</v>
      </c>
      <c r="B2437" s="3" t="s">
        <v>2436</v>
      </c>
      <c r="C2437" s="3" t="s">
        <v>4659</v>
      </c>
      <c r="D2437">
        <v>2500</v>
      </c>
      <c r="E2437">
        <v>68</v>
      </c>
      <c r="F2437" t="s">
        <v>8221</v>
      </c>
      <c r="G2437" t="s">
        <v>8225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9"/>
        <v>2.7199999999999998</v>
      </c>
      <c r="P2437">
        <f t="shared" si="230"/>
        <v>625</v>
      </c>
      <c r="Q2437" t="str">
        <f t="shared" si="231"/>
        <v>food</v>
      </c>
      <c r="R2437" t="str">
        <f t="shared" si="232"/>
        <v>food trucks</v>
      </c>
      <c r="S2437" s="8">
        <f t="shared" si="233"/>
        <v>42252.277615740735</v>
      </c>
      <c r="T2437" s="8">
        <f t="shared" si="23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4660</v>
      </c>
      <c r="D2438">
        <v>5000</v>
      </c>
      <c r="E2438">
        <v>35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9"/>
        <v>0.70000000000000007</v>
      </c>
      <c r="P2438">
        <f t="shared" si="230"/>
        <v>2500</v>
      </c>
      <c r="Q2438" t="str">
        <f t="shared" si="231"/>
        <v>food</v>
      </c>
      <c r="R2438" t="str">
        <f t="shared" si="232"/>
        <v>food trucks</v>
      </c>
      <c r="S2438" s="8">
        <f t="shared" si="233"/>
        <v>42338.615393518514</v>
      </c>
      <c r="T2438" s="8">
        <f t="shared" si="23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4661</v>
      </c>
      <c r="D2439">
        <v>75000</v>
      </c>
      <c r="E2439">
        <v>3781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9"/>
        <v>5.0413333333333332</v>
      </c>
      <c r="P2439" t="e">
        <f t="shared" si="230"/>
        <v>#DIV/0!</v>
      </c>
      <c r="Q2439" t="str">
        <f t="shared" si="231"/>
        <v>food</v>
      </c>
      <c r="R2439" t="str">
        <f t="shared" si="232"/>
        <v>food trucks</v>
      </c>
      <c r="S2439" s="8">
        <f t="shared" si="233"/>
        <v>42031.965138888889</v>
      </c>
      <c r="T2439" s="8">
        <f t="shared" si="234"/>
        <v>42080.75</v>
      </c>
    </row>
    <row r="2440" spans="1:20" ht="48" x14ac:dyDescent="0.2">
      <c r="A2440">
        <v>2438</v>
      </c>
      <c r="B2440" s="3" t="s">
        <v>2439</v>
      </c>
      <c r="C2440" s="3" t="s">
        <v>4662</v>
      </c>
      <c r="D2440">
        <v>45000</v>
      </c>
      <c r="E2440">
        <v>0</v>
      </c>
      <c r="F2440" t="s">
        <v>8221</v>
      </c>
      <c r="G2440" t="s">
        <v>8229</v>
      </c>
      <c r="H2440" t="s">
        <v>8251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9"/>
        <v>0</v>
      </c>
      <c r="P2440">
        <f t="shared" si="230"/>
        <v>45000</v>
      </c>
      <c r="Q2440" t="str">
        <f t="shared" si="231"/>
        <v>food</v>
      </c>
      <c r="R2440" t="str">
        <f t="shared" si="232"/>
        <v>food trucks</v>
      </c>
      <c r="S2440" s="8">
        <f t="shared" si="233"/>
        <v>42285.91506944444</v>
      </c>
      <c r="T2440" s="8">
        <f t="shared" si="23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4663</v>
      </c>
      <c r="D2441">
        <v>25000</v>
      </c>
      <c r="E2441">
        <v>123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9"/>
        <v>0.49199999999999999</v>
      </c>
      <c r="P2441" t="e">
        <f t="shared" si="230"/>
        <v>#DIV/0!</v>
      </c>
      <c r="Q2441" t="str">
        <f t="shared" si="231"/>
        <v>food</v>
      </c>
      <c r="R2441" t="str">
        <f t="shared" si="232"/>
        <v>food trucks</v>
      </c>
      <c r="S2441" s="8">
        <f t="shared" si="233"/>
        <v>42265.818622685183</v>
      </c>
      <c r="T2441" s="8">
        <f t="shared" si="234"/>
        <v>42295.818622685183</v>
      </c>
    </row>
    <row r="2442" spans="1:20" ht="48" x14ac:dyDescent="0.2">
      <c r="A2442">
        <v>2440</v>
      </c>
      <c r="B2442" s="3" t="s">
        <v>2441</v>
      </c>
      <c r="C2442" s="3" t="s">
        <v>4664</v>
      </c>
      <c r="D2442">
        <v>3870</v>
      </c>
      <c r="E2442">
        <v>1416</v>
      </c>
      <c r="F2442" t="s">
        <v>8221</v>
      </c>
      <c r="G2442" t="s">
        <v>8224</v>
      </c>
      <c r="H2442" t="s">
        <v>8246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9"/>
        <v>36.589147286821706</v>
      </c>
      <c r="P2442">
        <f t="shared" si="230"/>
        <v>1935</v>
      </c>
      <c r="Q2442" t="str">
        <f t="shared" si="231"/>
        <v>food</v>
      </c>
      <c r="R2442" t="str">
        <f t="shared" si="232"/>
        <v>food trucks</v>
      </c>
      <c r="S2442" s="8">
        <f t="shared" si="233"/>
        <v>42383.899456018517</v>
      </c>
      <c r="T2442" s="8">
        <f t="shared" si="234"/>
        <v>42413.899456018517</v>
      </c>
    </row>
    <row r="2443" spans="1:20" ht="48" x14ac:dyDescent="0.2">
      <c r="A2443">
        <v>2441</v>
      </c>
      <c r="B2443" s="3" t="s">
        <v>2442</v>
      </c>
      <c r="C2443" s="3" t="s">
        <v>4665</v>
      </c>
      <c r="D2443">
        <v>7500</v>
      </c>
      <c r="E2443">
        <v>0</v>
      </c>
      <c r="F2443" t="s">
        <v>8221</v>
      </c>
      <c r="G2443" t="s">
        <v>8225</v>
      </c>
      <c r="H2443" t="s">
        <v>8247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ref="O2443:O2506" si="235">(E2443/D2443)*100</f>
        <v>0</v>
      </c>
      <c r="P2443">
        <f t="shared" ref="P2443:P2506" si="236">D2443/L2443</f>
        <v>68.807339449541288</v>
      </c>
      <c r="Q2443" t="str">
        <f t="shared" ref="Q2443:Q2506" si="237">LEFT(N2443,SEARCH("/",N2443)-1)</f>
        <v>food</v>
      </c>
      <c r="R2443" t="str">
        <f t="shared" ref="R2443:R2506" si="238">RIGHT(N2443,LEN(N2443)-SEARCH("/",N2443))</f>
        <v>small batch</v>
      </c>
      <c r="S2443" s="8">
        <f t="shared" ref="S2443:S2506" si="239">(((J2443/60)/60)/24)+DATE(1970,1,1)</f>
        <v>42187.125625000001</v>
      </c>
      <c r="T2443" s="8">
        <f t="shared" ref="T2443:T2506" si="240">(((I2443/60)/60)/24)+DATE(1970,1,1)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4666</v>
      </c>
      <c r="D2444">
        <v>8000</v>
      </c>
      <c r="E2444">
        <v>200</v>
      </c>
      <c r="F2444" t="s">
        <v>8221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35"/>
        <v>2.5</v>
      </c>
      <c r="P2444">
        <f t="shared" si="236"/>
        <v>21.50537634408602</v>
      </c>
      <c r="Q2444" t="str">
        <f t="shared" si="237"/>
        <v>food</v>
      </c>
      <c r="R2444" t="str">
        <f t="shared" si="238"/>
        <v>small batch</v>
      </c>
      <c r="S2444" s="8">
        <f t="shared" si="239"/>
        <v>42052.666990740734</v>
      </c>
      <c r="T2444" s="8">
        <f t="shared" si="240"/>
        <v>42082.625324074077</v>
      </c>
    </row>
    <row r="2445" spans="1:20" ht="48" x14ac:dyDescent="0.2">
      <c r="A2445">
        <v>2443</v>
      </c>
      <c r="B2445" s="3" t="s">
        <v>2444</v>
      </c>
      <c r="C2445" s="3" t="s">
        <v>4667</v>
      </c>
      <c r="D2445">
        <v>150000</v>
      </c>
      <c r="E2445">
        <v>1366</v>
      </c>
      <c r="F2445" t="s">
        <v>8221</v>
      </c>
      <c r="G2445" t="s">
        <v>8236</v>
      </c>
      <c r="H2445" t="s">
        <v>8249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35"/>
        <v>0.91066666666666674</v>
      </c>
      <c r="P2445">
        <f t="shared" si="236"/>
        <v>482.3151125401929</v>
      </c>
      <c r="Q2445" t="str">
        <f t="shared" si="237"/>
        <v>food</v>
      </c>
      <c r="R2445" t="str">
        <f t="shared" si="238"/>
        <v>small batch</v>
      </c>
      <c r="S2445" s="8">
        <f t="shared" si="239"/>
        <v>41836.625254629631</v>
      </c>
      <c r="T2445" s="8">
        <f t="shared" si="240"/>
        <v>41866.625254629631</v>
      </c>
    </row>
    <row r="2446" spans="1:20" ht="48" x14ac:dyDescent="0.2">
      <c r="A2446">
        <v>2444</v>
      </c>
      <c r="B2446" s="3" t="s">
        <v>2445</v>
      </c>
      <c r="C2446" s="3" t="s">
        <v>4668</v>
      </c>
      <c r="D2446">
        <v>750</v>
      </c>
      <c r="E2446">
        <v>0</v>
      </c>
      <c r="F2446" t="s">
        <v>8221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35"/>
        <v>0</v>
      </c>
      <c r="P2446">
        <f t="shared" si="236"/>
        <v>12.295081967213115</v>
      </c>
      <c r="Q2446" t="str">
        <f t="shared" si="237"/>
        <v>food</v>
      </c>
      <c r="R2446" t="str">
        <f t="shared" si="238"/>
        <v>small batch</v>
      </c>
      <c r="S2446" s="8">
        <f t="shared" si="239"/>
        <v>42485.754525462966</v>
      </c>
      <c r="T2446" s="8">
        <f t="shared" si="240"/>
        <v>42515.754525462966</v>
      </c>
    </row>
    <row r="2447" spans="1:20" ht="48" x14ac:dyDescent="0.2">
      <c r="A2447">
        <v>2445</v>
      </c>
      <c r="B2447" s="3" t="s">
        <v>2446</v>
      </c>
      <c r="C2447" s="3" t="s">
        <v>4669</v>
      </c>
      <c r="D2447">
        <v>240000</v>
      </c>
      <c r="E2447">
        <v>50</v>
      </c>
      <c r="F2447" t="s">
        <v>8221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35"/>
        <v>2.0833333333333336E-2</v>
      </c>
      <c r="P2447">
        <f t="shared" si="236"/>
        <v>2086.9565217391305</v>
      </c>
      <c r="Q2447" t="str">
        <f t="shared" si="237"/>
        <v>food</v>
      </c>
      <c r="R2447" t="str">
        <f t="shared" si="238"/>
        <v>small batch</v>
      </c>
      <c r="S2447" s="8">
        <f t="shared" si="239"/>
        <v>42243.190057870372</v>
      </c>
      <c r="T2447" s="8">
        <f t="shared" si="240"/>
        <v>42273.190057870372</v>
      </c>
    </row>
    <row r="2448" spans="1:20" ht="48" x14ac:dyDescent="0.2">
      <c r="A2448">
        <v>2446</v>
      </c>
      <c r="B2448" s="3" t="s">
        <v>2447</v>
      </c>
      <c r="C2448" s="3" t="s">
        <v>4670</v>
      </c>
      <c r="D2448">
        <v>100000</v>
      </c>
      <c r="E2448">
        <v>12</v>
      </c>
      <c r="F2448" t="s">
        <v>8221</v>
      </c>
      <c r="G2448" t="s">
        <v>8229</v>
      </c>
      <c r="H2448" t="s">
        <v>8251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35"/>
        <v>1.2E-2</v>
      </c>
      <c r="P2448">
        <f t="shared" si="236"/>
        <v>900.90090090090087</v>
      </c>
      <c r="Q2448" t="str">
        <f t="shared" si="237"/>
        <v>food</v>
      </c>
      <c r="R2448" t="str">
        <f t="shared" si="238"/>
        <v>small batch</v>
      </c>
      <c r="S2448" s="8">
        <f t="shared" si="239"/>
        <v>42670.602673611109</v>
      </c>
      <c r="T2448" s="8">
        <f t="shared" si="240"/>
        <v>42700.64434027778</v>
      </c>
    </row>
    <row r="2449" spans="1:20" ht="48" x14ac:dyDescent="0.2">
      <c r="A2449">
        <v>2447</v>
      </c>
      <c r="B2449" s="3" t="s">
        <v>2448</v>
      </c>
      <c r="C2449" s="3" t="s">
        <v>4671</v>
      </c>
      <c r="D2449">
        <v>15000</v>
      </c>
      <c r="E2449">
        <v>55</v>
      </c>
      <c r="F2449" t="s">
        <v>8221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35"/>
        <v>0.36666666666666664</v>
      </c>
      <c r="P2449">
        <f t="shared" si="236"/>
        <v>44.510385756676556</v>
      </c>
      <c r="Q2449" t="str">
        <f t="shared" si="237"/>
        <v>food</v>
      </c>
      <c r="R2449" t="str">
        <f t="shared" si="238"/>
        <v>small batch</v>
      </c>
      <c r="S2449" s="8">
        <f t="shared" si="239"/>
        <v>42654.469826388886</v>
      </c>
      <c r="T2449" s="8">
        <f t="shared" si="240"/>
        <v>42686.166666666672</v>
      </c>
    </row>
    <row r="2450" spans="1:20" ht="48" x14ac:dyDescent="0.2">
      <c r="A2450">
        <v>2448</v>
      </c>
      <c r="B2450" s="3" t="s">
        <v>2449</v>
      </c>
      <c r="C2450" s="3" t="s">
        <v>4672</v>
      </c>
      <c r="D2450">
        <v>50000</v>
      </c>
      <c r="E2450">
        <v>0</v>
      </c>
      <c r="F2450" t="s">
        <v>8221</v>
      </c>
      <c r="G2450" t="s">
        <v>8233</v>
      </c>
      <c r="H2450" t="s">
        <v>8249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35"/>
        <v>0</v>
      </c>
      <c r="P2450">
        <f t="shared" si="236"/>
        <v>5555.5555555555557</v>
      </c>
      <c r="Q2450" t="str">
        <f t="shared" si="237"/>
        <v>food</v>
      </c>
      <c r="R2450" t="str">
        <f t="shared" si="238"/>
        <v>small batch</v>
      </c>
      <c r="S2450" s="8">
        <f t="shared" si="239"/>
        <v>42607.316122685181</v>
      </c>
      <c r="T2450" s="8">
        <f t="shared" si="240"/>
        <v>42613.233333333337</v>
      </c>
    </row>
    <row r="2451" spans="1:20" ht="48" x14ac:dyDescent="0.2">
      <c r="A2451">
        <v>2449</v>
      </c>
      <c r="B2451" s="3" t="s">
        <v>2450</v>
      </c>
      <c r="C2451" s="3" t="s">
        <v>4673</v>
      </c>
      <c r="D2451">
        <v>75000</v>
      </c>
      <c r="E2451">
        <v>68</v>
      </c>
      <c r="F2451" t="s">
        <v>8221</v>
      </c>
      <c r="G2451" t="s">
        <v>8226</v>
      </c>
      <c r="H2451" t="s">
        <v>8248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35"/>
        <v>9.0666666666666659E-2</v>
      </c>
      <c r="P2451">
        <f t="shared" si="236"/>
        <v>625</v>
      </c>
      <c r="Q2451" t="str">
        <f t="shared" si="237"/>
        <v>food</v>
      </c>
      <c r="R2451" t="str">
        <f t="shared" si="238"/>
        <v>small batch</v>
      </c>
      <c r="S2451" s="8">
        <f t="shared" si="239"/>
        <v>41943.142534722225</v>
      </c>
      <c r="T2451" s="8">
        <f t="shared" si="240"/>
        <v>41973.184201388889</v>
      </c>
    </row>
    <row r="2452" spans="1:20" ht="48" x14ac:dyDescent="0.2">
      <c r="A2452">
        <v>2450</v>
      </c>
      <c r="B2452" s="3" t="s">
        <v>2451</v>
      </c>
      <c r="C2452" s="3" t="s">
        <v>4674</v>
      </c>
      <c r="D2452">
        <v>18000</v>
      </c>
      <c r="E2452">
        <v>1</v>
      </c>
      <c r="F2452" t="s">
        <v>8221</v>
      </c>
      <c r="G2452" t="s">
        <v>8230</v>
      </c>
      <c r="H2452" t="s">
        <v>8249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35"/>
        <v>5.5555555555555558E-3</v>
      </c>
      <c r="P2452">
        <f t="shared" si="236"/>
        <v>176.47058823529412</v>
      </c>
      <c r="Q2452" t="str">
        <f t="shared" si="237"/>
        <v>food</v>
      </c>
      <c r="R2452" t="str">
        <f t="shared" si="238"/>
        <v>small batch</v>
      </c>
      <c r="S2452" s="8">
        <f t="shared" si="239"/>
        <v>41902.07240740741</v>
      </c>
      <c r="T2452" s="8">
        <f t="shared" si="240"/>
        <v>41940.132638888892</v>
      </c>
    </row>
    <row r="2453" spans="1:20" ht="48" x14ac:dyDescent="0.2">
      <c r="A2453">
        <v>2451</v>
      </c>
      <c r="B2453" s="3" t="s">
        <v>2452</v>
      </c>
      <c r="C2453" s="3" t="s">
        <v>4675</v>
      </c>
      <c r="D2453">
        <v>25000</v>
      </c>
      <c r="E2453">
        <v>0</v>
      </c>
      <c r="F2453" t="s">
        <v>8221</v>
      </c>
      <c r="G2453" t="s">
        <v>8225</v>
      </c>
      <c r="H2453" t="s">
        <v>8247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35"/>
        <v>0</v>
      </c>
      <c r="P2453">
        <f t="shared" si="236"/>
        <v>134.40860215053763</v>
      </c>
      <c r="Q2453" t="str">
        <f t="shared" si="237"/>
        <v>food</v>
      </c>
      <c r="R2453" t="str">
        <f t="shared" si="238"/>
        <v>small batch</v>
      </c>
      <c r="S2453" s="8">
        <f t="shared" si="239"/>
        <v>42779.908449074079</v>
      </c>
      <c r="T2453" s="8">
        <f t="shared" si="240"/>
        <v>42799.908449074079</v>
      </c>
    </row>
    <row r="2454" spans="1:20" ht="48" x14ac:dyDescent="0.2">
      <c r="A2454">
        <v>2452</v>
      </c>
      <c r="B2454" s="3" t="s">
        <v>2453</v>
      </c>
      <c r="C2454" s="3" t="s">
        <v>4676</v>
      </c>
      <c r="D2454">
        <v>5000</v>
      </c>
      <c r="E2454">
        <v>1</v>
      </c>
      <c r="F2454" t="s">
        <v>8221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35"/>
        <v>0.02</v>
      </c>
      <c r="P2454">
        <f t="shared" si="236"/>
        <v>333.33333333333331</v>
      </c>
      <c r="Q2454" t="str">
        <f t="shared" si="237"/>
        <v>food</v>
      </c>
      <c r="R2454" t="str">
        <f t="shared" si="238"/>
        <v>small batch</v>
      </c>
      <c r="S2454" s="8">
        <f t="shared" si="239"/>
        <v>42338.84375</v>
      </c>
      <c r="T2454" s="8">
        <f t="shared" si="240"/>
        <v>42367.958333333328</v>
      </c>
    </row>
    <row r="2455" spans="1:20" ht="48" x14ac:dyDescent="0.2">
      <c r="A2455">
        <v>2453</v>
      </c>
      <c r="B2455" s="3" t="s">
        <v>2454</v>
      </c>
      <c r="C2455" s="3" t="s">
        <v>4677</v>
      </c>
      <c r="D2455">
        <v>10000</v>
      </c>
      <c r="E2455">
        <v>0</v>
      </c>
      <c r="F2455" t="s">
        <v>8221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35"/>
        <v>0</v>
      </c>
      <c r="P2455">
        <f t="shared" si="236"/>
        <v>149.25373134328359</v>
      </c>
      <c r="Q2455" t="str">
        <f t="shared" si="237"/>
        <v>food</v>
      </c>
      <c r="R2455" t="str">
        <f t="shared" si="238"/>
        <v>small batch</v>
      </c>
      <c r="S2455" s="8">
        <f t="shared" si="239"/>
        <v>42738.692233796297</v>
      </c>
      <c r="T2455" s="8">
        <f t="shared" si="240"/>
        <v>42768.692233796297</v>
      </c>
    </row>
    <row r="2456" spans="1:20" ht="64" x14ac:dyDescent="0.2">
      <c r="A2456">
        <v>2454</v>
      </c>
      <c r="B2456" s="3" t="s">
        <v>2455</v>
      </c>
      <c r="C2456" s="3" t="s">
        <v>4678</v>
      </c>
      <c r="D2456">
        <v>24500</v>
      </c>
      <c r="E2456">
        <v>245</v>
      </c>
      <c r="F2456" t="s">
        <v>8221</v>
      </c>
      <c r="G2456" t="s">
        <v>8228</v>
      </c>
      <c r="H2456" t="s">
        <v>8250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35"/>
        <v>1</v>
      </c>
      <c r="P2456">
        <f t="shared" si="236"/>
        <v>188.46153846153845</v>
      </c>
      <c r="Q2456" t="str">
        <f t="shared" si="237"/>
        <v>food</v>
      </c>
      <c r="R2456" t="str">
        <f t="shared" si="238"/>
        <v>small batch</v>
      </c>
      <c r="S2456" s="8">
        <f t="shared" si="239"/>
        <v>42770.201481481476</v>
      </c>
      <c r="T2456" s="8">
        <f t="shared" si="240"/>
        <v>42805.201481481476</v>
      </c>
    </row>
    <row r="2457" spans="1:20" ht="48" x14ac:dyDescent="0.2">
      <c r="A2457">
        <v>2455</v>
      </c>
      <c r="B2457" s="3" t="s">
        <v>2456</v>
      </c>
      <c r="C2457" s="3" t="s">
        <v>4679</v>
      </c>
      <c r="D2457">
        <v>2500</v>
      </c>
      <c r="E2457">
        <v>20</v>
      </c>
      <c r="F2457" t="s">
        <v>8221</v>
      </c>
      <c r="G2457" t="s">
        <v>8229</v>
      </c>
      <c r="H2457" t="s">
        <v>8251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35"/>
        <v>0.8</v>
      </c>
      <c r="P2457">
        <f t="shared" si="236"/>
        <v>156.25</v>
      </c>
      <c r="Q2457" t="str">
        <f t="shared" si="237"/>
        <v>food</v>
      </c>
      <c r="R2457" t="str">
        <f t="shared" si="238"/>
        <v>small batch</v>
      </c>
      <c r="S2457" s="8">
        <f t="shared" si="239"/>
        <v>42452.781828703708</v>
      </c>
      <c r="T2457" s="8">
        <f t="shared" si="240"/>
        <v>42480.781828703708</v>
      </c>
    </row>
    <row r="2458" spans="1:20" ht="32" x14ac:dyDescent="0.2">
      <c r="A2458">
        <v>2456</v>
      </c>
      <c r="B2458" s="3" t="s">
        <v>2457</v>
      </c>
      <c r="C2458" s="3" t="s">
        <v>4680</v>
      </c>
      <c r="D2458">
        <v>85000</v>
      </c>
      <c r="E2458">
        <v>142</v>
      </c>
      <c r="F2458" t="s">
        <v>8221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35"/>
        <v>0.16705882352941176</v>
      </c>
      <c r="P2458">
        <f t="shared" si="236"/>
        <v>1268.6567164179105</v>
      </c>
      <c r="Q2458" t="str">
        <f t="shared" si="237"/>
        <v>food</v>
      </c>
      <c r="R2458" t="str">
        <f t="shared" si="238"/>
        <v>small batch</v>
      </c>
      <c r="S2458" s="8">
        <f t="shared" si="239"/>
        <v>42761.961099537039</v>
      </c>
      <c r="T2458" s="8">
        <f t="shared" si="240"/>
        <v>42791.961099537039</v>
      </c>
    </row>
    <row r="2459" spans="1:20" ht="48" x14ac:dyDescent="0.2">
      <c r="A2459">
        <v>2457</v>
      </c>
      <c r="B2459" s="3" t="s">
        <v>2458</v>
      </c>
      <c r="C2459" s="3" t="s">
        <v>4681</v>
      </c>
      <c r="D2459">
        <v>25000</v>
      </c>
      <c r="E2459">
        <v>106</v>
      </c>
      <c r="F2459" t="s">
        <v>8221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35"/>
        <v>0.42399999999999999</v>
      </c>
      <c r="P2459">
        <f t="shared" si="236"/>
        <v>201.61290322580646</v>
      </c>
      <c r="Q2459" t="str">
        <f t="shared" si="237"/>
        <v>food</v>
      </c>
      <c r="R2459" t="str">
        <f t="shared" si="238"/>
        <v>small batch</v>
      </c>
      <c r="S2459" s="8">
        <f t="shared" si="239"/>
        <v>42423.602500000001</v>
      </c>
      <c r="T2459" s="8">
        <f t="shared" si="240"/>
        <v>42453.560833333337</v>
      </c>
    </row>
    <row r="2460" spans="1:20" ht="48" x14ac:dyDescent="0.2">
      <c r="A2460">
        <v>2458</v>
      </c>
      <c r="B2460" s="3" t="s">
        <v>2459</v>
      </c>
      <c r="C2460" s="3" t="s">
        <v>4682</v>
      </c>
      <c r="D2460">
        <v>2500</v>
      </c>
      <c r="E2460">
        <v>0</v>
      </c>
      <c r="F2460" t="s">
        <v>8221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35"/>
        <v>0</v>
      </c>
      <c r="P2460">
        <f t="shared" si="236"/>
        <v>31.25</v>
      </c>
      <c r="Q2460" t="str">
        <f t="shared" si="237"/>
        <v>food</v>
      </c>
      <c r="R2460" t="str">
        <f t="shared" si="238"/>
        <v>small batch</v>
      </c>
      <c r="S2460" s="8">
        <f t="shared" si="239"/>
        <v>42495.871736111112</v>
      </c>
      <c r="T2460" s="8">
        <f t="shared" si="240"/>
        <v>42530.791666666672</v>
      </c>
    </row>
    <row r="2461" spans="1:20" ht="48" x14ac:dyDescent="0.2">
      <c r="A2461">
        <v>2459</v>
      </c>
      <c r="B2461" s="3" t="s">
        <v>2460</v>
      </c>
      <c r="C2461" s="3" t="s">
        <v>4683</v>
      </c>
      <c r="D2461">
        <v>88888</v>
      </c>
      <c r="E2461">
        <v>346</v>
      </c>
      <c r="F2461" t="s">
        <v>8221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35"/>
        <v>0.38925389253892539</v>
      </c>
      <c r="P2461">
        <f t="shared" si="236"/>
        <v>315.20567375886526</v>
      </c>
      <c r="Q2461" t="str">
        <f t="shared" si="237"/>
        <v>food</v>
      </c>
      <c r="R2461" t="str">
        <f t="shared" si="238"/>
        <v>small batch</v>
      </c>
      <c r="S2461" s="8">
        <f t="shared" si="239"/>
        <v>42407.637557870374</v>
      </c>
      <c r="T2461" s="8">
        <f t="shared" si="240"/>
        <v>42452.595891203702</v>
      </c>
    </row>
    <row r="2462" spans="1:20" ht="48" x14ac:dyDescent="0.2">
      <c r="A2462">
        <v>2460</v>
      </c>
      <c r="B2462" s="3" t="s">
        <v>2461</v>
      </c>
      <c r="C2462" s="3" t="s">
        <v>4684</v>
      </c>
      <c r="D2462">
        <v>11180</v>
      </c>
      <c r="E2462">
        <v>80</v>
      </c>
      <c r="F2462" t="s">
        <v>8221</v>
      </c>
      <c r="G2462" t="s">
        <v>8225</v>
      </c>
      <c r="H2462" t="s">
        <v>8247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35"/>
        <v>0.7155635062611807</v>
      </c>
      <c r="P2462">
        <f t="shared" si="236"/>
        <v>164.41176470588235</v>
      </c>
      <c r="Q2462" t="str">
        <f t="shared" si="237"/>
        <v>food</v>
      </c>
      <c r="R2462" t="str">
        <f t="shared" si="238"/>
        <v>small batch</v>
      </c>
      <c r="S2462" s="8">
        <f t="shared" si="239"/>
        <v>42704.187118055561</v>
      </c>
      <c r="T2462" s="8">
        <f t="shared" si="240"/>
        <v>42738.178472222222</v>
      </c>
    </row>
    <row r="2463" spans="1:20" ht="48" x14ac:dyDescent="0.2">
      <c r="A2463">
        <v>2461</v>
      </c>
      <c r="B2463" s="3" t="s">
        <v>2462</v>
      </c>
      <c r="C2463" s="3" t="s">
        <v>4685</v>
      </c>
      <c r="D2463">
        <v>60000</v>
      </c>
      <c r="E2463">
        <v>259</v>
      </c>
      <c r="F2463" t="s">
        <v>8221</v>
      </c>
      <c r="G2463" t="s">
        <v>8236</v>
      </c>
      <c r="H2463" t="s">
        <v>8249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35"/>
        <v>0.43166666666666664</v>
      </c>
      <c r="P2463">
        <f t="shared" si="236"/>
        <v>697.67441860465112</v>
      </c>
      <c r="Q2463" t="str">
        <f t="shared" si="237"/>
        <v>music</v>
      </c>
      <c r="R2463" t="str">
        <f t="shared" si="238"/>
        <v>indie rock</v>
      </c>
      <c r="S2463" s="8">
        <f t="shared" si="239"/>
        <v>40784.012696759259</v>
      </c>
      <c r="T2463" s="8">
        <f t="shared" si="240"/>
        <v>40817.125</v>
      </c>
    </row>
    <row r="2464" spans="1:20" ht="48" x14ac:dyDescent="0.2">
      <c r="A2464">
        <v>2462</v>
      </c>
      <c r="B2464" s="3" t="s">
        <v>2463</v>
      </c>
      <c r="C2464" s="3" t="s">
        <v>4686</v>
      </c>
      <c r="D2464">
        <v>80000</v>
      </c>
      <c r="E2464">
        <v>1</v>
      </c>
      <c r="F2464" t="s">
        <v>8221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35"/>
        <v>1.25E-3</v>
      </c>
      <c r="P2464">
        <f t="shared" si="236"/>
        <v>695.6521739130435</v>
      </c>
      <c r="Q2464" t="str">
        <f t="shared" si="237"/>
        <v>music</v>
      </c>
      <c r="R2464" t="str">
        <f t="shared" si="238"/>
        <v>indie rock</v>
      </c>
      <c r="S2464" s="8">
        <f t="shared" si="239"/>
        <v>41089.186296296299</v>
      </c>
      <c r="T2464" s="8">
        <f t="shared" si="240"/>
        <v>41109.186296296299</v>
      </c>
    </row>
    <row r="2465" spans="1:20" ht="48" x14ac:dyDescent="0.2">
      <c r="A2465">
        <v>2463</v>
      </c>
      <c r="B2465" s="3" t="s">
        <v>2464</v>
      </c>
      <c r="C2465" s="3" t="s">
        <v>4687</v>
      </c>
      <c r="D2465">
        <v>5000</v>
      </c>
      <c r="E2465">
        <v>10</v>
      </c>
      <c r="F2465" t="s">
        <v>8221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35"/>
        <v>0.2</v>
      </c>
      <c r="P2465">
        <f t="shared" si="236"/>
        <v>66.666666666666671</v>
      </c>
      <c r="Q2465" t="str">
        <f t="shared" si="237"/>
        <v>music</v>
      </c>
      <c r="R2465" t="str">
        <f t="shared" si="238"/>
        <v>indie rock</v>
      </c>
      <c r="S2465" s="8">
        <f t="shared" si="239"/>
        <v>41341.111400462964</v>
      </c>
      <c r="T2465" s="8">
        <f t="shared" si="240"/>
        <v>41380.791666666664</v>
      </c>
    </row>
    <row r="2466" spans="1:20" ht="32" x14ac:dyDescent="0.2">
      <c r="A2466">
        <v>2464</v>
      </c>
      <c r="B2466" s="3" t="s">
        <v>2465</v>
      </c>
      <c r="C2466" s="3" t="s">
        <v>4688</v>
      </c>
      <c r="D2466">
        <v>125000</v>
      </c>
      <c r="E2466">
        <v>14</v>
      </c>
      <c r="F2466" t="s">
        <v>8221</v>
      </c>
      <c r="G2466" t="s">
        <v>8225</v>
      </c>
      <c r="H2466" t="s">
        <v>8247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35"/>
        <v>1.12E-2</v>
      </c>
      <c r="P2466">
        <f t="shared" si="236"/>
        <v>2906.9767441860463</v>
      </c>
      <c r="Q2466" t="str">
        <f t="shared" si="237"/>
        <v>music</v>
      </c>
      <c r="R2466" t="str">
        <f t="shared" si="238"/>
        <v>indie rock</v>
      </c>
      <c r="S2466" s="8">
        <f t="shared" si="239"/>
        <v>42248.90042824074</v>
      </c>
      <c r="T2466" s="8">
        <f t="shared" si="240"/>
        <v>42277.811805555553</v>
      </c>
    </row>
    <row r="2467" spans="1:20" ht="32" x14ac:dyDescent="0.2">
      <c r="A2467">
        <v>2465</v>
      </c>
      <c r="B2467" s="3" t="s">
        <v>2466</v>
      </c>
      <c r="C2467" s="3" t="s">
        <v>4689</v>
      </c>
      <c r="D2467">
        <v>12000</v>
      </c>
      <c r="E2467">
        <v>175</v>
      </c>
      <c r="F2467" t="s">
        <v>8221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35"/>
        <v>1.4583333333333333</v>
      </c>
      <c r="P2467">
        <f t="shared" si="236"/>
        <v>250</v>
      </c>
      <c r="Q2467" t="str">
        <f t="shared" si="237"/>
        <v>music</v>
      </c>
      <c r="R2467" t="str">
        <f t="shared" si="238"/>
        <v>indie rock</v>
      </c>
      <c r="S2467" s="8">
        <f t="shared" si="239"/>
        <v>41145.719305555554</v>
      </c>
      <c r="T2467" s="8">
        <f t="shared" si="240"/>
        <v>41175.719305555554</v>
      </c>
    </row>
    <row r="2468" spans="1:20" ht="48" x14ac:dyDescent="0.2">
      <c r="A2468">
        <v>2466</v>
      </c>
      <c r="B2468" s="3" t="s">
        <v>2467</v>
      </c>
      <c r="C2468" s="3" t="s">
        <v>4690</v>
      </c>
      <c r="D2468">
        <v>3000</v>
      </c>
      <c r="E2468">
        <v>1</v>
      </c>
      <c r="F2468" t="s">
        <v>8221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35"/>
        <v>3.3333333333333333E-2</v>
      </c>
      <c r="P2468">
        <f t="shared" si="236"/>
        <v>57.692307692307693</v>
      </c>
      <c r="Q2468" t="str">
        <f t="shared" si="237"/>
        <v>music</v>
      </c>
      <c r="R2468" t="str">
        <f t="shared" si="238"/>
        <v>indie rock</v>
      </c>
      <c r="S2468" s="8">
        <f t="shared" si="239"/>
        <v>41373.102465277778</v>
      </c>
      <c r="T2468" s="8">
        <f t="shared" si="240"/>
        <v>41403.102465277778</v>
      </c>
    </row>
    <row r="2469" spans="1:20" ht="48" x14ac:dyDescent="0.2">
      <c r="A2469">
        <v>2467</v>
      </c>
      <c r="B2469" s="3" t="s">
        <v>2468</v>
      </c>
      <c r="C2469" s="3" t="s">
        <v>4691</v>
      </c>
      <c r="D2469">
        <v>400</v>
      </c>
      <c r="E2469">
        <v>0</v>
      </c>
      <c r="F2469" t="s">
        <v>8221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35"/>
        <v>0</v>
      </c>
      <c r="P2469">
        <f t="shared" si="236"/>
        <v>9.3023255813953494</v>
      </c>
      <c r="Q2469" t="str">
        <f t="shared" si="237"/>
        <v>music</v>
      </c>
      <c r="R2469" t="str">
        <f t="shared" si="238"/>
        <v>indie rock</v>
      </c>
      <c r="S2469" s="8">
        <f t="shared" si="239"/>
        <v>41025.874201388891</v>
      </c>
      <c r="T2469" s="8">
        <f t="shared" si="240"/>
        <v>41039.708333333336</v>
      </c>
    </row>
    <row r="2470" spans="1:20" ht="48" x14ac:dyDescent="0.2">
      <c r="A2470">
        <v>2468</v>
      </c>
      <c r="B2470" s="3" t="s">
        <v>2469</v>
      </c>
      <c r="C2470" s="3" t="s">
        <v>4692</v>
      </c>
      <c r="D2470">
        <v>100000</v>
      </c>
      <c r="E2470">
        <v>0</v>
      </c>
      <c r="F2470" t="s">
        <v>8221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35"/>
        <v>0</v>
      </c>
      <c r="P2470">
        <f t="shared" si="236"/>
        <v>1724.1379310344828</v>
      </c>
      <c r="Q2470" t="str">
        <f t="shared" si="237"/>
        <v>music</v>
      </c>
      <c r="R2470" t="str">
        <f t="shared" si="238"/>
        <v>indie rock</v>
      </c>
      <c r="S2470" s="8">
        <f t="shared" si="239"/>
        <v>41174.154178240737</v>
      </c>
      <c r="T2470" s="8">
        <f t="shared" si="240"/>
        <v>41210.208333333336</v>
      </c>
    </row>
    <row r="2471" spans="1:20" ht="32" x14ac:dyDescent="0.2">
      <c r="A2471">
        <v>2469</v>
      </c>
      <c r="B2471" s="3" t="s">
        <v>2470</v>
      </c>
      <c r="C2471" s="3" t="s">
        <v>4693</v>
      </c>
      <c r="D2471">
        <v>9000</v>
      </c>
      <c r="E2471">
        <v>1</v>
      </c>
      <c r="F2471" t="s">
        <v>8221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35"/>
        <v>1.1111111111111112E-2</v>
      </c>
      <c r="P2471">
        <f t="shared" si="236"/>
        <v>191.48936170212767</v>
      </c>
      <c r="Q2471" t="str">
        <f t="shared" si="237"/>
        <v>music</v>
      </c>
      <c r="R2471" t="str">
        <f t="shared" si="238"/>
        <v>indie rock</v>
      </c>
      <c r="S2471" s="8">
        <f t="shared" si="239"/>
        <v>40557.429733796293</v>
      </c>
      <c r="T2471" s="8">
        <f t="shared" si="240"/>
        <v>40582.429733796293</v>
      </c>
    </row>
    <row r="2472" spans="1:20" ht="32" x14ac:dyDescent="0.2">
      <c r="A2472">
        <v>2470</v>
      </c>
      <c r="B2472" s="3" t="s">
        <v>2471</v>
      </c>
      <c r="C2472" s="3" t="s">
        <v>4694</v>
      </c>
      <c r="D2472">
        <v>1000</v>
      </c>
      <c r="E2472">
        <v>10</v>
      </c>
      <c r="F2472" t="s">
        <v>8221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35"/>
        <v>1</v>
      </c>
      <c r="P2472">
        <f t="shared" si="236"/>
        <v>27.777777777777779</v>
      </c>
      <c r="Q2472" t="str">
        <f t="shared" si="237"/>
        <v>music</v>
      </c>
      <c r="R2472" t="str">
        <f t="shared" si="238"/>
        <v>indie rock</v>
      </c>
      <c r="S2472" s="8">
        <f t="shared" si="239"/>
        <v>41023.07471064815</v>
      </c>
      <c r="T2472" s="8">
        <f t="shared" si="240"/>
        <v>41053.07471064815</v>
      </c>
    </row>
    <row r="2473" spans="1:20" ht="48" x14ac:dyDescent="0.2">
      <c r="A2473">
        <v>2471</v>
      </c>
      <c r="B2473" s="3" t="s">
        <v>2472</v>
      </c>
      <c r="C2473" s="3" t="s">
        <v>4695</v>
      </c>
      <c r="D2473">
        <v>9000</v>
      </c>
      <c r="E2473">
        <v>0</v>
      </c>
      <c r="F2473" t="s">
        <v>8221</v>
      </c>
      <c r="G2473" t="s">
        <v>8225</v>
      </c>
      <c r="H2473" t="s">
        <v>8247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35"/>
        <v>0</v>
      </c>
      <c r="P2473">
        <f t="shared" si="236"/>
        <v>529.41176470588232</v>
      </c>
      <c r="Q2473" t="str">
        <f t="shared" si="237"/>
        <v>music</v>
      </c>
      <c r="R2473" t="str">
        <f t="shared" si="238"/>
        <v>indie rock</v>
      </c>
      <c r="S2473" s="8">
        <f t="shared" si="239"/>
        <v>40893.992962962962</v>
      </c>
      <c r="T2473" s="8">
        <f t="shared" si="240"/>
        <v>40933.992962962962</v>
      </c>
    </row>
    <row r="2474" spans="1:20" ht="48" x14ac:dyDescent="0.2">
      <c r="A2474">
        <v>2472</v>
      </c>
      <c r="B2474" s="3" t="s">
        <v>2473</v>
      </c>
      <c r="C2474" s="3" t="s">
        <v>4696</v>
      </c>
      <c r="D2474">
        <v>10000</v>
      </c>
      <c r="E2474">
        <v>56</v>
      </c>
      <c r="F2474" t="s">
        <v>8221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35"/>
        <v>0.55999999999999994</v>
      </c>
      <c r="P2474">
        <f t="shared" si="236"/>
        <v>96.15384615384616</v>
      </c>
      <c r="Q2474" t="str">
        <f t="shared" si="237"/>
        <v>music</v>
      </c>
      <c r="R2474" t="str">
        <f t="shared" si="238"/>
        <v>indie rock</v>
      </c>
      <c r="S2474" s="8">
        <f t="shared" si="239"/>
        <v>40354.11550925926</v>
      </c>
      <c r="T2474" s="8">
        <f t="shared" si="240"/>
        <v>40425.043749999997</v>
      </c>
    </row>
    <row r="2475" spans="1:20" ht="80" x14ac:dyDescent="0.2">
      <c r="A2475">
        <v>2473</v>
      </c>
      <c r="B2475" s="3" t="s">
        <v>2474</v>
      </c>
      <c r="C2475" s="3" t="s">
        <v>4697</v>
      </c>
      <c r="D2475">
        <v>30000</v>
      </c>
      <c r="E2475">
        <v>2725</v>
      </c>
      <c r="F2475" t="s">
        <v>8221</v>
      </c>
      <c r="G2475" t="s">
        <v>8229</v>
      </c>
      <c r="H2475" t="s">
        <v>8251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35"/>
        <v>9.0833333333333339</v>
      </c>
      <c r="P2475">
        <f t="shared" si="236"/>
        <v>638.29787234042556</v>
      </c>
      <c r="Q2475" t="str">
        <f t="shared" si="237"/>
        <v>music</v>
      </c>
      <c r="R2475" t="str">
        <f t="shared" si="238"/>
        <v>indie rock</v>
      </c>
      <c r="S2475" s="8">
        <f t="shared" si="239"/>
        <v>41193.748483796298</v>
      </c>
      <c r="T2475" s="8">
        <f t="shared" si="240"/>
        <v>41223.790150462963</v>
      </c>
    </row>
    <row r="2476" spans="1:20" ht="48" x14ac:dyDescent="0.2">
      <c r="A2476">
        <v>2474</v>
      </c>
      <c r="B2476" s="3" t="s">
        <v>2475</v>
      </c>
      <c r="C2476" s="3" t="s">
        <v>4698</v>
      </c>
      <c r="D2476">
        <v>9000</v>
      </c>
      <c r="E2476">
        <v>301</v>
      </c>
      <c r="F2476" t="s">
        <v>8221</v>
      </c>
      <c r="G2476" t="s">
        <v>8237</v>
      </c>
      <c r="H2476" t="s">
        <v>8249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35"/>
        <v>3.3444444444444441</v>
      </c>
      <c r="P2476">
        <f t="shared" si="236"/>
        <v>236.84210526315789</v>
      </c>
      <c r="Q2476" t="str">
        <f t="shared" si="237"/>
        <v>music</v>
      </c>
      <c r="R2476" t="str">
        <f t="shared" si="238"/>
        <v>indie rock</v>
      </c>
      <c r="S2476" s="8">
        <f t="shared" si="239"/>
        <v>40417.011296296296</v>
      </c>
      <c r="T2476" s="8">
        <f t="shared" si="240"/>
        <v>40462.011296296296</v>
      </c>
    </row>
    <row r="2477" spans="1:20" ht="16" x14ac:dyDescent="0.2">
      <c r="A2477">
        <v>2475</v>
      </c>
      <c r="B2477" s="3" t="s">
        <v>2476</v>
      </c>
      <c r="C2477" s="3" t="s">
        <v>4699</v>
      </c>
      <c r="D2477">
        <v>7500</v>
      </c>
      <c r="E2477">
        <v>1</v>
      </c>
      <c r="F2477" t="s">
        <v>8221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35"/>
        <v>1.3333333333333334E-2</v>
      </c>
      <c r="P2477">
        <f t="shared" si="236"/>
        <v>92.592592592592595</v>
      </c>
      <c r="Q2477" t="str">
        <f t="shared" si="237"/>
        <v>music</v>
      </c>
      <c r="R2477" t="str">
        <f t="shared" si="238"/>
        <v>indie rock</v>
      </c>
      <c r="S2477" s="8">
        <f t="shared" si="239"/>
        <v>40310.287673611114</v>
      </c>
      <c r="T2477" s="8">
        <f t="shared" si="240"/>
        <v>40369.916666666664</v>
      </c>
    </row>
    <row r="2478" spans="1:20" ht="48" x14ac:dyDescent="0.2">
      <c r="A2478">
        <v>2476</v>
      </c>
      <c r="B2478" s="3" t="s">
        <v>2477</v>
      </c>
      <c r="C2478" s="3" t="s">
        <v>4700</v>
      </c>
      <c r="D2478">
        <v>5000</v>
      </c>
      <c r="E2478">
        <v>223</v>
      </c>
      <c r="F2478" t="s">
        <v>8221</v>
      </c>
      <c r="G2478" t="s">
        <v>8225</v>
      </c>
      <c r="H2478" t="s">
        <v>8247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35"/>
        <v>4.46</v>
      </c>
      <c r="P2478">
        <f t="shared" si="236"/>
        <v>90.909090909090907</v>
      </c>
      <c r="Q2478" t="str">
        <f t="shared" si="237"/>
        <v>music</v>
      </c>
      <c r="R2478" t="str">
        <f t="shared" si="238"/>
        <v>indie rock</v>
      </c>
      <c r="S2478" s="8">
        <f t="shared" si="239"/>
        <v>41913.328356481477</v>
      </c>
      <c r="T2478" s="8">
        <f t="shared" si="240"/>
        <v>41946.370023148149</v>
      </c>
    </row>
    <row r="2479" spans="1:20" ht="48" x14ac:dyDescent="0.2">
      <c r="A2479">
        <v>2477</v>
      </c>
      <c r="B2479" s="3" t="s">
        <v>824</v>
      </c>
      <c r="C2479" s="3" t="s">
        <v>4701</v>
      </c>
      <c r="D2479">
        <v>100000</v>
      </c>
      <c r="E2479">
        <v>61</v>
      </c>
      <c r="F2479" t="s">
        <v>8221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35"/>
        <v>6.0999999999999999E-2</v>
      </c>
      <c r="P2479">
        <f t="shared" si="236"/>
        <v>2439.0243902439024</v>
      </c>
      <c r="Q2479" t="str">
        <f t="shared" si="237"/>
        <v>music</v>
      </c>
      <c r="R2479" t="str">
        <f t="shared" si="238"/>
        <v>indie rock</v>
      </c>
      <c r="S2479" s="8">
        <f t="shared" si="239"/>
        <v>41088.691493055558</v>
      </c>
      <c r="T2479" s="8">
        <f t="shared" si="240"/>
        <v>41133.691493055558</v>
      </c>
    </row>
    <row r="2480" spans="1:20" ht="48" x14ac:dyDescent="0.2">
      <c r="A2480">
        <v>2478</v>
      </c>
      <c r="B2480" s="3" t="s">
        <v>2478</v>
      </c>
      <c r="C2480" s="3" t="s">
        <v>4702</v>
      </c>
      <c r="D2480">
        <v>7500</v>
      </c>
      <c r="E2480">
        <v>250</v>
      </c>
      <c r="F2480" t="s">
        <v>8221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35"/>
        <v>3.3333333333333335</v>
      </c>
      <c r="P2480">
        <f t="shared" si="236"/>
        <v>94.936708860759495</v>
      </c>
      <c r="Q2480" t="str">
        <f t="shared" si="237"/>
        <v>music</v>
      </c>
      <c r="R2480" t="str">
        <f t="shared" si="238"/>
        <v>indie rock</v>
      </c>
      <c r="S2480" s="8">
        <f t="shared" si="239"/>
        <v>41257.950381944444</v>
      </c>
      <c r="T2480" s="8">
        <f t="shared" si="240"/>
        <v>41287.950381944444</v>
      </c>
    </row>
    <row r="2481" spans="1:20" ht="48" x14ac:dyDescent="0.2">
      <c r="A2481">
        <v>2479</v>
      </c>
      <c r="B2481" s="3" t="s">
        <v>2479</v>
      </c>
      <c r="C2481" s="3" t="s">
        <v>4703</v>
      </c>
      <c r="D2481">
        <v>500</v>
      </c>
      <c r="E2481">
        <v>115</v>
      </c>
      <c r="F2481" t="s">
        <v>8221</v>
      </c>
      <c r="G2481" t="s">
        <v>8225</v>
      </c>
      <c r="H2481" t="s">
        <v>8247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35"/>
        <v>23</v>
      </c>
      <c r="P2481">
        <f t="shared" si="236"/>
        <v>31.25</v>
      </c>
      <c r="Q2481" t="str">
        <f t="shared" si="237"/>
        <v>music</v>
      </c>
      <c r="R2481" t="str">
        <f t="shared" si="238"/>
        <v>indie rock</v>
      </c>
      <c r="S2481" s="8">
        <f t="shared" si="239"/>
        <v>41107.726782407408</v>
      </c>
      <c r="T2481" s="8">
        <f t="shared" si="240"/>
        <v>41118.083333333336</v>
      </c>
    </row>
    <row r="2482" spans="1:20" ht="32" x14ac:dyDescent="0.2">
      <c r="A2482">
        <v>2480</v>
      </c>
      <c r="B2482" s="3" t="s">
        <v>2480</v>
      </c>
      <c r="C2482" s="3" t="s">
        <v>4704</v>
      </c>
      <c r="D2482">
        <v>25000</v>
      </c>
      <c r="E2482">
        <v>26</v>
      </c>
      <c r="F2482" t="s">
        <v>8221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35"/>
        <v>0.104</v>
      </c>
      <c r="P2482">
        <f t="shared" si="236"/>
        <v>3125</v>
      </c>
      <c r="Q2482" t="str">
        <f t="shared" si="237"/>
        <v>music</v>
      </c>
      <c r="R2482" t="str">
        <f t="shared" si="238"/>
        <v>indie rock</v>
      </c>
      <c r="S2482" s="8">
        <f t="shared" si="239"/>
        <v>42227.936157407406</v>
      </c>
      <c r="T2482" s="8">
        <f t="shared" si="240"/>
        <v>42287.936157407406</v>
      </c>
    </row>
    <row r="2483" spans="1:20" ht="48" x14ac:dyDescent="0.2">
      <c r="A2483">
        <v>2481</v>
      </c>
      <c r="B2483" s="3" t="s">
        <v>2481</v>
      </c>
      <c r="C2483" s="3" t="s">
        <v>4705</v>
      </c>
      <c r="D2483">
        <v>100000</v>
      </c>
      <c r="E2483">
        <v>426</v>
      </c>
      <c r="F2483" t="s">
        <v>8221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35"/>
        <v>0.42599999999999999</v>
      </c>
      <c r="P2483">
        <f t="shared" si="236"/>
        <v>1052.6315789473683</v>
      </c>
      <c r="Q2483" t="str">
        <f t="shared" si="237"/>
        <v>music</v>
      </c>
      <c r="R2483" t="str">
        <f t="shared" si="238"/>
        <v>indie rock</v>
      </c>
      <c r="S2483" s="8">
        <f t="shared" si="239"/>
        <v>40999.645925925928</v>
      </c>
      <c r="T2483" s="8">
        <f t="shared" si="240"/>
        <v>41029.645925925928</v>
      </c>
    </row>
    <row r="2484" spans="1:20" ht="32" x14ac:dyDescent="0.2">
      <c r="A2484">
        <v>2482</v>
      </c>
      <c r="B2484" s="3" t="s">
        <v>2482</v>
      </c>
      <c r="C2484" s="3" t="s">
        <v>4706</v>
      </c>
      <c r="D2484">
        <v>20000</v>
      </c>
      <c r="E2484">
        <v>6</v>
      </c>
      <c r="F2484" t="s">
        <v>8221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35"/>
        <v>0.03</v>
      </c>
      <c r="P2484">
        <f t="shared" si="236"/>
        <v>800</v>
      </c>
      <c r="Q2484" t="str">
        <f t="shared" si="237"/>
        <v>music</v>
      </c>
      <c r="R2484" t="str">
        <f t="shared" si="238"/>
        <v>indie rock</v>
      </c>
      <c r="S2484" s="8">
        <f t="shared" si="239"/>
        <v>40711.782210648147</v>
      </c>
      <c r="T2484" s="8">
        <f t="shared" si="240"/>
        <v>40756.782210648147</v>
      </c>
    </row>
    <row r="2485" spans="1:20" ht="48" x14ac:dyDescent="0.2">
      <c r="A2485">
        <v>2483</v>
      </c>
      <c r="B2485" s="3" t="s">
        <v>2483</v>
      </c>
      <c r="C2485" s="3" t="s">
        <v>4707</v>
      </c>
      <c r="D2485">
        <v>7500</v>
      </c>
      <c r="E2485">
        <v>20</v>
      </c>
      <c r="F2485" t="s">
        <v>8221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35"/>
        <v>0.26666666666666666</v>
      </c>
      <c r="P2485">
        <f t="shared" si="236"/>
        <v>394.73684210526318</v>
      </c>
      <c r="Q2485" t="str">
        <f t="shared" si="237"/>
        <v>music</v>
      </c>
      <c r="R2485" t="str">
        <f t="shared" si="238"/>
        <v>indie rock</v>
      </c>
      <c r="S2485" s="8">
        <f t="shared" si="239"/>
        <v>40970.750034722223</v>
      </c>
      <c r="T2485" s="8">
        <f t="shared" si="240"/>
        <v>41030.708368055559</v>
      </c>
    </row>
    <row r="2486" spans="1:20" ht="32" x14ac:dyDescent="0.2">
      <c r="A2486">
        <v>2484</v>
      </c>
      <c r="B2486" s="3" t="s">
        <v>2484</v>
      </c>
      <c r="C2486" s="3" t="s">
        <v>4708</v>
      </c>
      <c r="D2486">
        <v>2500</v>
      </c>
      <c r="E2486">
        <v>850</v>
      </c>
      <c r="F2486" t="s">
        <v>8221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35"/>
        <v>34</v>
      </c>
      <c r="P2486">
        <f t="shared" si="236"/>
        <v>27.777777777777779</v>
      </c>
      <c r="Q2486" t="str">
        <f t="shared" si="237"/>
        <v>music</v>
      </c>
      <c r="R2486" t="str">
        <f t="shared" si="238"/>
        <v>indie rock</v>
      </c>
      <c r="S2486" s="8">
        <f t="shared" si="239"/>
        <v>40771.916701388887</v>
      </c>
      <c r="T2486" s="8">
        <f t="shared" si="240"/>
        <v>40801.916701388887</v>
      </c>
    </row>
    <row r="2487" spans="1:20" ht="48" x14ac:dyDescent="0.2">
      <c r="A2487">
        <v>2485</v>
      </c>
      <c r="B2487" s="3" t="s">
        <v>2485</v>
      </c>
      <c r="C2487" s="3" t="s">
        <v>4709</v>
      </c>
      <c r="D2487">
        <v>50000</v>
      </c>
      <c r="E2487">
        <v>31</v>
      </c>
      <c r="F2487" t="s">
        <v>8221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35"/>
        <v>6.2E-2</v>
      </c>
      <c r="P2487">
        <f t="shared" si="236"/>
        <v>1219.5121951219512</v>
      </c>
      <c r="Q2487" t="str">
        <f t="shared" si="237"/>
        <v>music</v>
      </c>
      <c r="R2487" t="str">
        <f t="shared" si="238"/>
        <v>indie rock</v>
      </c>
      <c r="S2487" s="8">
        <f t="shared" si="239"/>
        <v>40793.998599537037</v>
      </c>
      <c r="T2487" s="8">
        <f t="shared" si="240"/>
        <v>40828.998599537037</v>
      </c>
    </row>
    <row r="2488" spans="1:20" ht="32" x14ac:dyDescent="0.2">
      <c r="A2488">
        <v>2486</v>
      </c>
      <c r="B2488" s="3" t="s">
        <v>2486</v>
      </c>
      <c r="C2488" s="3" t="s">
        <v>4710</v>
      </c>
      <c r="D2488">
        <v>5000</v>
      </c>
      <c r="E2488">
        <v>100</v>
      </c>
      <c r="F2488" t="s">
        <v>8221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35"/>
        <v>2</v>
      </c>
      <c r="P2488">
        <f t="shared" si="236"/>
        <v>166.66666666666666</v>
      </c>
      <c r="Q2488" t="str">
        <f t="shared" si="237"/>
        <v>music</v>
      </c>
      <c r="R2488" t="str">
        <f t="shared" si="238"/>
        <v>indie rock</v>
      </c>
      <c r="S2488" s="8">
        <f t="shared" si="239"/>
        <v>40991.708055555559</v>
      </c>
      <c r="T2488" s="8">
        <f t="shared" si="240"/>
        <v>41021.708055555559</v>
      </c>
    </row>
    <row r="2489" spans="1:20" ht="48" x14ac:dyDescent="0.2">
      <c r="A2489">
        <v>2487</v>
      </c>
      <c r="B2489" s="3" t="s">
        <v>2487</v>
      </c>
      <c r="C2489" s="3" t="s">
        <v>4711</v>
      </c>
      <c r="D2489">
        <v>10000</v>
      </c>
      <c r="E2489">
        <v>140</v>
      </c>
      <c r="F2489" t="s">
        <v>8221</v>
      </c>
      <c r="G2489" t="s">
        <v>8229</v>
      </c>
      <c r="H2489" t="s">
        <v>8251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35"/>
        <v>1.4000000000000001</v>
      </c>
      <c r="P2489">
        <f t="shared" si="236"/>
        <v>263.15789473684208</v>
      </c>
      <c r="Q2489" t="str">
        <f t="shared" si="237"/>
        <v>music</v>
      </c>
      <c r="R2489" t="str">
        <f t="shared" si="238"/>
        <v>indie rock</v>
      </c>
      <c r="S2489" s="8">
        <f t="shared" si="239"/>
        <v>41026.083298611113</v>
      </c>
      <c r="T2489" s="8">
        <f t="shared" si="240"/>
        <v>41056.083298611113</v>
      </c>
    </row>
    <row r="2490" spans="1:20" ht="48" x14ac:dyDescent="0.2">
      <c r="A2490">
        <v>2488</v>
      </c>
      <c r="B2490" s="3" t="s">
        <v>2488</v>
      </c>
      <c r="C2490" s="3" t="s">
        <v>4712</v>
      </c>
      <c r="D2490">
        <v>70000</v>
      </c>
      <c r="E2490">
        <v>0</v>
      </c>
      <c r="F2490" t="s">
        <v>8221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35"/>
        <v>0</v>
      </c>
      <c r="P2490">
        <f t="shared" si="236"/>
        <v>1076.9230769230769</v>
      </c>
      <c r="Q2490" t="str">
        <f t="shared" si="237"/>
        <v>music</v>
      </c>
      <c r="R2490" t="str">
        <f t="shared" si="238"/>
        <v>indie rock</v>
      </c>
      <c r="S2490" s="8">
        <f t="shared" si="239"/>
        <v>40833.633194444446</v>
      </c>
      <c r="T2490" s="8">
        <f t="shared" si="240"/>
        <v>40863.674861111111</v>
      </c>
    </row>
    <row r="2491" spans="1:20" ht="48" x14ac:dyDescent="0.2">
      <c r="A2491">
        <v>2489</v>
      </c>
      <c r="B2491" s="3" t="s">
        <v>2489</v>
      </c>
      <c r="C2491" s="3" t="s">
        <v>4713</v>
      </c>
      <c r="D2491">
        <v>15000</v>
      </c>
      <c r="E2491">
        <v>590.02</v>
      </c>
      <c r="F2491" t="s">
        <v>8221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35"/>
        <v>3.9334666666666664</v>
      </c>
      <c r="P2491">
        <f t="shared" si="236"/>
        <v>200</v>
      </c>
      <c r="Q2491" t="str">
        <f t="shared" si="237"/>
        <v>music</v>
      </c>
      <c r="R2491" t="str">
        <f t="shared" si="238"/>
        <v>indie rock</v>
      </c>
      <c r="S2491" s="8">
        <f t="shared" si="239"/>
        <v>41373.690266203703</v>
      </c>
      <c r="T2491" s="8">
        <f t="shared" si="240"/>
        <v>41403.690266203703</v>
      </c>
    </row>
    <row r="2492" spans="1:20" ht="48" x14ac:dyDescent="0.2">
      <c r="A2492">
        <v>2490</v>
      </c>
      <c r="B2492" s="3" t="s">
        <v>2490</v>
      </c>
      <c r="C2492" s="3" t="s">
        <v>4714</v>
      </c>
      <c r="D2492">
        <v>1500</v>
      </c>
      <c r="E2492">
        <v>0</v>
      </c>
      <c r="F2492" t="s">
        <v>8221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35"/>
        <v>0</v>
      </c>
      <c r="P2492">
        <f t="shared" si="236"/>
        <v>93.75</v>
      </c>
      <c r="Q2492" t="str">
        <f t="shared" si="237"/>
        <v>music</v>
      </c>
      <c r="R2492" t="str">
        <f t="shared" si="238"/>
        <v>indie rock</v>
      </c>
      <c r="S2492" s="8">
        <f t="shared" si="239"/>
        <v>41023.227731481478</v>
      </c>
      <c r="T2492" s="8">
        <f t="shared" si="240"/>
        <v>41083.227731481478</v>
      </c>
    </row>
    <row r="2493" spans="1:20" ht="32" x14ac:dyDescent="0.2">
      <c r="A2493">
        <v>2491</v>
      </c>
      <c r="B2493" s="3" t="s">
        <v>2491</v>
      </c>
      <c r="C2493" s="3" t="s">
        <v>4715</v>
      </c>
      <c r="D2493">
        <v>5000</v>
      </c>
      <c r="E2493">
        <v>131</v>
      </c>
      <c r="F2493" t="s">
        <v>8221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35"/>
        <v>2.62</v>
      </c>
      <c r="P2493">
        <f t="shared" si="236"/>
        <v>500</v>
      </c>
      <c r="Q2493" t="str">
        <f t="shared" si="237"/>
        <v>music</v>
      </c>
      <c r="R2493" t="str">
        <f t="shared" si="238"/>
        <v>indie rock</v>
      </c>
      <c r="S2493" s="8">
        <f t="shared" si="239"/>
        <v>40542.839282407411</v>
      </c>
      <c r="T2493" s="8">
        <f t="shared" si="240"/>
        <v>40559.07708333333</v>
      </c>
    </row>
    <row r="2494" spans="1:20" ht="48" x14ac:dyDescent="0.2">
      <c r="A2494">
        <v>2492</v>
      </c>
      <c r="B2494" s="3" t="s">
        <v>2492</v>
      </c>
      <c r="C2494" s="3" t="s">
        <v>4716</v>
      </c>
      <c r="D2494">
        <v>5000</v>
      </c>
      <c r="E2494">
        <v>10</v>
      </c>
      <c r="F2494" t="s">
        <v>8221</v>
      </c>
      <c r="G2494" t="s">
        <v>8233</v>
      </c>
      <c r="H2494" t="s">
        <v>8249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35"/>
        <v>0.2</v>
      </c>
      <c r="P2494">
        <f t="shared" si="236"/>
        <v>185.18518518518519</v>
      </c>
      <c r="Q2494" t="str">
        <f t="shared" si="237"/>
        <v>music</v>
      </c>
      <c r="R2494" t="str">
        <f t="shared" si="238"/>
        <v>indie rock</v>
      </c>
      <c r="S2494" s="8">
        <f t="shared" si="239"/>
        <v>41024.985972222225</v>
      </c>
      <c r="T2494" s="8">
        <f t="shared" si="240"/>
        <v>41076.415972222225</v>
      </c>
    </row>
    <row r="2495" spans="1:20" ht="48" x14ac:dyDescent="0.2">
      <c r="A2495">
        <v>2493</v>
      </c>
      <c r="B2495" s="3" t="s">
        <v>2493</v>
      </c>
      <c r="C2495" s="3" t="s">
        <v>4717</v>
      </c>
      <c r="D2495">
        <v>250</v>
      </c>
      <c r="E2495">
        <v>0</v>
      </c>
      <c r="F2495" t="s">
        <v>8221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35"/>
        <v>0</v>
      </c>
      <c r="P2495">
        <f t="shared" si="236"/>
        <v>0.96525096525096521</v>
      </c>
      <c r="Q2495" t="str">
        <f t="shared" si="237"/>
        <v>music</v>
      </c>
      <c r="R2495" t="str">
        <f t="shared" si="238"/>
        <v>indie rock</v>
      </c>
      <c r="S2495" s="8">
        <f t="shared" si="239"/>
        <v>41348.168287037035</v>
      </c>
      <c r="T2495" s="8">
        <f t="shared" si="240"/>
        <v>41393.168287037035</v>
      </c>
    </row>
    <row r="2496" spans="1:20" ht="48" x14ac:dyDescent="0.2">
      <c r="A2496">
        <v>2494</v>
      </c>
      <c r="B2496" s="3" t="s">
        <v>2494</v>
      </c>
      <c r="C2496" s="3" t="s">
        <v>4718</v>
      </c>
      <c r="D2496">
        <v>150000</v>
      </c>
      <c r="E2496">
        <v>1461</v>
      </c>
      <c r="F2496" t="s">
        <v>8221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35"/>
        <v>0.97400000000000009</v>
      </c>
      <c r="P2496">
        <f t="shared" si="236"/>
        <v>3846.1538461538462</v>
      </c>
      <c r="Q2496" t="str">
        <f t="shared" si="237"/>
        <v>music</v>
      </c>
      <c r="R2496" t="str">
        <f t="shared" si="238"/>
        <v>indie rock</v>
      </c>
      <c r="S2496" s="8">
        <f t="shared" si="239"/>
        <v>41022.645185185182</v>
      </c>
      <c r="T2496" s="8">
        <f t="shared" si="240"/>
        <v>41052.645185185182</v>
      </c>
    </row>
    <row r="2497" spans="1:20" ht="48" x14ac:dyDescent="0.2">
      <c r="A2497">
        <v>2495</v>
      </c>
      <c r="B2497" s="3" t="s">
        <v>2495</v>
      </c>
      <c r="C2497" s="3" t="s">
        <v>4719</v>
      </c>
      <c r="D2497">
        <v>780</v>
      </c>
      <c r="E2497">
        <v>5</v>
      </c>
      <c r="F2497" t="s">
        <v>8221</v>
      </c>
      <c r="G2497" t="s">
        <v>8225</v>
      </c>
      <c r="H2497" t="s">
        <v>8247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35"/>
        <v>0.64102564102564097</v>
      </c>
      <c r="P2497">
        <f t="shared" si="236"/>
        <v>18.571428571428573</v>
      </c>
      <c r="Q2497" t="str">
        <f t="shared" si="237"/>
        <v>music</v>
      </c>
      <c r="R2497" t="str">
        <f t="shared" si="238"/>
        <v>indie rock</v>
      </c>
      <c r="S2497" s="8">
        <f t="shared" si="239"/>
        <v>41036.946469907409</v>
      </c>
      <c r="T2497" s="8">
        <f t="shared" si="240"/>
        <v>41066.946469907409</v>
      </c>
    </row>
    <row r="2498" spans="1:20" ht="48" x14ac:dyDescent="0.2">
      <c r="A2498">
        <v>2496</v>
      </c>
      <c r="B2498" s="3" t="s">
        <v>2496</v>
      </c>
      <c r="C2498" s="3" t="s">
        <v>4720</v>
      </c>
      <c r="D2498">
        <v>13803</v>
      </c>
      <c r="E2498">
        <v>0</v>
      </c>
      <c r="F2498" t="s">
        <v>8221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35"/>
        <v>0</v>
      </c>
      <c r="P2498">
        <f t="shared" si="236"/>
        <v>1380.3</v>
      </c>
      <c r="Q2498" t="str">
        <f t="shared" si="237"/>
        <v>music</v>
      </c>
      <c r="R2498" t="str">
        <f t="shared" si="238"/>
        <v>indie rock</v>
      </c>
      <c r="S2498" s="8">
        <f t="shared" si="239"/>
        <v>41327.996435185189</v>
      </c>
      <c r="T2498" s="8">
        <f t="shared" si="240"/>
        <v>41362.954768518517</v>
      </c>
    </row>
    <row r="2499" spans="1:20" ht="48" x14ac:dyDescent="0.2">
      <c r="A2499">
        <v>2497</v>
      </c>
      <c r="B2499" s="3" t="s">
        <v>2497</v>
      </c>
      <c r="C2499" s="3" t="s">
        <v>4721</v>
      </c>
      <c r="D2499">
        <v>80000</v>
      </c>
      <c r="E2499">
        <v>0</v>
      </c>
      <c r="F2499" t="s">
        <v>8221</v>
      </c>
      <c r="G2499" t="s">
        <v>8230</v>
      </c>
      <c r="H2499" t="s">
        <v>8249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5"/>
        <v>0</v>
      </c>
      <c r="P2499">
        <f t="shared" si="236"/>
        <v>1428.5714285714287</v>
      </c>
      <c r="Q2499" t="str">
        <f t="shared" si="237"/>
        <v>music</v>
      </c>
      <c r="R2499" t="str">
        <f t="shared" si="238"/>
        <v>indie rock</v>
      </c>
      <c r="S2499" s="8">
        <f t="shared" si="239"/>
        <v>40730.878912037035</v>
      </c>
      <c r="T2499" s="8">
        <f t="shared" si="240"/>
        <v>40760.878912037035</v>
      </c>
    </row>
    <row r="2500" spans="1:20" ht="32" x14ac:dyDescent="0.2">
      <c r="A2500">
        <v>2498</v>
      </c>
      <c r="B2500" s="3" t="s">
        <v>2498</v>
      </c>
      <c r="C2500" s="3" t="s">
        <v>4722</v>
      </c>
      <c r="D2500">
        <v>10000</v>
      </c>
      <c r="E2500">
        <v>0</v>
      </c>
      <c r="F2500" t="s">
        <v>8221</v>
      </c>
      <c r="G2500" t="s">
        <v>8237</v>
      </c>
      <c r="H2500" t="s">
        <v>8249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5"/>
        <v>0</v>
      </c>
      <c r="P2500">
        <f t="shared" si="236"/>
        <v>500</v>
      </c>
      <c r="Q2500" t="str">
        <f t="shared" si="237"/>
        <v>music</v>
      </c>
      <c r="R2500" t="str">
        <f t="shared" si="238"/>
        <v>indie rock</v>
      </c>
      <c r="S2500" s="8">
        <f t="shared" si="239"/>
        <v>42017.967442129629</v>
      </c>
      <c r="T2500" s="8">
        <f t="shared" si="240"/>
        <v>42031.967442129629</v>
      </c>
    </row>
    <row r="2501" spans="1:20" ht="48" x14ac:dyDescent="0.2">
      <c r="A2501">
        <v>2499</v>
      </c>
      <c r="B2501" s="3" t="s">
        <v>2499</v>
      </c>
      <c r="C2501" s="3" t="s">
        <v>4723</v>
      </c>
      <c r="D2501">
        <v>60000</v>
      </c>
      <c r="E2501">
        <v>12818</v>
      </c>
      <c r="F2501" t="s">
        <v>8221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5"/>
        <v>21.363333333333333</v>
      </c>
      <c r="P2501">
        <f t="shared" si="236"/>
        <v>352.94117647058823</v>
      </c>
      <c r="Q2501" t="str">
        <f t="shared" si="237"/>
        <v>music</v>
      </c>
      <c r="R2501" t="str">
        <f t="shared" si="238"/>
        <v>indie rock</v>
      </c>
      <c r="S2501" s="8">
        <f t="shared" si="239"/>
        <v>41226.648576388885</v>
      </c>
      <c r="T2501" s="8">
        <f t="shared" si="240"/>
        <v>41274.75</v>
      </c>
    </row>
    <row r="2502" spans="1:20" ht="48" x14ac:dyDescent="0.2">
      <c r="A2502">
        <v>2500</v>
      </c>
      <c r="B2502" s="3" t="s">
        <v>2500</v>
      </c>
      <c r="C2502" s="3" t="s">
        <v>4724</v>
      </c>
      <c r="D2502">
        <v>10000</v>
      </c>
      <c r="E2502">
        <v>0</v>
      </c>
      <c r="F2502" t="s">
        <v>8221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5"/>
        <v>0</v>
      </c>
      <c r="P2502">
        <f t="shared" si="236"/>
        <v>344.82758620689657</v>
      </c>
      <c r="Q2502" t="str">
        <f t="shared" si="237"/>
        <v>music</v>
      </c>
      <c r="R2502" t="str">
        <f t="shared" si="238"/>
        <v>indie rock</v>
      </c>
      <c r="S2502" s="8">
        <f t="shared" si="239"/>
        <v>41053.772858796299</v>
      </c>
      <c r="T2502" s="8">
        <f t="shared" si="240"/>
        <v>41083.772858796299</v>
      </c>
    </row>
    <row r="2503" spans="1:20" ht="48" x14ac:dyDescent="0.2">
      <c r="A2503">
        <v>2501</v>
      </c>
      <c r="B2503" s="3" t="s">
        <v>2501</v>
      </c>
      <c r="C2503" s="3" t="s">
        <v>4725</v>
      </c>
      <c r="D2503">
        <v>515</v>
      </c>
      <c r="E2503">
        <v>0</v>
      </c>
      <c r="F2503" t="s">
        <v>8221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5"/>
        <v>0</v>
      </c>
      <c r="P2503">
        <f t="shared" si="236"/>
        <v>73.571428571428569</v>
      </c>
      <c r="Q2503" t="str">
        <f t="shared" si="237"/>
        <v>food</v>
      </c>
      <c r="R2503" t="str">
        <f t="shared" si="238"/>
        <v>restaurants</v>
      </c>
      <c r="S2503" s="8">
        <f t="shared" si="239"/>
        <v>42244.776666666665</v>
      </c>
      <c r="T2503" s="8">
        <f t="shared" si="240"/>
        <v>42274.776666666665</v>
      </c>
    </row>
    <row r="2504" spans="1:20" ht="48" x14ac:dyDescent="0.2">
      <c r="A2504">
        <v>2502</v>
      </c>
      <c r="B2504" s="3" t="s">
        <v>2502</v>
      </c>
      <c r="C2504" s="3" t="s">
        <v>4726</v>
      </c>
      <c r="D2504">
        <v>5000</v>
      </c>
      <c r="E2504">
        <v>0</v>
      </c>
      <c r="F2504" t="s">
        <v>8221</v>
      </c>
      <c r="G2504" t="s">
        <v>8230</v>
      </c>
      <c r="H2504" t="s">
        <v>8249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5"/>
        <v>0</v>
      </c>
      <c r="P2504">
        <f t="shared" si="236"/>
        <v>1000</v>
      </c>
      <c r="Q2504" t="str">
        <f t="shared" si="237"/>
        <v>food</v>
      </c>
      <c r="R2504" t="str">
        <f t="shared" si="238"/>
        <v>restaurants</v>
      </c>
      <c r="S2504" s="8">
        <f t="shared" si="239"/>
        <v>41858.825439814813</v>
      </c>
      <c r="T2504" s="8">
        <f t="shared" si="240"/>
        <v>41903.825439814813</v>
      </c>
    </row>
    <row r="2505" spans="1:20" ht="48" x14ac:dyDescent="0.2">
      <c r="A2505">
        <v>2503</v>
      </c>
      <c r="B2505" s="3" t="s">
        <v>2503</v>
      </c>
      <c r="C2505" s="3" t="s">
        <v>4727</v>
      </c>
      <c r="D2505">
        <v>2000</v>
      </c>
      <c r="E2505">
        <v>60</v>
      </c>
      <c r="F2505" t="s">
        <v>8221</v>
      </c>
      <c r="G2505" t="s">
        <v>8225</v>
      </c>
      <c r="H2505" t="s">
        <v>8247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5"/>
        <v>3</v>
      </c>
      <c r="P2505" t="e">
        <f t="shared" si="236"/>
        <v>#DIV/0!</v>
      </c>
      <c r="Q2505" t="str">
        <f t="shared" si="237"/>
        <v>food</v>
      </c>
      <c r="R2505" t="str">
        <f t="shared" si="238"/>
        <v>restaurants</v>
      </c>
      <c r="S2505" s="8">
        <f t="shared" si="239"/>
        <v>42498.899398148147</v>
      </c>
      <c r="T2505" s="8">
        <f t="shared" si="240"/>
        <v>42528.879166666666</v>
      </c>
    </row>
    <row r="2506" spans="1:20" ht="48" x14ac:dyDescent="0.2">
      <c r="A2506">
        <v>2504</v>
      </c>
      <c r="B2506" s="3" t="s">
        <v>2504</v>
      </c>
      <c r="C2506" s="3" t="s">
        <v>4728</v>
      </c>
      <c r="D2506">
        <v>400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5"/>
        <v>0</v>
      </c>
      <c r="P2506" t="e">
        <f t="shared" si="236"/>
        <v>#DIV/0!</v>
      </c>
      <c r="Q2506" t="str">
        <f t="shared" si="237"/>
        <v>food</v>
      </c>
      <c r="R2506" t="str">
        <f t="shared" si="238"/>
        <v>restaurants</v>
      </c>
      <c r="S2506" s="8">
        <f t="shared" si="239"/>
        <v>41928.015439814815</v>
      </c>
      <c r="T2506" s="8">
        <f t="shared" si="240"/>
        <v>41958.057106481487</v>
      </c>
    </row>
    <row r="2507" spans="1:20" ht="32" x14ac:dyDescent="0.2">
      <c r="A2507">
        <v>2505</v>
      </c>
      <c r="B2507" s="3" t="s">
        <v>2505</v>
      </c>
      <c r="C2507" s="3" t="s">
        <v>4729</v>
      </c>
      <c r="D2507">
        <v>2500000</v>
      </c>
      <c r="E2507">
        <v>1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ref="O2507:O2570" si="241">(E2507/D2507)*100</f>
        <v>3.9999999999999996E-5</v>
      </c>
      <c r="P2507" t="e">
        <f t="shared" ref="P2507:P2570" si="242">D2507/L2507</f>
        <v>#DIV/0!</v>
      </c>
      <c r="Q2507" t="str">
        <f t="shared" ref="Q2507:Q2570" si="243">LEFT(N2507,SEARCH("/",N2507)-1)</f>
        <v>food</v>
      </c>
      <c r="R2507" t="str">
        <f t="shared" ref="R2507:R2570" si="244">RIGHT(N2507,LEN(N2507)-SEARCH("/",N2507))</f>
        <v>restaurants</v>
      </c>
      <c r="S2507" s="8">
        <f t="shared" ref="S2507:S2570" si="245">(((J2507/60)/60)/24)+DATE(1970,1,1)</f>
        <v>42047.05574074074</v>
      </c>
      <c r="T2507" s="8">
        <f t="shared" ref="T2507:T2570" si="246">(((I2507/60)/60)/24)+DATE(1970,1,1)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4730</v>
      </c>
      <c r="D2508">
        <v>30000</v>
      </c>
      <c r="E2508">
        <v>300</v>
      </c>
      <c r="F2508" t="s">
        <v>8221</v>
      </c>
      <c r="G2508" t="s">
        <v>8229</v>
      </c>
      <c r="H2508" t="s">
        <v>8251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41"/>
        <v>1</v>
      </c>
      <c r="P2508">
        <f t="shared" si="242"/>
        <v>15000</v>
      </c>
      <c r="Q2508" t="str">
        <f t="shared" si="243"/>
        <v>food</v>
      </c>
      <c r="R2508" t="str">
        <f t="shared" si="244"/>
        <v>restaurants</v>
      </c>
      <c r="S2508" s="8">
        <f t="shared" si="245"/>
        <v>42258.297094907408</v>
      </c>
      <c r="T2508" s="8">
        <f t="shared" si="246"/>
        <v>42280.875</v>
      </c>
    </row>
    <row r="2509" spans="1:20" ht="48" x14ac:dyDescent="0.2">
      <c r="A2509">
        <v>2507</v>
      </c>
      <c r="B2509" s="3" t="s">
        <v>2507</v>
      </c>
      <c r="C2509" s="3" t="s">
        <v>4731</v>
      </c>
      <c r="D2509">
        <v>25000</v>
      </c>
      <c r="E2509">
        <v>261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41"/>
        <v>1.044</v>
      </c>
      <c r="P2509" t="e">
        <f t="shared" si="242"/>
        <v>#DIV/0!</v>
      </c>
      <c r="Q2509" t="str">
        <f t="shared" si="243"/>
        <v>food</v>
      </c>
      <c r="R2509" t="str">
        <f t="shared" si="244"/>
        <v>restaurants</v>
      </c>
      <c r="S2509" s="8">
        <f t="shared" si="245"/>
        <v>42105.072962962964</v>
      </c>
      <c r="T2509" s="8">
        <f t="shared" si="246"/>
        <v>42135.072962962964</v>
      </c>
    </row>
    <row r="2510" spans="1:20" ht="48" x14ac:dyDescent="0.2">
      <c r="A2510">
        <v>2508</v>
      </c>
      <c r="B2510" s="3" t="s">
        <v>2508</v>
      </c>
      <c r="C2510" s="3" t="s">
        <v>4732</v>
      </c>
      <c r="D2510">
        <v>6000</v>
      </c>
      <c r="E2510">
        <v>341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41"/>
        <v>5.6833333333333336</v>
      </c>
      <c r="P2510" t="e">
        <f t="shared" si="242"/>
        <v>#DIV/0!</v>
      </c>
      <c r="Q2510" t="str">
        <f t="shared" si="243"/>
        <v>food</v>
      </c>
      <c r="R2510" t="str">
        <f t="shared" si="244"/>
        <v>restaurants</v>
      </c>
      <c r="S2510" s="8">
        <f t="shared" si="245"/>
        <v>41835.951782407406</v>
      </c>
      <c r="T2510" s="8">
        <f t="shared" si="246"/>
        <v>41865.951782407406</v>
      </c>
    </row>
    <row r="2511" spans="1:20" ht="48" x14ac:dyDescent="0.2">
      <c r="A2511">
        <v>2509</v>
      </c>
      <c r="B2511" s="3" t="s">
        <v>2509</v>
      </c>
      <c r="C2511" s="3" t="s">
        <v>4733</v>
      </c>
      <c r="D2511">
        <v>75000</v>
      </c>
      <c r="E2511">
        <v>0</v>
      </c>
      <c r="F2511" t="s">
        <v>8221</v>
      </c>
      <c r="G2511" t="s">
        <v>8226</v>
      </c>
      <c r="H2511" t="s">
        <v>8248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41"/>
        <v>0</v>
      </c>
      <c r="P2511">
        <f t="shared" si="242"/>
        <v>2678.5714285714284</v>
      </c>
      <c r="Q2511" t="str">
        <f t="shared" si="243"/>
        <v>food</v>
      </c>
      <c r="R2511" t="str">
        <f t="shared" si="244"/>
        <v>restaurants</v>
      </c>
      <c r="S2511" s="8">
        <f t="shared" si="245"/>
        <v>42058.809594907405</v>
      </c>
      <c r="T2511" s="8">
        <f t="shared" si="246"/>
        <v>42114.767928240741</v>
      </c>
    </row>
    <row r="2512" spans="1:20" ht="48" x14ac:dyDescent="0.2">
      <c r="A2512">
        <v>2510</v>
      </c>
      <c r="B2512" s="3" t="s">
        <v>2510</v>
      </c>
      <c r="C2512" s="3" t="s">
        <v>4734</v>
      </c>
      <c r="D2512">
        <v>5000</v>
      </c>
      <c r="E2512">
        <v>0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41"/>
        <v>0</v>
      </c>
      <c r="P2512">
        <f t="shared" si="242"/>
        <v>2500</v>
      </c>
      <c r="Q2512" t="str">
        <f t="shared" si="243"/>
        <v>food</v>
      </c>
      <c r="R2512" t="str">
        <f t="shared" si="244"/>
        <v>restaurants</v>
      </c>
      <c r="S2512" s="8">
        <f t="shared" si="245"/>
        <v>42078.997361111105</v>
      </c>
      <c r="T2512" s="8">
        <f t="shared" si="246"/>
        <v>42138.997361111105</v>
      </c>
    </row>
    <row r="2513" spans="1:20" ht="48" x14ac:dyDescent="0.2">
      <c r="A2513">
        <v>2511</v>
      </c>
      <c r="B2513" s="3" t="s">
        <v>2511</v>
      </c>
      <c r="C2513" s="3" t="s">
        <v>4735</v>
      </c>
      <c r="D2513">
        <v>25000</v>
      </c>
      <c r="E2513">
        <v>0</v>
      </c>
      <c r="F2513" t="s">
        <v>8221</v>
      </c>
      <c r="G2513" t="s">
        <v>8229</v>
      </c>
      <c r="H2513" t="s">
        <v>8251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41"/>
        <v>0</v>
      </c>
      <c r="P2513" t="e">
        <f t="shared" si="242"/>
        <v>#DIV/0!</v>
      </c>
      <c r="Q2513" t="str">
        <f t="shared" si="243"/>
        <v>food</v>
      </c>
      <c r="R2513" t="str">
        <f t="shared" si="244"/>
        <v>restaurants</v>
      </c>
      <c r="S2513" s="8">
        <f t="shared" si="245"/>
        <v>42371.446909722217</v>
      </c>
      <c r="T2513" s="8">
        <f t="shared" si="246"/>
        <v>42401.446909722217</v>
      </c>
    </row>
    <row r="2514" spans="1:20" ht="48" x14ac:dyDescent="0.2">
      <c r="A2514">
        <v>2512</v>
      </c>
      <c r="B2514" s="3" t="s">
        <v>2512</v>
      </c>
      <c r="C2514" s="3" t="s">
        <v>4736</v>
      </c>
      <c r="D2514">
        <v>25000</v>
      </c>
      <c r="E2514">
        <v>4345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41"/>
        <v>17.380000000000003</v>
      </c>
      <c r="P2514" t="e">
        <f t="shared" si="242"/>
        <v>#DIV/0!</v>
      </c>
      <c r="Q2514" t="str">
        <f t="shared" si="243"/>
        <v>food</v>
      </c>
      <c r="R2514" t="str">
        <f t="shared" si="244"/>
        <v>restaurants</v>
      </c>
      <c r="S2514" s="8">
        <f t="shared" si="245"/>
        <v>41971.876863425925</v>
      </c>
      <c r="T2514" s="8">
        <f t="shared" si="246"/>
        <v>41986.876863425925</v>
      </c>
    </row>
    <row r="2515" spans="1:20" ht="48" x14ac:dyDescent="0.2">
      <c r="A2515">
        <v>2513</v>
      </c>
      <c r="B2515" s="3" t="s">
        <v>2513</v>
      </c>
      <c r="C2515" s="3" t="s">
        <v>4737</v>
      </c>
      <c r="D2515">
        <v>450000</v>
      </c>
      <c r="E2515">
        <v>90</v>
      </c>
      <c r="F2515" t="s">
        <v>8221</v>
      </c>
      <c r="G2515" t="s">
        <v>8235</v>
      </c>
      <c r="H2515" t="s">
        <v>8255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41"/>
        <v>0.02</v>
      </c>
      <c r="P2515" t="e">
        <f t="shared" si="242"/>
        <v>#DIV/0!</v>
      </c>
      <c r="Q2515" t="str">
        <f t="shared" si="243"/>
        <v>food</v>
      </c>
      <c r="R2515" t="str">
        <f t="shared" si="244"/>
        <v>restaurants</v>
      </c>
      <c r="S2515" s="8">
        <f t="shared" si="245"/>
        <v>42732.00681712963</v>
      </c>
      <c r="T2515" s="8">
        <f t="shared" si="246"/>
        <v>42792.00681712963</v>
      </c>
    </row>
    <row r="2516" spans="1:20" ht="48" x14ac:dyDescent="0.2">
      <c r="A2516">
        <v>2514</v>
      </c>
      <c r="B2516" s="3" t="s">
        <v>2514</v>
      </c>
      <c r="C2516" s="3" t="s">
        <v>4738</v>
      </c>
      <c r="D2516">
        <v>5000</v>
      </c>
      <c r="E2516">
        <v>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41"/>
        <v>0</v>
      </c>
      <c r="P2516">
        <f t="shared" si="242"/>
        <v>1250</v>
      </c>
      <c r="Q2516" t="str">
        <f t="shared" si="243"/>
        <v>food</v>
      </c>
      <c r="R2516" t="str">
        <f t="shared" si="244"/>
        <v>restaurants</v>
      </c>
      <c r="S2516" s="8">
        <f t="shared" si="245"/>
        <v>41854.389780092592</v>
      </c>
      <c r="T2516" s="8">
        <f t="shared" si="246"/>
        <v>41871.389780092592</v>
      </c>
    </row>
    <row r="2517" spans="1:20" ht="48" x14ac:dyDescent="0.2">
      <c r="A2517">
        <v>2515</v>
      </c>
      <c r="B2517" s="3" t="s">
        <v>2515</v>
      </c>
      <c r="C2517" s="3" t="s">
        <v>4739</v>
      </c>
      <c r="D2517">
        <v>200000</v>
      </c>
      <c r="E2517">
        <v>350</v>
      </c>
      <c r="F2517" t="s">
        <v>8221</v>
      </c>
      <c r="G2517" t="s">
        <v>8226</v>
      </c>
      <c r="H2517" t="s">
        <v>8248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41"/>
        <v>0.17500000000000002</v>
      </c>
      <c r="P2517">
        <f t="shared" si="242"/>
        <v>16666.666666666668</v>
      </c>
      <c r="Q2517" t="str">
        <f t="shared" si="243"/>
        <v>food</v>
      </c>
      <c r="R2517" t="str">
        <f t="shared" si="244"/>
        <v>restaurants</v>
      </c>
      <c r="S2517" s="8">
        <f t="shared" si="245"/>
        <v>42027.839733796296</v>
      </c>
      <c r="T2517" s="8">
        <f t="shared" si="246"/>
        <v>42057.839733796296</v>
      </c>
    </row>
    <row r="2518" spans="1:20" ht="48" x14ac:dyDescent="0.2">
      <c r="A2518">
        <v>2516</v>
      </c>
      <c r="B2518" s="3" t="s">
        <v>2516</v>
      </c>
      <c r="C2518" s="3" t="s">
        <v>4740</v>
      </c>
      <c r="D2518">
        <v>11999</v>
      </c>
      <c r="E2518">
        <v>10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41"/>
        <v>8.3340278356529712E-2</v>
      </c>
      <c r="P2518" t="e">
        <f t="shared" si="242"/>
        <v>#DIV/0!</v>
      </c>
      <c r="Q2518" t="str">
        <f t="shared" si="243"/>
        <v>food</v>
      </c>
      <c r="R2518" t="str">
        <f t="shared" si="244"/>
        <v>restaurants</v>
      </c>
      <c r="S2518" s="8">
        <f t="shared" si="245"/>
        <v>41942.653379629628</v>
      </c>
      <c r="T2518" s="8">
        <f t="shared" si="246"/>
        <v>41972.6950462963</v>
      </c>
    </row>
    <row r="2519" spans="1:20" ht="32" x14ac:dyDescent="0.2">
      <c r="A2519">
        <v>2517</v>
      </c>
      <c r="B2519" s="3" t="s">
        <v>2517</v>
      </c>
      <c r="C2519" s="3" t="s">
        <v>4741</v>
      </c>
      <c r="D2519">
        <v>50000</v>
      </c>
      <c r="E2519">
        <v>690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41"/>
        <v>1.38</v>
      </c>
      <c r="P2519">
        <f t="shared" si="242"/>
        <v>1515.1515151515152</v>
      </c>
      <c r="Q2519" t="str">
        <f t="shared" si="243"/>
        <v>food</v>
      </c>
      <c r="R2519" t="str">
        <f t="shared" si="244"/>
        <v>restaurants</v>
      </c>
      <c r="S2519" s="8">
        <f t="shared" si="245"/>
        <v>42052.802430555559</v>
      </c>
      <c r="T2519" s="8">
        <f t="shared" si="246"/>
        <v>42082.760763888888</v>
      </c>
    </row>
    <row r="2520" spans="1:20" ht="32" x14ac:dyDescent="0.2">
      <c r="A2520">
        <v>2518</v>
      </c>
      <c r="B2520" s="3" t="s">
        <v>2518</v>
      </c>
      <c r="C2520" s="3" t="s">
        <v>4742</v>
      </c>
      <c r="D2520">
        <v>20000</v>
      </c>
      <c r="E2520">
        <v>0</v>
      </c>
      <c r="F2520" t="s">
        <v>8221</v>
      </c>
      <c r="G2520" t="s">
        <v>8233</v>
      </c>
      <c r="H2520" t="s">
        <v>8249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41"/>
        <v>0</v>
      </c>
      <c r="P2520" t="e">
        <f t="shared" si="242"/>
        <v>#DIV/0!</v>
      </c>
      <c r="Q2520" t="str">
        <f t="shared" si="243"/>
        <v>food</v>
      </c>
      <c r="R2520" t="str">
        <f t="shared" si="244"/>
        <v>restaurants</v>
      </c>
      <c r="S2520" s="8">
        <f t="shared" si="245"/>
        <v>41926.680879629632</v>
      </c>
      <c r="T2520" s="8">
        <f t="shared" si="246"/>
        <v>41956.722546296296</v>
      </c>
    </row>
    <row r="2521" spans="1:20" ht="48" x14ac:dyDescent="0.2">
      <c r="A2521">
        <v>2519</v>
      </c>
      <c r="B2521" s="3" t="s">
        <v>2519</v>
      </c>
      <c r="C2521" s="3" t="s">
        <v>4743</v>
      </c>
      <c r="D2521">
        <v>10000</v>
      </c>
      <c r="E2521">
        <v>1245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41"/>
        <v>12.45</v>
      </c>
      <c r="P2521">
        <f t="shared" si="242"/>
        <v>2500</v>
      </c>
      <c r="Q2521" t="str">
        <f t="shared" si="243"/>
        <v>food</v>
      </c>
      <c r="R2521" t="str">
        <f t="shared" si="244"/>
        <v>restaurants</v>
      </c>
      <c r="S2521" s="8">
        <f t="shared" si="245"/>
        <v>41809.155138888891</v>
      </c>
      <c r="T2521" s="8">
        <f t="shared" si="246"/>
        <v>41839.155138888891</v>
      </c>
    </row>
    <row r="2522" spans="1:20" ht="32" x14ac:dyDescent="0.2">
      <c r="A2522">
        <v>2520</v>
      </c>
      <c r="B2522" s="3" t="s">
        <v>2520</v>
      </c>
      <c r="C2522" s="3" t="s">
        <v>4744</v>
      </c>
      <c r="D2522">
        <v>5000</v>
      </c>
      <c r="E2522">
        <v>1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41"/>
        <v>0.02</v>
      </c>
      <c r="P2522" t="e">
        <f t="shared" si="242"/>
        <v>#DIV/0!</v>
      </c>
      <c r="Q2522" t="str">
        <f t="shared" si="243"/>
        <v>food</v>
      </c>
      <c r="R2522" t="str">
        <f t="shared" si="244"/>
        <v>restaurants</v>
      </c>
      <c r="S2522" s="8">
        <f t="shared" si="245"/>
        <v>42612.600520833337</v>
      </c>
      <c r="T2522" s="8">
        <f t="shared" si="246"/>
        <v>42658.806249999994</v>
      </c>
    </row>
    <row r="2523" spans="1:20" ht="32" x14ac:dyDescent="0.2">
      <c r="A2523">
        <v>2521</v>
      </c>
      <c r="B2523" s="3" t="s">
        <v>2521</v>
      </c>
      <c r="C2523" s="3" t="s">
        <v>4745</v>
      </c>
      <c r="D2523">
        <v>25000</v>
      </c>
      <c r="E2523">
        <v>2</v>
      </c>
      <c r="F2523" t="s">
        <v>8221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41"/>
        <v>8.0000000000000002E-3</v>
      </c>
      <c r="P2523">
        <f t="shared" si="242"/>
        <v>189.39393939393941</v>
      </c>
      <c r="Q2523" t="str">
        <f t="shared" si="243"/>
        <v>music</v>
      </c>
      <c r="R2523" t="str">
        <f t="shared" si="244"/>
        <v>classical music</v>
      </c>
      <c r="S2523" s="8">
        <f t="shared" si="245"/>
        <v>42269.967835648145</v>
      </c>
      <c r="T2523" s="8">
        <f t="shared" si="246"/>
        <v>42290.967835648145</v>
      </c>
    </row>
    <row r="2524" spans="1:20" ht="32" x14ac:dyDescent="0.2">
      <c r="A2524">
        <v>2522</v>
      </c>
      <c r="B2524" s="3" t="s">
        <v>2522</v>
      </c>
      <c r="C2524" s="3" t="s">
        <v>4746</v>
      </c>
      <c r="D2524">
        <v>2000</v>
      </c>
      <c r="E2524">
        <v>4</v>
      </c>
      <c r="F2524" t="s">
        <v>8221</v>
      </c>
      <c r="G2524" t="s">
        <v>8225</v>
      </c>
      <c r="H2524" t="s">
        <v>8247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41"/>
        <v>0.2</v>
      </c>
      <c r="P2524">
        <f t="shared" si="242"/>
        <v>74.074074074074076</v>
      </c>
      <c r="Q2524" t="str">
        <f t="shared" si="243"/>
        <v>music</v>
      </c>
      <c r="R2524" t="str">
        <f t="shared" si="244"/>
        <v>classical music</v>
      </c>
      <c r="S2524" s="8">
        <f t="shared" si="245"/>
        <v>42460.573611111111</v>
      </c>
      <c r="T2524" s="8">
        <f t="shared" si="246"/>
        <v>42482.619444444441</v>
      </c>
    </row>
    <row r="2525" spans="1:20" ht="48" x14ac:dyDescent="0.2">
      <c r="A2525">
        <v>2523</v>
      </c>
      <c r="B2525" s="3" t="s">
        <v>2523</v>
      </c>
      <c r="C2525" s="3" t="s">
        <v>4747</v>
      </c>
      <c r="D2525">
        <v>100000</v>
      </c>
      <c r="E2525">
        <v>0</v>
      </c>
      <c r="F2525" t="s">
        <v>8221</v>
      </c>
      <c r="G2525" t="s">
        <v>8225</v>
      </c>
      <c r="H2525" t="s">
        <v>8247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41"/>
        <v>0</v>
      </c>
      <c r="P2525">
        <f t="shared" si="242"/>
        <v>3846.1538461538462</v>
      </c>
      <c r="Q2525" t="str">
        <f t="shared" si="243"/>
        <v>music</v>
      </c>
      <c r="R2525" t="str">
        <f t="shared" si="244"/>
        <v>classical music</v>
      </c>
      <c r="S2525" s="8">
        <f t="shared" si="245"/>
        <v>41930.975601851853</v>
      </c>
      <c r="T2525" s="8">
        <f t="shared" si="246"/>
        <v>41961.017268518524</v>
      </c>
    </row>
    <row r="2526" spans="1:20" ht="16" x14ac:dyDescent="0.2">
      <c r="A2526">
        <v>2524</v>
      </c>
      <c r="B2526" s="3" t="s">
        <v>2524</v>
      </c>
      <c r="C2526" s="3" t="s">
        <v>4748</v>
      </c>
      <c r="D2526">
        <v>200000</v>
      </c>
      <c r="E2526">
        <v>18</v>
      </c>
      <c r="F2526" t="s">
        <v>8221</v>
      </c>
      <c r="G2526" t="s">
        <v>8236</v>
      </c>
      <c r="H2526" t="s">
        <v>8249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41"/>
        <v>9.0000000000000011E-3</v>
      </c>
      <c r="P2526">
        <f t="shared" si="242"/>
        <v>4651.1627906976746</v>
      </c>
      <c r="Q2526" t="str">
        <f t="shared" si="243"/>
        <v>music</v>
      </c>
      <c r="R2526" t="str">
        <f t="shared" si="244"/>
        <v>classical music</v>
      </c>
      <c r="S2526" s="8">
        <f t="shared" si="245"/>
        <v>41961.807372685187</v>
      </c>
      <c r="T2526" s="8">
        <f t="shared" si="246"/>
        <v>41994.1875</v>
      </c>
    </row>
    <row r="2527" spans="1:20" ht="32" x14ac:dyDescent="0.2">
      <c r="A2527">
        <v>2525</v>
      </c>
      <c r="B2527" s="3" t="s">
        <v>2525</v>
      </c>
      <c r="C2527" s="3" t="s">
        <v>4749</v>
      </c>
      <c r="D2527">
        <v>1000000</v>
      </c>
      <c r="E2527">
        <v>1</v>
      </c>
      <c r="F2527" t="s">
        <v>8221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41"/>
        <v>9.9999999999999991E-5</v>
      </c>
      <c r="P2527">
        <f t="shared" si="242"/>
        <v>12500</v>
      </c>
      <c r="Q2527" t="str">
        <f t="shared" si="243"/>
        <v>music</v>
      </c>
      <c r="R2527" t="str">
        <f t="shared" si="244"/>
        <v>classical music</v>
      </c>
      <c r="S2527" s="8">
        <f t="shared" si="245"/>
        <v>41058.844571759262</v>
      </c>
      <c r="T2527" s="8">
        <f t="shared" si="246"/>
        <v>41088.844571759262</v>
      </c>
    </row>
    <row r="2528" spans="1:20" ht="48" x14ac:dyDescent="0.2">
      <c r="A2528">
        <v>2526</v>
      </c>
      <c r="B2528" s="3" t="s">
        <v>2526</v>
      </c>
      <c r="C2528" s="3" t="s">
        <v>4750</v>
      </c>
      <c r="D2528">
        <v>70</v>
      </c>
      <c r="E2528">
        <v>101</v>
      </c>
      <c r="F2528" t="s">
        <v>8221</v>
      </c>
      <c r="G2528" t="s">
        <v>8230</v>
      </c>
      <c r="H2528" t="s">
        <v>8249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41"/>
        <v>144.28571428571428</v>
      </c>
      <c r="P2528">
        <f t="shared" si="242"/>
        <v>2.1212121212121211</v>
      </c>
      <c r="Q2528" t="str">
        <f t="shared" si="243"/>
        <v>music</v>
      </c>
      <c r="R2528" t="str">
        <f t="shared" si="244"/>
        <v>classical music</v>
      </c>
      <c r="S2528" s="8">
        <f t="shared" si="245"/>
        <v>41953.091134259259</v>
      </c>
      <c r="T2528" s="8">
        <f t="shared" si="246"/>
        <v>41981.207638888889</v>
      </c>
    </row>
    <row r="2529" spans="1:20" ht="48" x14ac:dyDescent="0.2">
      <c r="A2529">
        <v>2527</v>
      </c>
      <c r="B2529" s="3" t="s">
        <v>2527</v>
      </c>
      <c r="C2529" s="3" t="s">
        <v>4751</v>
      </c>
      <c r="D2529">
        <v>40000</v>
      </c>
      <c r="E2529">
        <v>47665</v>
      </c>
      <c r="F2529" t="s">
        <v>8221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41"/>
        <v>119.16249999999999</v>
      </c>
      <c r="P2529">
        <f t="shared" si="242"/>
        <v>563.38028169014081</v>
      </c>
      <c r="Q2529" t="str">
        <f t="shared" si="243"/>
        <v>music</v>
      </c>
      <c r="R2529" t="str">
        <f t="shared" si="244"/>
        <v>classical music</v>
      </c>
      <c r="S2529" s="8">
        <f t="shared" si="245"/>
        <v>41546.75105324074</v>
      </c>
      <c r="T2529" s="8">
        <f t="shared" si="246"/>
        <v>41565.165972222225</v>
      </c>
    </row>
    <row r="2530" spans="1:20" ht="48" x14ac:dyDescent="0.2">
      <c r="A2530">
        <v>2528</v>
      </c>
      <c r="B2530" s="3" t="s">
        <v>2528</v>
      </c>
      <c r="C2530" s="3" t="s">
        <v>4752</v>
      </c>
      <c r="D2530">
        <v>20000</v>
      </c>
      <c r="E2530">
        <v>292097</v>
      </c>
      <c r="F2530" t="s">
        <v>8221</v>
      </c>
      <c r="G2530" t="s">
        <v>8236</v>
      </c>
      <c r="H2530" t="s">
        <v>8249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41"/>
        <v>1460.4850000000001</v>
      </c>
      <c r="P2530">
        <f t="shared" si="242"/>
        <v>246.91358024691357</v>
      </c>
      <c r="Q2530" t="str">
        <f t="shared" si="243"/>
        <v>music</v>
      </c>
      <c r="R2530" t="str">
        <f t="shared" si="244"/>
        <v>classical music</v>
      </c>
      <c r="S2530" s="8">
        <f t="shared" si="245"/>
        <v>42217.834525462968</v>
      </c>
      <c r="T2530" s="8">
        <f t="shared" si="246"/>
        <v>42236.458333333328</v>
      </c>
    </row>
    <row r="2531" spans="1:20" ht="32" x14ac:dyDescent="0.2">
      <c r="A2531">
        <v>2529</v>
      </c>
      <c r="B2531" s="3" t="s">
        <v>2529</v>
      </c>
      <c r="C2531" s="3" t="s">
        <v>4753</v>
      </c>
      <c r="D2531">
        <v>25000</v>
      </c>
      <c r="E2531">
        <v>26452</v>
      </c>
      <c r="F2531" t="s">
        <v>8221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41"/>
        <v>105.80799999999999</v>
      </c>
      <c r="P2531">
        <f t="shared" si="242"/>
        <v>328.94736842105266</v>
      </c>
      <c r="Q2531" t="str">
        <f t="shared" si="243"/>
        <v>music</v>
      </c>
      <c r="R2531" t="str">
        <f t="shared" si="244"/>
        <v>classical music</v>
      </c>
      <c r="S2531" s="8">
        <f t="shared" si="245"/>
        <v>40948.080729166664</v>
      </c>
      <c r="T2531" s="8">
        <f t="shared" si="246"/>
        <v>40993.0390625</v>
      </c>
    </row>
    <row r="2532" spans="1:20" ht="48" x14ac:dyDescent="0.2">
      <c r="A2532">
        <v>2530</v>
      </c>
      <c r="B2532" s="3" t="s">
        <v>2530</v>
      </c>
      <c r="C2532" s="3" t="s">
        <v>4754</v>
      </c>
      <c r="D2532">
        <v>25000</v>
      </c>
      <c r="E2532">
        <v>75029.48</v>
      </c>
      <c r="F2532" t="s">
        <v>8221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41"/>
        <v>300.11791999999997</v>
      </c>
      <c r="P2532">
        <f t="shared" si="242"/>
        <v>520.83333333333337</v>
      </c>
      <c r="Q2532" t="str">
        <f t="shared" si="243"/>
        <v>music</v>
      </c>
      <c r="R2532" t="str">
        <f t="shared" si="244"/>
        <v>classical music</v>
      </c>
      <c r="S2532" s="8">
        <f t="shared" si="245"/>
        <v>42081.864641203705</v>
      </c>
      <c r="T2532" s="8">
        <f t="shared" si="246"/>
        <v>42114.201388888891</v>
      </c>
    </row>
    <row r="2533" spans="1:20" ht="32" x14ac:dyDescent="0.2">
      <c r="A2533">
        <v>2531</v>
      </c>
      <c r="B2533" s="3" t="s">
        <v>2531</v>
      </c>
      <c r="C2533" s="3" t="s">
        <v>4755</v>
      </c>
      <c r="D2533">
        <v>2000</v>
      </c>
      <c r="E2533">
        <v>5574</v>
      </c>
      <c r="F2533" t="s">
        <v>8221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41"/>
        <v>278.7</v>
      </c>
      <c r="P2533">
        <f t="shared" si="242"/>
        <v>32.786885245901637</v>
      </c>
      <c r="Q2533" t="str">
        <f t="shared" si="243"/>
        <v>music</v>
      </c>
      <c r="R2533" t="str">
        <f t="shared" si="244"/>
        <v>classical music</v>
      </c>
      <c r="S2533" s="8">
        <f t="shared" si="245"/>
        <v>42208.680023148147</v>
      </c>
      <c r="T2533" s="8">
        <f t="shared" si="246"/>
        <v>42231.165972222225</v>
      </c>
    </row>
    <row r="2534" spans="1:20" ht="48" x14ac:dyDescent="0.2">
      <c r="A2534">
        <v>2532</v>
      </c>
      <c r="B2534" s="3" t="s">
        <v>2532</v>
      </c>
      <c r="C2534" s="3" t="s">
        <v>4756</v>
      </c>
      <c r="D2534">
        <v>800</v>
      </c>
      <c r="E2534">
        <v>1055.01</v>
      </c>
      <c r="F2534" t="s">
        <v>8221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41"/>
        <v>131.87625</v>
      </c>
      <c r="P2534">
        <f t="shared" si="242"/>
        <v>13.333333333333334</v>
      </c>
      <c r="Q2534" t="str">
        <f t="shared" si="243"/>
        <v>music</v>
      </c>
      <c r="R2534" t="str">
        <f t="shared" si="244"/>
        <v>classical music</v>
      </c>
      <c r="S2534" s="8">
        <f t="shared" si="245"/>
        <v>41107.849143518521</v>
      </c>
      <c r="T2534" s="8">
        <f t="shared" si="246"/>
        <v>41137.849143518521</v>
      </c>
    </row>
    <row r="2535" spans="1:20" ht="48" x14ac:dyDescent="0.2">
      <c r="A2535">
        <v>2533</v>
      </c>
      <c r="B2535" s="3" t="s">
        <v>2533</v>
      </c>
      <c r="C2535" s="3" t="s">
        <v>4757</v>
      </c>
      <c r="D2535">
        <v>2000</v>
      </c>
      <c r="E2535">
        <v>2141</v>
      </c>
      <c r="F2535" t="s">
        <v>8221</v>
      </c>
      <c r="G2535" t="s">
        <v>8229</v>
      </c>
      <c r="H2535" t="s">
        <v>8251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41"/>
        <v>107.05</v>
      </c>
      <c r="P2535">
        <f t="shared" si="242"/>
        <v>14.705882352941176</v>
      </c>
      <c r="Q2535" t="str">
        <f t="shared" si="243"/>
        <v>music</v>
      </c>
      <c r="R2535" t="str">
        <f t="shared" si="244"/>
        <v>classical music</v>
      </c>
      <c r="S2535" s="8">
        <f t="shared" si="245"/>
        <v>41304.751284722224</v>
      </c>
      <c r="T2535" s="8">
        <f t="shared" si="246"/>
        <v>41334.750787037039</v>
      </c>
    </row>
    <row r="2536" spans="1:20" ht="32" x14ac:dyDescent="0.2">
      <c r="A2536">
        <v>2534</v>
      </c>
      <c r="B2536" s="3" t="s">
        <v>2534</v>
      </c>
      <c r="C2536" s="3" t="s">
        <v>4758</v>
      </c>
      <c r="D2536">
        <v>35000</v>
      </c>
      <c r="E2536">
        <v>44388</v>
      </c>
      <c r="F2536" t="s">
        <v>8221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41"/>
        <v>126.82285714285715</v>
      </c>
      <c r="P2536">
        <f t="shared" si="242"/>
        <v>2500</v>
      </c>
      <c r="Q2536" t="str">
        <f t="shared" si="243"/>
        <v>music</v>
      </c>
      <c r="R2536" t="str">
        <f t="shared" si="244"/>
        <v>classical music</v>
      </c>
      <c r="S2536" s="8">
        <f t="shared" si="245"/>
        <v>40127.700370370374</v>
      </c>
      <c r="T2536" s="8">
        <f t="shared" si="246"/>
        <v>40179.25</v>
      </c>
    </row>
    <row r="2537" spans="1:20" ht="48" x14ac:dyDescent="0.2">
      <c r="A2537">
        <v>2535</v>
      </c>
      <c r="B2537" s="3" t="s">
        <v>2535</v>
      </c>
      <c r="C2537" s="3" t="s">
        <v>4759</v>
      </c>
      <c r="D2537">
        <v>2500</v>
      </c>
      <c r="E2537">
        <v>3499</v>
      </c>
      <c r="F2537" t="s">
        <v>8221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41"/>
        <v>139.96</v>
      </c>
      <c r="P2537">
        <f t="shared" si="242"/>
        <v>32.051282051282051</v>
      </c>
      <c r="Q2537" t="str">
        <f t="shared" si="243"/>
        <v>music</v>
      </c>
      <c r="R2537" t="str">
        <f t="shared" si="244"/>
        <v>classical music</v>
      </c>
      <c r="S2537" s="8">
        <f t="shared" si="245"/>
        <v>41943.791030092594</v>
      </c>
      <c r="T2537" s="8">
        <f t="shared" si="246"/>
        <v>41974.832696759258</v>
      </c>
    </row>
    <row r="2538" spans="1:20" ht="48" x14ac:dyDescent="0.2">
      <c r="A2538">
        <v>2536</v>
      </c>
      <c r="B2538" s="3" t="s">
        <v>2536</v>
      </c>
      <c r="C2538" s="3" t="s">
        <v>4760</v>
      </c>
      <c r="D2538">
        <v>1500</v>
      </c>
      <c r="E2538">
        <v>1686</v>
      </c>
      <c r="F2538" t="s">
        <v>8221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41"/>
        <v>112.4</v>
      </c>
      <c r="P2538">
        <f t="shared" si="242"/>
        <v>375</v>
      </c>
      <c r="Q2538" t="str">
        <f t="shared" si="243"/>
        <v>music</v>
      </c>
      <c r="R2538" t="str">
        <f t="shared" si="244"/>
        <v>classical music</v>
      </c>
      <c r="S2538" s="8">
        <f t="shared" si="245"/>
        <v>41464.106087962966</v>
      </c>
      <c r="T2538" s="8">
        <f t="shared" si="246"/>
        <v>41485.106087962966</v>
      </c>
    </row>
    <row r="2539" spans="1:20" ht="48" x14ac:dyDescent="0.2">
      <c r="A2539">
        <v>2537</v>
      </c>
      <c r="B2539" s="3" t="s">
        <v>2537</v>
      </c>
      <c r="C2539" s="3" t="s">
        <v>4761</v>
      </c>
      <c r="D2539">
        <v>25000</v>
      </c>
      <c r="E2539">
        <v>25132</v>
      </c>
      <c r="F2539" t="s">
        <v>8221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41"/>
        <v>100.52799999999999</v>
      </c>
      <c r="P2539">
        <f t="shared" si="242"/>
        <v>2272.7272727272725</v>
      </c>
      <c r="Q2539" t="str">
        <f t="shared" si="243"/>
        <v>music</v>
      </c>
      <c r="R2539" t="str">
        <f t="shared" si="244"/>
        <v>classical music</v>
      </c>
      <c r="S2539" s="8">
        <f t="shared" si="245"/>
        <v>40696.648784722223</v>
      </c>
      <c r="T2539" s="8">
        <f t="shared" si="246"/>
        <v>40756.648784722223</v>
      </c>
    </row>
    <row r="2540" spans="1:20" ht="48" x14ac:dyDescent="0.2">
      <c r="A2540">
        <v>2538</v>
      </c>
      <c r="B2540" s="3" t="s">
        <v>2538</v>
      </c>
      <c r="C2540" s="3" t="s">
        <v>4762</v>
      </c>
      <c r="D2540">
        <v>3000</v>
      </c>
      <c r="E2540">
        <v>3014</v>
      </c>
      <c r="F2540" t="s">
        <v>8221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41"/>
        <v>100.46666666666665</v>
      </c>
      <c r="P2540">
        <f t="shared" si="242"/>
        <v>16.216216216216218</v>
      </c>
      <c r="Q2540" t="str">
        <f t="shared" si="243"/>
        <v>music</v>
      </c>
      <c r="R2540" t="str">
        <f t="shared" si="244"/>
        <v>classical music</v>
      </c>
      <c r="S2540" s="8">
        <f t="shared" si="245"/>
        <v>41298.509965277779</v>
      </c>
      <c r="T2540" s="8">
        <f t="shared" si="246"/>
        <v>41329.207638888889</v>
      </c>
    </row>
    <row r="2541" spans="1:20" ht="48" x14ac:dyDescent="0.2">
      <c r="A2541">
        <v>2539</v>
      </c>
      <c r="B2541" s="3" t="s">
        <v>2539</v>
      </c>
      <c r="C2541" s="3" t="s">
        <v>4763</v>
      </c>
      <c r="D2541">
        <v>75000</v>
      </c>
      <c r="E2541">
        <v>106084.5</v>
      </c>
      <c r="F2541" t="s">
        <v>8221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41"/>
        <v>141.446</v>
      </c>
      <c r="P2541">
        <f t="shared" si="242"/>
        <v>1271.1864406779662</v>
      </c>
      <c r="Q2541" t="str">
        <f t="shared" si="243"/>
        <v>music</v>
      </c>
      <c r="R2541" t="str">
        <f t="shared" si="244"/>
        <v>classical music</v>
      </c>
      <c r="S2541" s="8">
        <f t="shared" si="245"/>
        <v>41977.902222222227</v>
      </c>
      <c r="T2541" s="8">
        <f t="shared" si="246"/>
        <v>42037.902222222227</v>
      </c>
    </row>
    <row r="2542" spans="1:20" ht="48" x14ac:dyDescent="0.2">
      <c r="A2542">
        <v>2540</v>
      </c>
      <c r="B2542" s="3" t="s">
        <v>2540</v>
      </c>
      <c r="C2542" s="3" t="s">
        <v>4764</v>
      </c>
      <c r="D2542">
        <v>12000</v>
      </c>
      <c r="E2542">
        <v>32075</v>
      </c>
      <c r="F2542" t="s">
        <v>8221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41"/>
        <v>267.29166666666669</v>
      </c>
      <c r="P2542">
        <f t="shared" si="242"/>
        <v>444.44444444444446</v>
      </c>
      <c r="Q2542" t="str">
        <f t="shared" si="243"/>
        <v>music</v>
      </c>
      <c r="R2542" t="str">
        <f t="shared" si="244"/>
        <v>classical music</v>
      </c>
      <c r="S2542" s="8">
        <f t="shared" si="245"/>
        <v>40785.675011574072</v>
      </c>
      <c r="T2542" s="8">
        <f t="shared" si="246"/>
        <v>40845.675011574072</v>
      </c>
    </row>
    <row r="2543" spans="1:20" ht="48" x14ac:dyDescent="0.2">
      <c r="A2543">
        <v>2541</v>
      </c>
      <c r="B2543" s="3" t="s">
        <v>2541</v>
      </c>
      <c r="C2543" s="3" t="s">
        <v>4765</v>
      </c>
      <c r="D2543">
        <v>8000</v>
      </c>
      <c r="E2543">
        <v>11751</v>
      </c>
      <c r="F2543" t="s">
        <v>8221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41"/>
        <v>146.88749999999999</v>
      </c>
      <c r="P2543">
        <f t="shared" si="242"/>
        <v>126.98412698412699</v>
      </c>
      <c r="Q2543" t="str">
        <f t="shared" si="243"/>
        <v>music</v>
      </c>
      <c r="R2543" t="str">
        <f t="shared" si="244"/>
        <v>classical music</v>
      </c>
      <c r="S2543" s="8">
        <f t="shared" si="245"/>
        <v>41483.449282407404</v>
      </c>
      <c r="T2543" s="8">
        <f t="shared" si="246"/>
        <v>41543.449282407404</v>
      </c>
    </row>
    <row r="2544" spans="1:20" ht="48" x14ac:dyDescent="0.2">
      <c r="A2544">
        <v>2542</v>
      </c>
      <c r="B2544" s="3" t="s">
        <v>2542</v>
      </c>
      <c r="C2544" s="3" t="s">
        <v>4766</v>
      </c>
      <c r="D2544">
        <v>5000</v>
      </c>
      <c r="E2544">
        <v>10678</v>
      </c>
      <c r="F2544" t="s">
        <v>8221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41"/>
        <v>213.56</v>
      </c>
      <c r="P2544">
        <f t="shared" si="242"/>
        <v>384.61538461538464</v>
      </c>
      <c r="Q2544" t="str">
        <f t="shared" si="243"/>
        <v>music</v>
      </c>
      <c r="R2544" t="str">
        <f t="shared" si="244"/>
        <v>classical music</v>
      </c>
      <c r="S2544" s="8">
        <f t="shared" si="245"/>
        <v>41509.426585648151</v>
      </c>
      <c r="T2544" s="8">
        <f t="shared" si="246"/>
        <v>41548.165972222225</v>
      </c>
    </row>
    <row r="2545" spans="1:20" ht="48" x14ac:dyDescent="0.2">
      <c r="A2545">
        <v>2543</v>
      </c>
      <c r="B2545" s="3" t="s">
        <v>2543</v>
      </c>
      <c r="C2545" s="3" t="s">
        <v>4767</v>
      </c>
      <c r="D2545">
        <v>15000</v>
      </c>
      <c r="E2545">
        <v>18855</v>
      </c>
      <c r="F2545" t="s">
        <v>8221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41"/>
        <v>125.69999999999999</v>
      </c>
      <c r="P2545">
        <f t="shared" si="242"/>
        <v>1153.8461538461538</v>
      </c>
      <c r="Q2545" t="str">
        <f t="shared" si="243"/>
        <v>music</v>
      </c>
      <c r="R2545" t="str">
        <f t="shared" si="244"/>
        <v>classical music</v>
      </c>
      <c r="S2545" s="8">
        <f t="shared" si="245"/>
        <v>40514.107615740737</v>
      </c>
      <c r="T2545" s="8">
        <f t="shared" si="246"/>
        <v>40545.125</v>
      </c>
    </row>
    <row r="2546" spans="1:20" ht="48" x14ac:dyDescent="0.2">
      <c r="A2546">
        <v>2544</v>
      </c>
      <c r="B2546" s="3" t="s">
        <v>2544</v>
      </c>
      <c r="C2546" s="3" t="s">
        <v>4768</v>
      </c>
      <c r="D2546">
        <v>28888</v>
      </c>
      <c r="E2546">
        <v>30177</v>
      </c>
      <c r="F2546" t="s">
        <v>8221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41"/>
        <v>104.46206037108834</v>
      </c>
      <c r="P2546">
        <f t="shared" si="242"/>
        <v>506.80701754385967</v>
      </c>
      <c r="Q2546" t="str">
        <f t="shared" si="243"/>
        <v>music</v>
      </c>
      <c r="R2546" t="str">
        <f t="shared" si="244"/>
        <v>classical music</v>
      </c>
      <c r="S2546" s="8">
        <f t="shared" si="245"/>
        <v>41068.520474537036</v>
      </c>
      <c r="T2546" s="8">
        <f t="shared" si="246"/>
        <v>41098.520474537036</v>
      </c>
    </row>
    <row r="2547" spans="1:20" ht="32" x14ac:dyDescent="0.2">
      <c r="A2547">
        <v>2545</v>
      </c>
      <c r="B2547" s="3" t="s">
        <v>2545</v>
      </c>
      <c r="C2547" s="3" t="s">
        <v>4769</v>
      </c>
      <c r="D2547">
        <v>3000</v>
      </c>
      <c r="E2547">
        <v>3017</v>
      </c>
      <c r="F2547" t="s">
        <v>8221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41"/>
        <v>100.56666666666668</v>
      </c>
      <c r="P2547">
        <f t="shared" si="242"/>
        <v>49.180327868852459</v>
      </c>
      <c r="Q2547" t="str">
        <f t="shared" si="243"/>
        <v>music</v>
      </c>
      <c r="R2547" t="str">
        <f t="shared" si="244"/>
        <v>classical music</v>
      </c>
      <c r="S2547" s="8">
        <f t="shared" si="245"/>
        <v>42027.13817129629</v>
      </c>
      <c r="T2547" s="8">
        <f t="shared" si="246"/>
        <v>42062.020833333328</v>
      </c>
    </row>
    <row r="2548" spans="1:20" ht="48" x14ac:dyDescent="0.2">
      <c r="A2548">
        <v>2546</v>
      </c>
      <c r="B2548" s="3" t="s">
        <v>2546</v>
      </c>
      <c r="C2548" s="3" t="s">
        <v>4770</v>
      </c>
      <c r="D2548">
        <v>50000</v>
      </c>
      <c r="E2548">
        <v>1529</v>
      </c>
      <c r="F2548" t="s">
        <v>8221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41"/>
        <v>3.0579999999999998</v>
      </c>
      <c r="P2548">
        <f t="shared" si="242"/>
        <v>769.23076923076928</v>
      </c>
      <c r="Q2548" t="str">
        <f t="shared" si="243"/>
        <v>music</v>
      </c>
      <c r="R2548" t="str">
        <f t="shared" si="244"/>
        <v>classical music</v>
      </c>
      <c r="S2548" s="8">
        <f t="shared" si="245"/>
        <v>41524.858553240738</v>
      </c>
      <c r="T2548" s="8">
        <f t="shared" si="246"/>
        <v>41552.208333333336</v>
      </c>
    </row>
    <row r="2549" spans="1:20" ht="48" x14ac:dyDescent="0.2">
      <c r="A2549">
        <v>2547</v>
      </c>
      <c r="B2549" s="3" t="s">
        <v>2547</v>
      </c>
      <c r="C2549" s="3" t="s">
        <v>4771</v>
      </c>
      <c r="D2549">
        <v>10000</v>
      </c>
      <c r="E2549">
        <v>95</v>
      </c>
      <c r="F2549" t="s">
        <v>8221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41"/>
        <v>0.95</v>
      </c>
      <c r="P2549">
        <f t="shared" si="242"/>
        <v>74.626865671641795</v>
      </c>
      <c r="Q2549" t="str">
        <f t="shared" si="243"/>
        <v>music</v>
      </c>
      <c r="R2549" t="str">
        <f t="shared" si="244"/>
        <v>classical music</v>
      </c>
      <c r="S2549" s="8">
        <f t="shared" si="245"/>
        <v>40973.773182870369</v>
      </c>
      <c r="T2549" s="8">
        <f t="shared" si="246"/>
        <v>41003.731516203705</v>
      </c>
    </row>
    <row r="2550" spans="1:20" ht="32" x14ac:dyDescent="0.2">
      <c r="A2550">
        <v>2548</v>
      </c>
      <c r="B2550" s="3" t="s">
        <v>2548</v>
      </c>
      <c r="C2550" s="3" t="s">
        <v>4772</v>
      </c>
      <c r="D2550">
        <v>39000</v>
      </c>
      <c r="E2550">
        <v>156</v>
      </c>
      <c r="F2550" t="s">
        <v>8221</v>
      </c>
      <c r="G2550" t="s">
        <v>8224</v>
      </c>
      <c r="H2550" t="s">
        <v>8246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41"/>
        <v>0.4</v>
      </c>
      <c r="P2550">
        <f t="shared" si="242"/>
        <v>1054.0540540540539</v>
      </c>
      <c r="Q2550" t="str">
        <f t="shared" si="243"/>
        <v>music</v>
      </c>
      <c r="R2550" t="str">
        <f t="shared" si="244"/>
        <v>classical music</v>
      </c>
      <c r="S2550" s="8">
        <f t="shared" si="245"/>
        <v>42618.625428240746</v>
      </c>
      <c r="T2550" s="8">
        <f t="shared" si="246"/>
        <v>42643.185416666667</v>
      </c>
    </row>
    <row r="2551" spans="1:20" ht="48" x14ac:dyDescent="0.2">
      <c r="A2551">
        <v>2549</v>
      </c>
      <c r="B2551" s="3" t="s">
        <v>2549</v>
      </c>
      <c r="C2551" s="3" t="s">
        <v>4773</v>
      </c>
      <c r="D2551">
        <v>200000</v>
      </c>
      <c r="E2551">
        <v>700</v>
      </c>
      <c r="F2551" t="s">
        <v>8221</v>
      </c>
      <c r="G2551" t="s">
        <v>8232</v>
      </c>
      <c r="H2551" t="s">
        <v>8253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41"/>
        <v>0.35000000000000003</v>
      </c>
      <c r="P2551">
        <f t="shared" si="242"/>
        <v>5405.405405405405</v>
      </c>
      <c r="Q2551" t="str">
        <f t="shared" si="243"/>
        <v>music</v>
      </c>
      <c r="R2551" t="str">
        <f t="shared" si="244"/>
        <v>classical music</v>
      </c>
      <c r="S2551" s="8">
        <f t="shared" si="245"/>
        <v>41390.757754629631</v>
      </c>
      <c r="T2551" s="8">
        <f t="shared" si="246"/>
        <v>41425.708333333336</v>
      </c>
    </row>
    <row r="2552" spans="1:20" ht="48" x14ac:dyDescent="0.2">
      <c r="A2552">
        <v>2550</v>
      </c>
      <c r="B2552" s="3" t="s">
        <v>2550</v>
      </c>
      <c r="C2552" s="3" t="s">
        <v>4774</v>
      </c>
      <c r="D2552">
        <v>12000</v>
      </c>
      <c r="E2552">
        <v>904</v>
      </c>
      <c r="F2552" t="s">
        <v>8221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41"/>
        <v>7.5333333333333332</v>
      </c>
      <c r="P2552">
        <f t="shared" si="242"/>
        <v>80</v>
      </c>
      <c r="Q2552" t="str">
        <f t="shared" si="243"/>
        <v>music</v>
      </c>
      <c r="R2552" t="str">
        <f t="shared" si="244"/>
        <v>classical music</v>
      </c>
      <c r="S2552" s="8">
        <f t="shared" si="245"/>
        <v>42228.634328703702</v>
      </c>
      <c r="T2552" s="8">
        <f t="shared" si="246"/>
        <v>42285.165972222225</v>
      </c>
    </row>
    <row r="2553" spans="1:20" ht="48" x14ac:dyDescent="0.2">
      <c r="A2553">
        <v>2551</v>
      </c>
      <c r="B2553" s="3" t="s">
        <v>2551</v>
      </c>
      <c r="C2553" s="3" t="s">
        <v>4775</v>
      </c>
      <c r="D2553">
        <v>10000</v>
      </c>
      <c r="E2553">
        <v>1864</v>
      </c>
      <c r="F2553" t="s">
        <v>8221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41"/>
        <v>18.64</v>
      </c>
      <c r="P2553">
        <f t="shared" si="242"/>
        <v>178.57142857142858</v>
      </c>
      <c r="Q2553" t="str">
        <f t="shared" si="243"/>
        <v>music</v>
      </c>
      <c r="R2553" t="str">
        <f t="shared" si="244"/>
        <v>classical music</v>
      </c>
      <c r="S2553" s="8">
        <f t="shared" si="245"/>
        <v>40961.252141203702</v>
      </c>
      <c r="T2553" s="8">
        <f t="shared" si="246"/>
        <v>40989.866666666669</v>
      </c>
    </row>
    <row r="2554" spans="1:20" ht="48" x14ac:dyDescent="0.2">
      <c r="A2554">
        <v>2552</v>
      </c>
      <c r="B2554" s="3" t="s">
        <v>2552</v>
      </c>
      <c r="C2554" s="3" t="s">
        <v>4776</v>
      </c>
      <c r="D2554">
        <v>200000</v>
      </c>
      <c r="E2554">
        <v>8</v>
      </c>
      <c r="F2554" t="s">
        <v>8221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41"/>
        <v>4.0000000000000001E-3</v>
      </c>
      <c r="P2554">
        <f t="shared" si="242"/>
        <v>11111.111111111111</v>
      </c>
      <c r="Q2554" t="str">
        <f t="shared" si="243"/>
        <v>music</v>
      </c>
      <c r="R2554" t="str">
        <f t="shared" si="244"/>
        <v>classical music</v>
      </c>
      <c r="S2554" s="8">
        <f t="shared" si="245"/>
        <v>42769.809965277775</v>
      </c>
      <c r="T2554" s="8">
        <f t="shared" si="246"/>
        <v>42799.809965277775</v>
      </c>
    </row>
    <row r="2555" spans="1:20" ht="48" x14ac:dyDescent="0.2">
      <c r="A2555">
        <v>2553</v>
      </c>
      <c r="B2555" s="3" t="s">
        <v>2553</v>
      </c>
      <c r="C2555" s="3" t="s">
        <v>4777</v>
      </c>
      <c r="D2555">
        <v>50000</v>
      </c>
      <c r="E2555">
        <v>5010</v>
      </c>
      <c r="F2555" t="s">
        <v>8221</v>
      </c>
      <c r="G2555" t="s">
        <v>8237</v>
      </c>
      <c r="H2555" t="s">
        <v>8249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41"/>
        <v>10.02</v>
      </c>
      <c r="P2555">
        <f t="shared" si="242"/>
        <v>833.33333333333337</v>
      </c>
      <c r="Q2555" t="str">
        <f t="shared" si="243"/>
        <v>music</v>
      </c>
      <c r="R2555" t="str">
        <f t="shared" si="244"/>
        <v>classical music</v>
      </c>
      <c r="S2555" s="8">
        <f t="shared" si="245"/>
        <v>41113.199155092596</v>
      </c>
      <c r="T2555" s="8">
        <f t="shared" si="246"/>
        <v>41173.199155092596</v>
      </c>
    </row>
    <row r="2556" spans="1:20" ht="48" x14ac:dyDescent="0.2">
      <c r="A2556">
        <v>2554</v>
      </c>
      <c r="B2556" s="3" t="s">
        <v>2554</v>
      </c>
      <c r="C2556" s="3" t="s">
        <v>4778</v>
      </c>
      <c r="D2556">
        <v>15000</v>
      </c>
      <c r="E2556">
        <v>684</v>
      </c>
      <c r="F2556" t="s">
        <v>8221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41"/>
        <v>4.5600000000000005</v>
      </c>
      <c r="P2556">
        <f t="shared" si="242"/>
        <v>223.88059701492537</v>
      </c>
      <c r="Q2556" t="str">
        <f t="shared" si="243"/>
        <v>music</v>
      </c>
      <c r="R2556" t="str">
        <f t="shared" si="244"/>
        <v>classical music</v>
      </c>
      <c r="S2556" s="8">
        <f t="shared" si="245"/>
        <v>42125.078275462962</v>
      </c>
      <c r="T2556" s="8">
        <f t="shared" si="246"/>
        <v>42156.165972222225</v>
      </c>
    </row>
    <row r="2557" spans="1:20" ht="64" x14ac:dyDescent="0.2">
      <c r="A2557">
        <v>2555</v>
      </c>
      <c r="B2557" s="3" t="s">
        <v>2555</v>
      </c>
      <c r="C2557" s="3" t="s">
        <v>4779</v>
      </c>
      <c r="D2557">
        <v>200000</v>
      </c>
      <c r="E2557">
        <v>43015</v>
      </c>
      <c r="F2557" t="s">
        <v>8221</v>
      </c>
      <c r="G2557" t="s">
        <v>8235</v>
      </c>
      <c r="H2557" t="s">
        <v>8255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41"/>
        <v>21.5075</v>
      </c>
      <c r="P2557">
        <f t="shared" si="242"/>
        <v>5714.2857142857147</v>
      </c>
      <c r="Q2557" t="str">
        <f t="shared" si="243"/>
        <v>music</v>
      </c>
      <c r="R2557" t="str">
        <f t="shared" si="244"/>
        <v>classical music</v>
      </c>
      <c r="S2557" s="8">
        <f t="shared" si="245"/>
        <v>41026.655011574076</v>
      </c>
      <c r="T2557" s="8">
        <f t="shared" si="246"/>
        <v>41057.655011574076</v>
      </c>
    </row>
    <row r="2558" spans="1:20" ht="48" x14ac:dyDescent="0.2">
      <c r="A2558">
        <v>2556</v>
      </c>
      <c r="B2558" s="3" t="s">
        <v>2556</v>
      </c>
      <c r="C2558" s="3" t="s">
        <v>4780</v>
      </c>
      <c r="D2558">
        <v>90000</v>
      </c>
      <c r="E2558">
        <v>26349</v>
      </c>
      <c r="F2558" t="s">
        <v>8221</v>
      </c>
      <c r="G2558" t="s">
        <v>8237</v>
      </c>
      <c r="H2558" t="s">
        <v>8249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41"/>
        <v>29.276666666666667</v>
      </c>
      <c r="P2558">
        <f t="shared" si="242"/>
        <v>2647.0588235294117</v>
      </c>
      <c r="Q2558" t="str">
        <f t="shared" si="243"/>
        <v>music</v>
      </c>
      <c r="R2558" t="str">
        <f t="shared" si="244"/>
        <v>classical music</v>
      </c>
      <c r="S2558" s="8">
        <f t="shared" si="245"/>
        <v>41222.991400462961</v>
      </c>
      <c r="T2558" s="8">
        <f t="shared" si="246"/>
        <v>41267.991400462961</v>
      </c>
    </row>
    <row r="2559" spans="1:20" ht="48" x14ac:dyDescent="0.2">
      <c r="A2559">
        <v>2557</v>
      </c>
      <c r="B2559" s="3" t="s">
        <v>2557</v>
      </c>
      <c r="C2559" s="3" t="s">
        <v>4781</v>
      </c>
      <c r="D2559">
        <v>30000</v>
      </c>
      <c r="E2559">
        <v>11828</v>
      </c>
      <c r="F2559" t="s">
        <v>8221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41"/>
        <v>39.426666666666662</v>
      </c>
      <c r="P2559">
        <f t="shared" si="242"/>
        <v>833.33333333333337</v>
      </c>
      <c r="Q2559" t="str">
        <f t="shared" si="243"/>
        <v>music</v>
      </c>
      <c r="R2559" t="str">
        <f t="shared" si="244"/>
        <v>classical music</v>
      </c>
      <c r="S2559" s="8">
        <f t="shared" si="245"/>
        <v>41744.745208333334</v>
      </c>
      <c r="T2559" s="8">
        <f t="shared" si="246"/>
        <v>41774.745208333334</v>
      </c>
    </row>
    <row r="2560" spans="1:20" ht="48" x14ac:dyDescent="0.2">
      <c r="A2560">
        <v>2558</v>
      </c>
      <c r="B2560" s="3" t="s">
        <v>2558</v>
      </c>
      <c r="C2560" s="3" t="s">
        <v>4782</v>
      </c>
      <c r="D2560">
        <v>50000</v>
      </c>
      <c r="E2560">
        <v>10814</v>
      </c>
      <c r="F2560" t="s">
        <v>8221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41"/>
        <v>21.628</v>
      </c>
      <c r="P2560">
        <f t="shared" si="242"/>
        <v>2777.7777777777778</v>
      </c>
      <c r="Q2560" t="str">
        <f t="shared" si="243"/>
        <v>music</v>
      </c>
      <c r="R2560" t="str">
        <f t="shared" si="244"/>
        <v>classical music</v>
      </c>
      <c r="S2560" s="8">
        <f t="shared" si="245"/>
        <v>42093.860023148154</v>
      </c>
      <c r="T2560" s="8">
        <f t="shared" si="246"/>
        <v>42125.582638888889</v>
      </c>
    </row>
    <row r="2561" spans="1:20" ht="48" x14ac:dyDescent="0.2">
      <c r="A2561">
        <v>2559</v>
      </c>
      <c r="B2561" s="3" t="s">
        <v>2559</v>
      </c>
      <c r="C2561" s="3" t="s">
        <v>4783</v>
      </c>
      <c r="D2561">
        <v>100000</v>
      </c>
      <c r="E2561">
        <v>205</v>
      </c>
      <c r="F2561" t="s">
        <v>8221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41"/>
        <v>0.20500000000000002</v>
      </c>
      <c r="P2561">
        <f t="shared" si="242"/>
        <v>4000</v>
      </c>
      <c r="Q2561" t="str">
        <f t="shared" si="243"/>
        <v>music</v>
      </c>
      <c r="R2561" t="str">
        <f t="shared" si="244"/>
        <v>classical music</v>
      </c>
      <c r="S2561" s="8">
        <f t="shared" si="245"/>
        <v>40829.873657407406</v>
      </c>
      <c r="T2561" s="8">
        <f t="shared" si="246"/>
        <v>40862.817361111112</v>
      </c>
    </row>
    <row r="2562" spans="1:20" ht="32" x14ac:dyDescent="0.2">
      <c r="A2562">
        <v>2560</v>
      </c>
      <c r="B2562" s="3" t="s">
        <v>2560</v>
      </c>
      <c r="C2562" s="3" t="s">
        <v>4784</v>
      </c>
      <c r="D2562">
        <v>50000</v>
      </c>
      <c r="E2562">
        <v>15</v>
      </c>
      <c r="F2562" t="s">
        <v>8221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41"/>
        <v>0.03</v>
      </c>
      <c r="P2562">
        <f t="shared" si="242"/>
        <v>2380.9523809523807</v>
      </c>
      <c r="Q2562" t="str">
        <f t="shared" si="243"/>
        <v>music</v>
      </c>
      <c r="R2562" t="str">
        <f t="shared" si="244"/>
        <v>classical music</v>
      </c>
      <c r="S2562" s="8">
        <f t="shared" si="245"/>
        <v>42039.951087962967</v>
      </c>
      <c r="T2562" s="8">
        <f t="shared" si="246"/>
        <v>42069.951087962967</v>
      </c>
    </row>
    <row r="2563" spans="1:20" ht="48" x14ac:dyDescent="0.2">
      <c r="A2563">
        <v>2561</v>
      </c>
      <c r="B2563" s="3" t="s">
        <v>2561</v>
      </c>
      <c r="C2563" s="3" t="s">
        <v>4785</v>
      </c>
      <c r="D2563">
        <v>6000</v>
      </c>
      <c r="E2563">
        <v>891</v>
      </c>
      <c r="F2563" t="s">
        <v>8221</v>
      </c>
      <c r="G2563" t="s">
        <v>8224</v>
      </c>
      <c r="H2563" t="s">
        <v>8246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1"/>
        <v>14.85</v>
      </c>
      <c r="P2563" t="e">
        <f t="shared" si="242"/>
        <v>#DIV/0!</v>
      </c>
      <c r="Q2563" t="str">
        <f t="shared" si="243"/>
        <v>food</v>
      </c>
      <c r="R2563" t="str">
        <f t="shared" si="244"/>
        <v>food trucks</v>
      </c>
      <c r="S2563" s="8">
        <f t="shared" si="245"/>
        <v>42260.528807870374</v>
      </c>
      <c r="T2563" s="8">
        <f t="shared" si="246"/>
        <v>42290.528807870374</v>
      </c>
    </row>
    <row r="2564" spans="1:20" ht="64" x14ac:dyDescent="0.2">
      <c r="A2564">
        <v>2562</v>
      </c>
      <c r="B2564" s="3" t="s">
        <v>2562</v>
      </c>
      <c r="C2564" s="3" t="s">
        <v>4786</v>
      </c>
      <c r="D2564">
        <v>100000</v>
      </c>
      <c r="E2564">
        <v>1471</v>
      </c>
      <c r="F2564" t="s">
        <v>8221</v>
      </c>
      <c r="G2564" t="s">
        <v>8229</v>
      </c>
      <c r="H2564" t="s">
        <v>8251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1"/>
        <v>1.4710000000000001</v>
      </c>
      <c r="P2564">
        <f t="shared" si="242"/>
        <v>33333.333333333336</v>
      </c>
      <c r="Q2564" t="str">
        <f t="shared" si="243"/>
        <v>food</v>
      </c>
      <c r="R2564" t="str">
        <f t="shared" si="244"/>
        <v>food trucks</v>
      </c>
      <c r="S2564" s="8">
        <f t="shared" si="245"/>
        <v>42594.524756944447</v>
      </c>
      <c r="T2564" s="8">
        <f t="shared" si="246"/>
        <v>42654.524756944447</v>
      </c>
    </row>
    <row r="2565" spans="1:20" ht="48" x14ac:dyDescent="0.2">
      <c r="A2565">
        <v>2563</v>
      </c>
      <c r="B2565" s="3" t="s">
        <v>2563</v>
      </c>
      <c r="C2565" s="3" t="s">
        <v>4787</v>
      </c>
      <c r="D2565">
        <v>50000</v>
      </c>
      <c r="E2565">
        <v>12792</v>
      </c>
      <c r="F2565" t="s">
        <v>8221</v>
      </c>
      <c r="G2565" t="s">
        <v>8237</v>
      </c>
      <c r="H2565" t="s">
        <v>8249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1"/>
        <v>25.584</v>
      </c>
      <c r="P2565" t="e">
        <f t="shared" si="242"/>
        <v>#DIV/0!</v>
      </c>
      <c r="Q2565" t="str">
        <f t="shared" si="243"/>
        <v>food</v>
      </c>
      <c r="R2565" t="str">
        <f t="shared" si="244"/>
        <v>food trucks</v>
      </c>
      <c r="S2565" s="8">
        <f t="shared" si="245"/>
        <v>42155.139479166668</v>
      </c>
      <c r="T2565" s="8">
        <f t="shared" si="246"/>
        <v>42215.139479166668</v>
      </c>
    </row>
    <row r="2566" spans="1:20" ht="48" x14ac:dyDescent="0.2">
      <c r="A2566">
        <v>2564</v>
      </c>
      <c r="B2566" s="3" t="s">
        <v>2564</v>
      </c>
      <c r="C2566" s="3" t="s">
        <v>4788</v>
      </c>
      <c r="D2566">
        <v>29000</v>
      </c>
      <c r="E2566">
        <v>1108</v>
      </c>
      <c r="F2566" t="s">
        <v>8221</v>
      </c>
      <c r="G2566" t="s">
        <v>8224</v>
      </c>
      <c r="H2566" t="s">
        <v>8246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1"/>
        <v>3.8206896551724134</v>
      </c>
      <c r="P2566" t="e">
        <f t="shared" si="242"/>
        <v>#DIV/0!</v>
      </c>
      <c r="Q2566" t="str">
        <f t="shared" si="243"/>
        <v>food</v>
      </c>
      <c r="R2566" t="str">
        <f t="shared" si="244"/>
        <v>food trucks</v>
      </c>
      <c r="S2566" s="8">
        <f t="shared" si="245"/>
        <v>41822.040497685186</v>
      </c>
      <c r="T2566" s="8">
        <f t="shared" si="246"/>
        <v>41852.040497685186</v>
      </c>
    </row>
    <row r="2567" spans="1:20" ht="48" x14ac:dyDescent="0.2">
      <c r="A2567">
        <v>2565</v>
      </c>
      <c r="B2567" s="3" t="s">
        <v>2565</v>
      </c>
      <c r="C2567" s="3" t="s">
        <v>4789</v>
      </c>
      <c r="D2567">
        <v>57000</v>
      </c>
      <c r="E2567">
        <v>8827</v>
      </c>
      <c r="F2567" t="s">
        <v>8221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1"/>
        <v>15.485964912280703</v>
      </c>
      <c r="P2567">
        <f t="shared" si="242"/>
        <v>57000</v>
      </c>
      <c r="Q2567" t="str">
        <f t="shared" si="243"/>
        <v>food</v>
      </c>
      <c r="R2567" t="str">
        <f t="shared" si="244"/>
        <v>food trucks</v>
      </c>
      <c r="S2567" s="8">
        <f t="shared" si="245"/>
        <v>42440.650335648148</v>
      </c>
      <c r="T2567" s="8">
        <f t="shared" si="246"/>
        <v>42499.868055555555</v>
      </c>
    </row>
    <row r="2568" spans="1:20" ht="48" x14ac:dyDescent="0.2">
      <c r="A2568">
        <v>2566</v>
      </c>
      <c r="B2568" s="3" t="s">
        <v>2566</v>
      </c>
      <c r="C2568" s="3" t="s">
        <v>4790</v>
      </c>
      <c r="D2568">
        <v>75000</v>
      </c>
      <c r="E2568">
        <v>19434</v>
      </c>
      <c r="F2568" t="s">
        <v>8221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1"/>
        <v>25.912000000000003</v>
      </c>
      <c r="P2568" t="e">
        <f t="shared" si="242"/>
        <v>#DIV/0!</v>
      </c>
      <c r="Q2568" t="str">
        <f t="shared" si="243"/>
        <v>food</v>
      </c>
      <c r="R2568" t="str">
        <f t="shared" si="244"/>
        <v>food trucks</v>
      </c>
      <c r="S2568" s="8">
        <f t="shared" si="245"/>
        <v>41842.980879629627</v>
      </c>
      <c r="T2568" s="8">
        <f t="shared" si="246"/>
        <v>41872.980879629627</v>
      </c>
    </row>
    <row r="2569" spans="1:20" ht="48" x14ac:dyDescent="0.2">
      <c r="A2569">
        <v>2567</v>
      </c>
      <c r="B2569" s="3" t="s">
        <v>2567</v>
      </c>
      <c r="C2569" s="3" t="s">
        <v>4791</v>
      </c>
      <c r="D2569">
        <v>2500</v>
      </c>
      <c r="E2569">
        <v>1</v>
      </c>
      <c r="F2569" t="s">
        <v>8221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1"/>
        <v>0.04</v>
      </c>
      <c r="P2569">
        <f t="shared" si="242"/>
        <v>1250</v>
      </c>
      <c r="Q2569" t="str">
        <f t="shared" si="243"/>
        <v>food</v>
      </c>
      <c r="R2569" t="str">
        <f t="shared" si="244"/>
        <v>food trucks</v>
      </c>
      <c r="S2569" s="8">
        <f t="shared" si="245"/>
        <v>42087.878912037035</v>
      </c>
      <c r="T2569" s="8">
        <f t="shared" si="246"/>
        <v>42117.878912037035</v>
      </c>
    </row>
    <row r="2570" spans="1:20" ht="48" x14ac:dyDescent="0.2">
      <c r="A2570">
        <v>2568</v>
      </c>
      <c r="B2570" s="3" t="s">
        <v>2568</v>
      </c>
      <c r="C2570" s="3" t="s">
        <v>4792</v>
      </c>
      <c r="D2570">
        <v>50000</v>
      </c>
      <c r="E2570">
        <v>53</v>
      </c>
      <c r="F2570" t="s">
        <v>8221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1"/>
        <v>0.106</v>
      </c>
      <c r="P2570">
        <f t="shared" si="242"/>
        <v>50000</v>
      </c>
      <c r="Q2570" t="str">
        <f t="shared" si="243"/>
        <v>food</v>
      </c>
      <c r="R2570" t="str">
        <f t="shared" si="244"/>
        <v>food trucks</v>
      </c>
      <c r="S2570" s="8">
        <f t="shared" si="245"/>
        <v>42584.666597222225</v>
      </c>
      <c r="T2570" s="8">
        <f t="shared" si="246"/>
        <v>42614.666597222225</v>
      </c>
    </row>
    <row r="2571" spans="1:20" ht="48" x14ac:dyDescent="0.2">
      <c r="A2571">
        <v>2569</v>
      </c>
      <c r="B2571" s="3" t="s">
        <v>2569</v>
      </c>
      <c r="C2571" s="3" t="s">
        <v>4793</v>
      </c>
      <c r="D2571">
        <v>35000</v>
      </c>
      <c r="E2571">
        <v>298</v>
      </c>
      <c r="F2571" t="s">
        <v>8221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ref="O2571:O2634" si="247">(E2571/D2571)*100</f>
        <v>0.85142857142857142</v>
      </c>
      <c r="P2571">
        <f t="shared" ref="P2571:P2634" si="248">D2571/L2571</f>
        <v>17500</v>
      </c>
      <c r="Q2571" t="str">
        <f t="shared" ref="Q2571:Q2634" si="249">LEFT(N2571,SEARCH("/",N2571)-1)</f>
        <v>food</v>
      </c>
      <c r="R2571" t="str">
        <f t="shared" ref="R2571:R2634" si="250">RIGHT(N2571,LEN(N2571)-SEARCH("/",N2571))</f>
        <v>food trucks</v>
      </c>
      <c r="S2571" s="8">
        <f t="shared" ref="S2571:S2634" si="251">(((J2571/60)/60)/24)+DATE(1970,1,1)</f>
        <v>42234.105462962965</v>
      </c>
      <c r="T2571" s="8">
        <f t="shared" ref="T2571:T2634" si="252">(((I2571/60)/60)/24)+DATE(1970,1,1)</f>
        <v>42264.105462962965</v>
      </c>
    </row>
    <row r="2572" spans="1:20" ht="32" x14ac:dyDescent="0.2">
      <c r="A2572">
        <v>2570</v>
      </c>
      <c r="B2572" s="3" t="s">
        <v>2570</v>
      </c>
      <c r="C2572" s="3" t="s">
        <v>4794</v>
      </c>
      <c r="D2572">
        <v>320000</v>
      </c>
      <c r="E2572">
        <v>23948</v>
      </c>
      <c r="F2572" t="s">
        <v>8221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7"/>
        <v>7.4837500000000006</v>
      </c>
      <c r="P2572">
        <f t="shared" si="248"/>
        <v>160000</v>
      </c>
      <c r="Q2572" t="str">
        <f t="shared" si="249"/>
        <v>food</v>
      </c>
      <c r="R2572" t="str">
        <f t="shared" si="250"/>
        <v>food trucks</v>
      </c>
      <c r="S2572" s="8">
        <f t="shared" si="251"/>
        <v>42744.903182870374</v>
      </c>
      <c r="T2572" s="8">
        <f t="shared" si="25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4795</v>
      </c>
      <c r="D2573">
        <v>2000</v>
      </c>
      <c r="E2573">
        <v>553</v>
      </c>
      <c r="F2573" t="s">
        <v>8221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7"/>
        <v>27.650000000000002</v>
      </c>
      <c r="P2573">
        <f t="shared" si="248"/>
        <v>500</v>
      </c>
      <c r="Q2573" t="str">
        <f t="shared" si="249"/>
        <v>food</v>
      </c>
      <c r="R2573" t="str">
        <f t="shared" si="250"/>
        <v>food trucks</v>
      </c>
      <c r="S2573" s="8">
        <f t="shared" si="251"/>
        <v>42449.341678240744</v>
      </c>
      <c r="T2573" s="8">
        <f t="shared" si="252"/>
        <v>42509.341678240744</v>
      </c>
    </row>
    <row r="2574" spans="1:20" ht="64" x14ac:dyDescent="0.2">
      <c r="A2574">
        <v>2572</v>
      </c>
      <c r="B2574" s="3" t="s">
        <v>2572</v>
      </c>
      <c r="C2574" s="3" t="s">
        <v>4796</v>
      </c>
      <c r="D2574">
        <v>500000</v>
      </c>
      <c r="E2574">
        <v>0</v>
      </c>
      <c r="F2574" t="s">
        <v>8221</v>
      </c>
      <c r="G2574" t="s">
        <v>8237</v>
      </c>
      <c r="H2574" t="s">
        <v>8249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7"/>
        <v>0</v>
      </c>
      <c r="P2574" t="e">
        <f t="shared" si="248"/>
        <v>#DIV/0!</v>
      </c>
      <c r="Q2574" t="str">
        <f t="shared" si="249"/>
        <v>food</v>
      </c>
      <c r="R2574" t="str">
        <f t="shared" si="250"/>
        <v>food trucks</v>
      </c>
      <c r="S2574" s="8">
        <f t="shared" si="251"/>
        <v>42077.119409722218</v>
      </c>
      <c r="T2574" s="8">
        <f t="shared" si="25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4797</v>
      </c>
      <c r="D2575">
        <v>100000</v>
      </c>
      <c r="E2575">
        <v>3550</v>
      </c>
      <c r="F2575" t="s">
        <v>8221</v>
      </c>
      <c r="G2575" t="s">
        <v>8238</v>
      </c>
      <c r="H2575" t="s">
        <v>8256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7"/>
        <v>3.55</v>
      </c>
      <c r="P2575" t="e">
        <f t="shared" si="248"/>
        <v>#DIV/0!</v>
      </c>
      <c r="Q2575" t="str">
        <f t="shared" si="249"/>
        <v>food</v>
      </c>
      <c r="R2575" t="str">
        <f t="shared" si="250"/>
        <v>food trucks</v>
      </c>
      <c r="S2575" s="8">
        <f t="shared" si="251"/>
        <v>41829.592002314814</v>
      </c>
      <c r="T2575" s="8">
        <f t="shared" si="25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4798</v>
      </c>
      <c r="D2576">
        <v>20000</v>
      </c>
      <c r="E2576">
        <v>14598</v>
      </c>
      <c r="F2576" t="s">
        <v>8221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7"/>
        <v>72.989999999999995</v>
      </c>
      <c r="P2576" t="e">
        <f t="shared" si="248"/>
        <v>#DIV/0!</v>
      </c>
      <c r="Q2576" t="str">
        <f t="shared" si="249"/>
        <v>food</v>
      </c>
      <c r="R2576" t="str">
        <f t="shared" si="250"/>
        <v>food trucks</v>
      </c>
      <c r="S2576" s="8">
        <f t="shared" si="251"/>
        <v>42487.825752314813</v>
      </c>
      <c r="T2576" s="8">
        <f t="shared" si="25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4799</v>
      </c>
      <c r="D2577">
        <v>200000</v>
      </c>
      <c r="E2577">
        <v>115297.5</v>
      </c>
      <c r="F2577" t="s">
        <v>8221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7"/>
        <v>57.648750000000007</v>
      </c>
      <c r="P2577" t="e">
        <f t="shared" si="248"/>
        <v>#DIV/0!</v>
      </c>
      <c r="Q2577" t="str">
        <f t="shared" si="249"/>
        <v>food</v>
      </c>
      <c r="R2577" t="str">
        <f t="shared" si="250"/>
        <v>food trucks</v>
      </c>
      <c r="S2577" s="8">
        <f t="shared" si="251"/>
        <v>41986.108726851846</v>
      </c>
      <c r="T2577" s="8">
        <f t="shared" si="25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4800</v>
      </c>
      <c r="D2578">
        <v>20000</v>
      </c>
      <c r="E2578">
        <v>2468</v>
      </c>
      <c r="F2578" t="s">
        <v>8221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7"/>
        <v>12.34</v>
      </c>
      <c r="P2578" t="e">
        <f t="shared" si="248"/>
        <v>#DIV/0!</v>
      </c>
      <c r="Q2578" t="str">
        <f t="shared" si="249"/>
        <v>food</v>
      </c>
      <c r="R2578" t="str">
        <f t="shared" si="250"/>
        <v>food trucks</v>
      </c>
      <c r="S2578" s="8">
        <f t="shared" si="251"/>
        <v>42060.00980324074</v>
      </c>
      <c r="T2578" s="8">
        <f t="shared" si="25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4801</v>
      </c>
      <c r="D2579">
        <v>50000</v>
      </c>
      <c r="E2579">
        <v>260</v>
      </c>
      <c r="F2579" t="s">
        <v>8221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7"/>
        <v>0.52</v>
      </c>
      <c r="P2579" t="e">
        <f t="shared" si="248"/>
        <v>#DIV/0!</v>
      </c>
      <c r="Q2579" t="str">
        <f t="shared" si="249"/>
        <v>food</v>
      </c>
      <c r="R2579" t="str">
        <f t="shared" si="250"/>
        <v>food trucks</v>
      </c>
      <c r="S2579" s="8">
        <f t="shared" si="251"/>
        <v>41830.820567129631</v>
      </c>
      <c r="T2579" s="8">
        <f t="shared" si="25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4802</v>
      </c>
      <c r="D2580">
        <v>20000</v>
      </c>
      <c r="E2580">
        <v>1306</v>
      </c>
      <c r="F2580" t="s">
        <v>8221</v>
      </c>
      <c r="G2580" t="s">
        <v>8225</v>
      </c>
      <c r="H2580" t="s">
        <v>8247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7"/>
        <v>6.5299999999999994</v>
      </c>
      <c r="P2580" t="e">
        <f t="shared" si="248"/>
        <v>#DIV/0!</v>
      </c>
      <c r="Q2580" t="str">
        <f t="shared" si="249"/>
        <v>food</v>
      </c>
      <c r="R2580" t="str">
        <f t="shared" si="250"/>
        <v>food trucks</v>
      </c>
      <c r="S2580" s="8">
        <f t="shared" si="251"/>
        <v>42238.022905092599</v>
      </c>
      <c r="T2580" s="8">
        <f t="shared" si="252"/>
        <v>42286.708333333328</v>
      </c>
    </row>
    <row r="2581" spans="1:20" ht="32" x14ac:dyDescent="0.2">
      <c r="A2581">
        <v>2579</v>
      </c>
      <c r="B2581" s="3" t="s">
        <v>2579</v>
      </c>
      <c r="C2581" s="3" t="s">
        <v>4803</v>
      </c>
      <c r="D2581">
        <v>100000</v>
      </c>
      <c r="E2581">
        <v>35338</v>
      </c>
      <c r="F2581" t="s">
        <v>8221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7"/>
        <v>35.338000000000001</v>
      </c>
      <c r="P2581">
        <f t="shared" si="248"/>
        <v>8333.3333333333339</v>
      </c>
      <c r="Q2581" t="str">
        <f t="shared" si="249"/>
        <v>food</v>
      </c>
      <c r="R2581" t="str">
        <f t="shared" si="250"/>
        <v>food trucks</v>
      </c>
      <c r="S2581" s="8">
        <f t="shared" si="251"/>
        <v>41837.829895833333</v>
      </c>
      <c r="T2581" s="8">
        <f t="shared" si="25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4804</v>
      </c>
      <c r="D2582">
        <v>150000</v>
      </c>
      <c r="E2582">
        <v>590</v>
      </c>
      <c r="F2582" t="s">
        <v>8221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7"/>
        <v>0.39333333333333331</v>
      </c>
      <c r="P2582">
        <f t="shared" si="248"/>
        <v>75000</v>
      </c>
      <c r="Q2582" t="str">
        <f t="shared" si="249"/>
        <v>food</v>
      </c>
      <c r="R2582" t="str">
        <f t="shared" si="250"/>
        <v>food trucks</v>
      </c>
      <c r="S2582" s="8">
        <f t="shared" si="251"/>
        <v>42110.326423611114</v>
      </c>
      <c r="T2582" s="8">
        <f t="shared" si="252"/>
        <v>42140.125</v>
      </c>
    </row>
    <row r="2583" spans="1:20" ht="48" x14ac:dyDescent="0.2">
      <c r="A2583">
        <v>2581</v>
      </c>
      <c r="B2583" s="3" t="s">
        <v>2581</v>
      </c>
      <c r="C2583" s="3" t="s">
        <v>4805</v>
      </c>
      <c r="D2583">
        <v>60000</v>
      </c>
      <c r="E2583">
        <v>636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7"/>
        <v>1.06</v>
      </c>
      <c r="P2583">
        <f t="shared" si="248"/>
        <v>5454.545454545455</v>
      </c>
      <c r="Q2583" t="str">
        <f t="shared" si="249"/>
        <v>food</v>
      </c>
      <c r="R2583" t="str">
        <f t="shared" si="250"/>
        <v>food trucks</v>
      </c>
      <c r="S2583" s="8">
        <f t="shared" si="251"/>
        <v>42294.628449074073</v>
      </c>
      <c r="T2583" s="8">
        <f t="shared" si="25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4806</v>
      </c>
      <c r="D2584">
        <v>175000</v>
      </c>
      <c r="E2584">
        <v>1</v>
      </c>
      <c r="F2584" t="s">
        <v>8221</v>
      </c>
      <c r="G2584" t="s">
        <v>8233</v>
      </c>
      <c r="H2584" t="s">
        <v>8249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7"/>
        <v>5.7142857142857147E-4</v>
      </c>
      <c r="P2584">
        <f t="shared" si="248"/>
        <v>175000</v>
      </c>
      <c r="Q2584" t="str">
        <f t="shared" si="249"/>
        <v>food</v>
      </c>
      <c r="R2584" t="str">
        <f t="shared" si="250"/>
        <v>food trucks</v>
      </c>
      <c r="S2584" s="8">
        <f t="shared" si="251"/>
        <v>42642.988819444443</v>
      </c>
      <c r="T2584" s="8">
        <f t="shared" si="252"/>
        <v>42672.988819444443</v>
      </c>
    </row>
    <row r="2585" spans="1:20" ht="48" x14ac:dyDescent="0.2">
      <c r="A2585">
        <v>2583</v>
      </c>
      <c r="B2585" s="3" t="s">
        <v>2583</v>
      </c>
      <c r="C2585" s="3" t="s">
        <v>4807</v>
      </c>
      <c r="D2585">
        <v>5000</v>
      </c>
      <c r="E2585">
        <v>2319</v>
      </c>
      <c r="F2585" t="s">
        <v>8221</v>
      </c>
      <c r="G2585" t="s">
        <v>8236</v>
      </c>
      <c r="H2585" t="s">
        <v>8249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7"/>
        <v>46.379999999999995</v>
      </c>
      <c r="P2585">
        <f t="shared" si="248"/>
        <v>1000</v>
      </c>
      <c r="Q2585" t="str">
        <f t="shared" si="249"/>
        <v>food</v>
      </c>
      <c r="R2585" t="str">
        <f t="shared" si="250"/>
        <v>food trucks</v>
      </c>
      <c r="S2585" s="8">
        <f t="shared" si="251"/>
        <v>42019.76944444445</v>
      </c>
      <c r="T2585" s="8">
        <f t="shared" si="252"/>
        <v>42079.727777777778</v>
      </c>
    </row>
    <row r="2586" spans="1:20" ht="48" x14ac:dyDescent="0.2">
      <c r="A2586">
        <v>2584</v>
      </c>
      <c r="B2586" s="3" t="s">
        <v>2584</v>
      </c>
      <c r="C2586" s="3" t="s">
        <v>4808</v>
      </c>
      <c r="D2586">
        <v>100000</v>
      </c>
      <c r="E2586">
        <v>15390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7"/>
        <v>15.39</v>
      </c>
      <c r="P2586" t="e">
        <f t="shared" si="248"/>
        <v>#DIV/0!</v>
      </c>
      <c r="Q2586" t="str">
        <f t="shared" si="249"/>
        <v>food</v>
      </c>
      <c r="R2586" t="str">
        <f t="shared" si="250"/>
        <v>food trucks</v>
      </c>
      <c r="S2586" s="8">
        <f t="shared" si="251"/>
        <v>42140.173252314817</v>
      </c>
      <c r="T2586" s="8">
        <f t="shared" si="25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4809</v>
      </c>
      <c r="D2587">
        <v>130000</v>
      </c>
      <c r="E2587">
        <v>107148.74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7"/>
        <v>82.422107692307705</v>
      </c>
      <c r="P2587">
        <f t="shared" si="248"/>
        <v>130000</v>
      </c>
      <c r="Q2587" t="str">
        <f t="shared" si="249"/>
        <v>food</v>
      </c>
      <c r="R2587" t="str">
        <f t="shared" si="250"/>
        <v>food trucks</v>
      </c>
      <c r="S2587" s="8">
        <f t="shared" si="251"/>
        <v>41795.963333333333</v>
      </c>
      <c r="T2587" s="8">
        <f t="shared" si="252"/>
        <v>41825.963333333333</v>
      </c>
    </row>
    <row r="2588" spans="1:20" ht="48" x14ac:dyDescent="0.2">
      <c r="A2588">
        <v>2586</v>
      </c>
      <c r="B2588" s="3" t="s">
        <v>2586</v>
      </c>
      <c r="C2588" s="3" t="s">
        <v>4810</v>
      </c>
      <c r="D2588">
        <v>15000</v>
      </c>
      <c r="E2588">
        <v>403</v>
      </c>
      <c r="F2588" t="s">
        <v>8221</v>
      </c>
      <c r="G2588" t="s">
        <v>8227</v>
      </c>
      <c r="H2588" t="s">
        <v>8249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7"/>
        <v>2.6866666666666665</v>
      </c>
      <c r="P2588">
        <f t="shared" si="248"/>
        <v>15000</v>
      </c>
      <c r="Q2588" t="str">
        <f t="shared" si="249"/>
        <v>food</v>
      </c>
      <c r="R2588" t="str">
        <f t="shared" si="250"/>
        <v>food trucks</v>
      </c>
      <c r="S2588" s="8">
        <f t="shared" si="251"/>
        <v>42333.330277777779</v>
      </c>
      <c r="T2588" s="8">
        <f t="shared" si="25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4811</v>
      </c>
      <c r="D2589">
        <v>23000</v>
      </c>
      <c r="E2589">
        <v>6118</v>
      </c>
      <c r="F2589" t="s">
        <v>8221</v>
      </c>
      <c r="G2589" t="s">
        <v>8225</v>
      </c>
      <c r="H2589" t="s">
        <v>8247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7"/>
        <v>26.6</v>
      </c>
      <c r="P2589">
        <f t="shared" si="248"/>
        <v>3833.3333333333335</v>
      </c>
      <c r="Q2589" t="str">
        <f t="shared" si="249"/>
        <v>food</v>
      </c>
      <c r="R2589" t="str">
        <f t="shared" si="250"/>
        <v>food trucks</v>
      </c>
      <c r="S2589" s="8">
        <f t="shared" si="251"/>
        <v>42338.675381944442</v>
      </c>
      <c r="T2589" s="8">
        <f t="shared" si="25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4812</v>
      </c>
      <c r="D2590">
        <v>15000</v>
      </c>
      <c r="E2590">
        <v>4622.01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7"/>
        <v>30.813400000000001</v>
      </c>
      <c r="P2590">
        <f t="shared" si="248"/>
        <v>1875</v>
      </c>
      <c r="Q2590" t="str">
        <f t="shared" si="249"/>
        <v>food</v>
      </c>
      <c r="R2590" t="str">
        <f t="shared" si="250"/>
        <v>food trucks</v>
      </c>
      <c r="S2590" s="8">
        <f t="shared" si="251"/>
        <v>42042.676226851851</v>
      </c>
      <c r="T2590" s="8">
        <f t="shared" si="25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4813</v>
      </c>
      <c r="D2591">
        <v>15000</v>
      </c>
      <c r="E2591">
        <v>837</v>
      </c>
      <c r="F2591" t="s">
        <v>8221</v>
      </c>
      <c r="G2591" t="s">
        <v>8224</v>
      </c>
      <c r="H2591" t="s">
        <v>8246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7"/>
        <v>5.58</v>
      </c>
      <c r="P2591">
        <f t="shared" si="248"/>
        <v>15000</v>
      </c>
      <c r="Q2591" t="str">
        <f t="shared" si="249"/>
        <v>food</v>
      </c>
      <c r="R2591" t="str">
        <f t="shared" si="250"/>
        <v>food trucks</v>
      </c>
      <c r="S2591" s="8">
        <f t="shared" si="251"/>
        <v>42422.536192129628</v>
      </c>
      <c r="T2591" s="8">
        <f t="shared" si="25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4814</v>
      </c>
      <c r="D2592">
        <v>55000</v>
      </c>
      <c r="E2592">
        <v>481</v>
      </c>
      <c r="F2592" t="s">
        <v>8221</v>
      </c>
      <c r="G2592" t="s">
        <v>8229</v>
      </c>
      <c r="H2592" t="s">
        <v>8251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7"/>
        <v>0.87454545454545463</v>
      </c>
      <c r="P2592" t="e">
        <f t="shared" si="248"/>
        <v>#DIV/0!</v>
      </c>
      <c r="Q2592" t="str">
        <f t="shared" si="249"/>
        <v>food</v>
      </c>
      <c r="R2592" t="str">
        <f t="shared" si="250"/>
        <v>food trucks</v>
      </c>
      <c r="S2592" s="8">
        <f t="shared" si="251"/>
        <v>42388.589085648149</v>
      </c>
      <c r="T2592" s="8">
        <f t="shared" si="252"/>
        <v>42395.589085648149</v>
      </c>
    </row>
    <row r="2593" spans="1:20" ht="32" x14ac:dyDescent="0.2">
      <c r="A2593">
        <v>2591</v>
      </c>
      <c r="B2593" s="3" t="s">
        <v>2591</v>
      </c>
      <c r="C2593" s="3" t="s">
        <v>4815</v>
      </c>
      <c r="D2593">
        <v>100000</v>
      </c>
      <c r="E2593">
        <v>977</v>
      </c>
      <c r="F2593" t="s">
        <v>8221</v>
      </c>
      <c r="G2593" t="s">
        <v>8233</v>
      </c>
      <c r="H2593" t="s">
        <v>8249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7"/>
        <v>0.97699999999999987</v>
      </c>
      <c r="P2593">
        <f t="shared" si="248"/>
        <v>50000</v>
      </c>
      <c r="Q2593" t="str">
        <f t="shared" si="249"/>
        <v>food</v>
      </c>
      <c r="R2593" t="str">
        <f t="shared" si="250"/>
        <v>food trucks</v>
      </c>
      <c r="S2593" s="8">
        <f t="shared" si="251"/>
        <v>42382.906527777777</v>
      </c>
      <c r="T2593" s="8">
        <f t="shared" si="25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4816</v>
      </c>
      <c r="D2594">
        <v>100000</v>
      </c>
      <c r="E2594">
        <v>0</v>
      </c>
      <c r="F2594" t="s">
        <v>8221</v>
      </c>
      <c r="G2594" t="s">
        <v>8227</v>
      </c>
      <c r="H2594" t="s">
        <v>8249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7"/>
        <v>0</v>
      </c>
      <c r="P2594">
        <f t="shared" si="248"/>
        <v>100000</v>
      </c>
      <c r="Q2594" t="str">
        <f t="shared" si="249"/>
        <v>food</v>
      </c>
      <c r="R2594" t="str">
        <f t="shared" si="250"/>
        <v>food trucks</v>
      </c>
      <c r="S2594" s="8">
        <f t="shared" si="251"/>
        <v>41887.801168981481</v>
      </c>
      <c r="T2594" s="8">
        <f t="shared" si="25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4817</v>
      </c>
      <c r="D2595">
        <v>68000</v>
      </c>
      <c r="E2595">
        <v>53670.6</v>
      </c>
      <c r="F2595" t="s">
        <v>8221</v>
      </c>
      <c r="G2595" t="s">
        <v>8225</v>
      </c>
      <c r="H2595" t="s">
        <v>8247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7"/>
        <v>78.927352941176466</v>
      </c>
      <c r="P2595" t="e">
        <f t="shared" si="248"/>
        <v>#DIV/0!</v>
      </c>
      <c r="Q2595" t="str">
        <f t="shared" si="249"/>
        <v>food</v>
      </c>
      <c r="R2595" t="str">
        <f t="shared" si="250"/>
        <v>food trucks</v>
      </c>
      <c r="S2595" s="8">
        <f t="shared" si="251"/>
        <v>42089.84520833334</v>
      </c>
      <c r="T2595" s="8">
        <f t="shared" si="252"/>
        <v>42119.84520833334</v>
      </c>
    </row>
    <row r="2596" spans="1:20" ht="48" x14ac:dyDescent="0.2">
      <c r="A2596">
        <v>2594</v>
      </c>
      <c r="B2596" s="3" t="s">
        <v>2594</v>
      </c>
      <c r="C2596" s="3" t="s">
        <v>4818</v>
      </c>
      <c r="D2596">
        <v>40000</v>
      </c>
      <c r="E2596">
        <v>8837</v>
      </c>
      <c r="F2596" t="s">
        <v>8221</v>
      </c>
      <c r="G2596" t="s">
        <v>8225</v>
      </c>
      <c r="H2596" t="s">
        <v>8247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7"/>
        <v>22.092500000000001</v>
      </c>
      <c r="P2596">
        <f t="shared" si="248"/>
        <v>40000</v>
      </c>
      <c r="Q2596" t="str">
        <f t="shared" si="249"/>
        <v>food</v>
      </c>
      <c r="R2596" t="str">
        <f t="shared" si="250"/>
        <v>food trucks</v>
      </c>
      <c r="S2596" s="8">
        <f t="shared" si="251"/>
        <v>41828.967916666668</v>
      </c>
      <c r="T2596" s="8">
        <f t="shared" si="25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4819</v>
      </c>
      <c r="D2597">
        <v>15000</v>
      </c>
      <c r="E2597">
        <v>61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7"/>
        <v>0.40666666666666662</v>
      </c>
      <c r="P2597">
        <f t="shared" si="248"/>
        <v>789.47368421052636</v>
      </c>
      <c r="Q2597" t="str">
        <f t="shared" si="249"/>
        <v>food</v>
      </c>
      <c r="R2597" t="str">
        <f t="shared" si="250"/>
        <v>food trucks</v>
      </c>
      <c r="S2597" s="8">
        <f t="shared" si="251"/>
        <v>42760.244212962964</v>
      </c>
      <c r="T2597" s="8">
        <f t="shared" si="252"/>
        <v>42790.244212962964</v>
      </c>
    </row>
    <row r="2598" spans="1:20" ht="32" x14ac:dyDescent="0.2">
      <c r="A2598">
        <v>2596</v>
      </c>
      <c r="B2598" s="3" t="s">
        <v>2596</v>
      </c>
      <c r="C2598" s="3" t="s">
        <v>4820</v>
      </c>
      <c r="D2598">
        <v>1200</v>
      </c>
      <c r="E2598">
        <v>0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7"/>
        <v>0</v>
      </c>
      <c r="P2598">
        <f t="shared" si="248"/>
        <v>44.444444444444443</v>
      </c>
      <c r="Q2598" t="str">
        <f t="shared" si="249"/>
        <v>food</v>
      </c>
      <c r="R2598" t="str">
        <f t="shared" si="250"/>
        <v>food trucks</v>
      </c>
      <c r="S2598" s="8">
        <f t="shared" si="251"/>
        <v>41828.664456018516</v>
      </c>
      <c r="T2598" s="8">
        <f t="shared" si="25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4821</v>
      </c>
      <c r="D2599">
        <v>100000</v>
      </c>
      <c r="E2599">
        <v>33791</v>
      </c>
      <c r="F2599" t="s">
        <v>8221</v>
      </c>
      <c r="G2599" t="s">
        <v>8233</v>
      </c>
      <c r="H2599" t="s">
        <v>8249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7"/>
        <v>33.790999999999997</v>
      </c>
      <c r="P2599">
        <f t="shared" si="248"/>
        <v>14285.714285714286</v>
      </c>
      <c r="Q2599" t="str">
        <f t="shared" si="249"/>
        <v>food</v>
      </c>
      <c r="R2599" t="str">
        <f t="shared" si="250"/>
        <v>food trucks</v>
      </c>
      <c r="S2599" s="8">
        <f t="shared" si="251"/>
        <v>42510.341631944444</v>
      </c>
      <c r="T2599" s="8">
        <f t="shared" si="252"/>
        <v>42540.341631944444</v>
      </c>
    </row>
    <row r="2600" spans="1:20" ht="48" x14ac:dyDescent="0.2">
      <c r="A2600">
        <v>2598</v>
      </c>
      <c r="B2600" s="3" t="s">
        <v>2598</v>
      </c>
      <c r="C2600" s="3" t="s">
        <v>4822</v>
      </c>
      <c r="D2600">
        <v>48500</v>
      </c>
      <c r="E2600">
        <v>105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7"/>
        <v>0.21649484536082475</v>
      </c>
      <c r="P2600">
        <f t="shared" si="248"/>
        <v>3464.2857142857142</v>
      </c>
      <c r="Q2600" t="str">
        <f t="shared" si="249"/>
        <v>food</v>
      </c>
      <c r="R2600" t="str">
        <f t="shared" si="250"/>
        <v>food trucks</v>
      </c>
      <c r="S2600" s="8">
        <f t="shared" si="251"/>
        <v>42240.840289351851</v>
      </c>
      <c r="T2600" s="8">
        <f t="shared" si="252"/>
        <v>42270.840289351851</v>
      </c>
    </row>
    <row r="2601" spans="1:20" ht="48" x14ac:dyDescent="0.2">
      <c r="A2601">
        <v>2599</v>
      </c>
      <c r="B2601" s="3" t="s">
        <v>2599</v>
      </c>
      <c r="C2601" s="3" t="s">
        <v>4823</v>
      </c>
      <c r="D2601">
        <v>25000</v>
      </c>
      <c r="E2601">
        <v>199</v>
      </c>
      <c r="F2601" t="s">
        <v>8221</v>
      </c>
      <c r="G2601" t="s">
        <v>8237</v>
      </c>
      <c r="H2601" t="s">
        <v>8249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7"/>
        <v>0.79600000000000004</v>
      </c>
      <c r="P2601">
        <f t="shared" si="248"/>
        <v>5000</v>
      </c>
      <c r="Q2601" t="str">
        <f t="shared" si="249"/>
        <v>food</v>
      </c>
      <c r="R2601" t="str">
        <f t="shared" si="250"/>
        <v>food trucks</v>
      </c>
      <c r="S2601" s="8">
        <f t="shared" si="251"/>
        <v>41809.754016203704</v>
      </c>
      <c r="T2601" s="8">
        <f t="shared" si="252"/>
        <v>41854.754016203704</v>
      </c>
    </row>
    <row r="2602" spans="1:20" ht="48" x14ac:dyDescent="0.2">
      <c r="A2602">
        <v>2600</v>
      </c>
      <c r="B2602" s="3" t="s">
        <v>2600</v>
      </c>
      <c r="C2602" s="3" t="s">
        <v>4824</v>
      </c>
      <c r="D2602">
        <v>15000</v>
      </c>
      <c r="E2602">
        <v>2249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7"/>
        <v>14.993333333333334</v>
      </c>
      <c r="P2602">
        <f t="shared" si="248"/>
        <v>500</v>
      </c>
      <c r="Q2602" t="str">
        <f t="shared" si="249"/>
        <v>food</v>
      </c>
      <c r="R2602" t="str">
        <f t="shared" si="250"/>
        <v>food trucks</v>
      </c>
      <c r="S2602" s="8">
        <f t="shared" si="251"/>
        <v>42394.900462962964</v>
      </c>
      <c r="T2602" s="8">
        <f t="shared" si="25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4825</v>
      </c>
      <c r="D2603">
        <v>27500</v>
      </c>
      <c r="E2603">
        <v>1389</v>
      </c>
      <c r="F2603" t="s">
        <v>8221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7"/>
        <v>5.0509090909090908</v>
      </c>
      <c r="P2603">
        <f t="shared" si="248"/>
        <v>182.11920529801324</v>
      </c>
      <c r="Q2603" t="str">
        <f t="shared" si="249"/>
        <v>technology</v>
      </c>
      <c r="R2603" t="str">
        <f t="shared" si="250"/>
        <v>space exploration</v>
      </c>
      <c r="S2603" s="8">
        <f t="shared" si="251"/>
        <v>41150.902187499996</v>
      </c>
      <c r="T2603" s="8">
        <f t="shared" si="25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4826</v>
      </c>
      <c r="D2604">
        <v>7000</v>
      </c>
      <c r="E2604">
        <v>715</v>
      </c>
      <c r="F2604" t="s">
        <v>8221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7"/>
        <v>10.214285714285715</v>
      </c>
      <c r="P2604">
        <f t="shared" si="248"/>
        <v>14.314928425357873</v>
      </c>
      <c r="Q2604" t="str">
        <f t="shared" si="249"/>
        <v>technology</v>
      </c>
      <c r="R2604" t="str">
        <f t="shared" si="250"/>
        <v>space exploration</v>
      </c>
      <c r="S2604" s="8">
        <f t="shared" si="251"/>
        <v>41915.747314814813</v>
      </c>
      <c r="T2604" s="8">
        <f t="shared" si="252"/>
        <v>41955.888888888891</v>
      </c>
    </row>
    <row r="2605" spans="1:20" ht="16" x14ac:dyDescent="0.2">
      <c r="A2605">
        <v>2603</v>
      </c>
      <c r="B2605" s="3" t="s">
        <v>2603</v>
      </c>
      <c r="C2605" s="3" t="s">
        <v>4827</v>
      </c>
      <c r="D2605">
        <v>100000</v>
      </c>
      <c r="E2605">
        <v>305</v>
      </c>
      <c r="F2605" t="s">
        <v>8221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7"/>
        <v>0.30499999999999999</v>
      </c>
      <c r="P2605">
        <f t="shared" si="248"/>
        <v>2000</v>
      </c>
      <c r="Q2605" t="str">
        <f t="shared" si="249"/>
        <v>technology</v>
      </c>
      <c r="R2605" t="str">
        <f t="shared" si="250"/>
        <v>space exploration</v>
      </c>
      <c r="S2605" s="8">
        <f t="shared" si="251"/>
        <v>41617.912662037037</v>
      </c>
      <c r="T2605" s="8">
        <f t="shared" si="25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4828</v>
      </c>
      <c r="D2606">
        <v>12000</v>
      </c>
      <c r="E2606">
        <v>90</v>
      </c>
      <c r="F2606" t="s">
        <v>8221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7"/>
        <v>0.75</v>
      </c>
      <c r="P2606">
        <f t="shared" si="248"/>
        <v>37.383177570093459</v>
      </c>
      <c r="Q2606" t="str">
        <f t="shared" si="249"/>
        <v>technology</v>
      </c>
      <c r="R2606" t="str">
        <f t="shared" si="250"/>
        <v>space exploration</v>
      </c>
      <c r="S2606" s="8">
        <f t="shared" si="251"/>
        <v>40998.051192129627</v>
      </c>
      <c r="T2606" s="8">
        <f t="shared" si="25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4829</v>
      </c>
      <c r="D2607">
        <v>15000</v>
      </c>
      <c r="E2607">
        <v>194</v>
      </c>
      <c r="F2607" t="s">
        <v>8221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7"/>
        <v>1.2933333333333332</v>
      </c>
      <c r="P2607">
        <f t="shared" si="248"/>
        <v>8.5130533484676505</v>
      </c>
      <c r="Q2607" t="str">
        <f t="shared" si="249"/>
        <v>technology</v>
      </c>
      <c r="R2607" t="str">
        <f t="shared" si="250"/>
        <v>space exploration</v>
      </c>
      <c r="S2607" s="8">
        <f t="shared" si="251"/>
        <v>42508.541550925926</v>
      </c>
      <c r="T2607" s="8">
        <f t="shared" si="252"/>
        <v>42538.541550925926</v>
      </c>
    </row>
    <row r="2608" spans="1:20" ht="48" x14ac:dyDescent="0.2">
      <c r="A2608">
        <v>2606</v>
      </c>
      <c r="B2608" s="3" t="s">
        <v>2606</v>
      </c>
      <c r="C2608" s="3" t="s">
        <v>4830</v>
      </c>
      <c r="D2608">
        <v>1900</v>
      </c>
      <c r="E2608">
        <v>2735</v>
      </c>
      <c r="F2608" t="s">
        <v>8221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7"/>
        <v>143.94736842105263</v>
      </c>
      <c r="P2608">
        <f t="shared" si="248"/>
        <v>4.9350649350649354</v>
      </c>
      <c r="Q2608" t="str">
        <f t="shared" si="249"/>
        <v>technology</v>
      </c>
      <c r="R2608" t="str">
        <f t="shared" si="250"/>
        <v>space exploration</v>
      </c>
      <c r="S2608" s="8">
        <f t="shared" si="251"/>
        <v>41726.712754629632</v>
      </c>
      <c r="T2608" s="8">
        <f t="shared" si="25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4831</v>
      </c>
      <c r="D2609">
        <v>8200</v>
      </c>
      <c r="E2609">
        <v>10013</v>
      </c>
      <c r="F2609" t="s">
        <v>8221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7"/>
        <v>122.10975609756099</v>
      </c>
      <c r="P2609">
        <f t="shared" si="248"/>
        <v>20.603015075376884</v>
      </c>
      <c r="Q2609" t="str">
        <f t="shared" si="249"/>
        <v>technology</v>
      </c>
      <c r="R2609" t="str">
        <f t="shared" si="250"/>
        <v>space exploration</v>
      </c>
      <c r="S2609" s="8">
        <f t="shared" si="251"/>
        <v>42184.874675925923</v>
      </c>
      <c r="T2609" s="8">
        <f t="shared" si="25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4832</v>
      </c>
      <c r="D2610">
        <v>25000</v>
      </c>
      <c r="E2610">
        <v>33006</v>
      </c>
      <c r="F2610" t="s">
        <v>8221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7"/>
        <v>132.024</v>
      </c>
      <c r="P2610">
        <f t="shared" si="248"/>
        <v>82.236842105263165</v>
      </c>
      <c r="Q2610" t="str">
        <f t="shared" si="249"/>
        <v>technology</v>
      </c>
      <c r="R2610" t="str">
        <f t="shared" si="250"/>
        <v>space exploration</v>
      </c>
      <c r="S2610" s="8">
        <f t="shared" si="251"/>
        <v>42767.801712962959</v>
      </c>
      <c r="T2610" s="8">
        <f t="shared" si="252"/>
        <v>42809</v>
      </c>
    </row>
    <row r="2611" spans="1:20" ht="32" x14ac:dyDescent="0.2">
      <c r="A2611">
        <v>2609</v>
      </c>
      <c r="B2611" s="3" t="s">
        <v>2609</v>
      </c>
      <c r="C2611" s="3" t="s">
        <v>4833</v>
      </c>
      <c r="D2611">
        <v>5000</v>
      </c>
      <c r="E2611">
        <v>5469</v>
      </c>
      <c r="F2611" t="s">
        <v>8221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7"/>
        <v>109.38000000000001</v>
      </c>
      <c r="P2611">
        <f t="shared" si="248"/>
        <v>7.3964497041420119</v>
      </c>
      <c r="Q2611" t="str">
        <f t="shared" si="249"/>
        <v>technology</v>
      </c>
      <c r="R2611" t="str">
        <f t="shared" si="250"/>
        <v>space exploration</v>
      </c>
      <c r="S2611" s="8">
        <f t="shared" si="251"/>
        <v>41075.237858796296</v>
      </c>
      <c r="T2611" s="8">
        <f t="shared" si="252"/>
        <v>41105.237858796296</v>
      </c>
    </row>
    <row r="2612" spans="1:20" ht="48" x14ac:dyDescent="0.2">
      <c r="A2612">
        <v>2610</v>
      </c>
      <c r="B2612" s="3" t="s">
        <v>2610</v>
      </c>
      <c r="C2612" s="3" t="s">
        <v>4834</v>
      </c>
      <c r="D2612">
        <v>7000</v>
      </c>
      <c r="E2612">
        <v>7383.01</v>
      </c>
      <c r="F2612" t="s">
        <v>8221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7"/>
        <v>105.47157142857144</v>
      </c>
      <c r="P2612">
        <f t="shared" si="248"/>
        <v>12.131715771230503</v>
      </c>
      <c r="Q2612" t="str">
        <f t="shared" si="249"/>
        <v>technology</v>
      </c>
      <c r="R2612" t="str">
        <f t="shared" si="250"/>
        <v>space exploration</v>
      </c>
      <c r="S2612" s="8">
        <f t="shared" si="251"/>
        <v>42564.881076388891</v>
      </c>
      <c r="T2612" s="8">
        <f t="shared" si="25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4835</v>
      </c>
      <c r="D2613">
        <v>20000</v>
      </c>
      <c r="E2613">
        <v>20070</v>
      </c>
      <c r="F2613" t="s">
        <v>8221</v>
      </c>
      <c r="G2613" t="s">
        <v>8224</v>
      </c>
      <c r="H2613" t="s">
        <v>8246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7"/>
        <v>100.35000000000001</v>
      </c>
      <c r="P2613">
        <f t="shared" si="248"/>
        <v>5.4600054600054602</v>
      </c>
      <c r="Q2613" t="str">
        <f t="shared" si="249"/>
        <v>technology</v>
      </c>
      <c r="R2613" t="str">
        <f t="shared" si="250"/>
        <v>space exploration</v>
      </c>
      <c r="S2613" s="8">
        <f t="shared" si="251"/>
        <v>42704.335810185185</v>
      </c>
      <c r="T2613" s="8">
        <f t="shared" si="25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4836</v>
      </c>
      <c r="D2614">
        <v>2500</v>
      </c>
      <c r="E2614">
        <v>2535</v>
      </c>
      <c r="F2614" t="s">
        <v>8221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7"/>
        <v>101.4</v>
      </c>
      <c r="P2614">
        <f t="shared" si="248"/>
        <v>8.5034013605442169</v>
      </c>
      <c r="Q2614" t="str">
        <f t="shared" si="249"/>
        <v>technology</v>
      </c>
      <c r="R2614" t="str">
        <f t="shared" si="250"/>
        <v>space exploration</v>
      </c>
      <c r="S2614" s="8">
        <f t="shared" si="251"/>
        <v>41982.143171296295</v>
      </c>
      <c r="T2614" s="8">
        <f t="shared" si="25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4837</v>
      </c>
      <c r="D2615">
        <v>3500</v>
      </c>
      <c r="E2615">
        <v>5443</v>
      </c>
      <c r="F2615" t="s">
        <v>8221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7"/>
        <v>155.51428571428571</v>
      </c>
      <c r="P2615">
        <f t="shared" si="248"/>
        <v>125</v>
      </c>
      <c r="Q2615" t="str">
        <f t="shared" si="249"/>
        <v>technology</v>
      </c>
      <c r="R2615" t="str">
        <f t="shared" si="250"/>
        <v>space exploration</v>
      </c>
      <c r="S2615" s="8">
        <f t="shared" si="251"/>
        <v>41143.81821759259</v>
      </c>
      <c r="T2615" s="8">
        <f t="shared" si="252"/>
        <v>41173.81821759259</v>
      </c>
    </row>
    <row r="2616" spans="1:20" ht="48" x14ac:dyDescent="0.2">
      <c r="A2616">
        <v>2614</v>
      </c>
      <c r="B2616" s="3" t="s">
        <v>2614</v>
      </c>
      <c r="C2616" s="3" t="s">
        <v>4838</v>
      </c>
      <c r="D2616">
        <v>7500</v>
      </c>
      <c r="E2616">
        <v>7917.45</v>
      </c>
      <c r="F2616" t="s">
        <v>8221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7"/>
        <v>105.566</v>
      </c>
      <c r="P2616">
        <f t="shared" si="248"/>
        <v>75</v>
      </c>
      <c r="Q2616" t="str">
        <f t="shared" si="249"/>
        <v>technology</v>
      </c>
      <c r="R2616" t="str">
        <f t="shared" si="250"/>
        <v>space exploration</v>
      </c>
      <c r="S2616" s="8">
        <f t="shared" si="251"/>
        <v>41730.708472222221</v>
      </c>
      <c r="T2616" s="8">
        <f t="shared" si="25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4839</v>
      </c>
      <c r="D2617">
        <v>4000</v>
      </c>
      <c r="E2617">
        <v>5226</v>
      </c>
      <c r="F2617" t="s">
        <v>8221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7"/>
        <v>130.65</v>
      </c>
      <c r="P2617">
        <f t="shared" si="248"/>
        <v>55.555555555555557</v>
      </c>
      <c r="Q2617" t="str">
        <f t="shared" si="249"/>
        <v>technology</v>
      </c>
      <c r="R2617" t="str">
        <f t="shared" si="250"/>
        <v>space exploration</v>
      </c>
      <c r="S2617" s="8">
        <f t="shared" si="251"/>
        <v>42453.49726851852</v>
      </c>
      <c r="T2617" s="8">
        <f t="shared" si="252"/>
        <v>42490.5</v>
      </c>
    </row>
    <row r="2618" spans="1:20" ht="32" x14ac:dyDescent="0.2">
      <c r="A2618">
        <v>2616</v>
      </c>
      <c r="B2618" s="3" t="s">
        <v>2616</v>
      </c>
      <c r="C2618" s="3" t="s">
        <v>4840</v>
      </c>
      <c r="D2618">
        <v>20000</v>
      </c>
      <c r="E2618">
        <v>26438</v>
      </c>
      <c r="F2618" t="s">
        <v>8221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7"/>
        <v>132.19</v>
      </c>
      <c r="P2618">
        <f t="shared" si="248"/>
        <v>84.033613445378151</v>
      </c>
      <c r="Q2618" t="str">
        <f t="shared" si="249"/>
        <v>technology</v>
      </c>
      <c r="R2618" t="str">
        <f t="shared" si="250"/>
        <v>space exploration</v>
      </c>
      <c r="S2618" s="8">
        <f t="shared" si="251"/>
        <v>42211.99454861111</v>
      </c>
      <c r="T2618" s="8">
        <f t="shared" si="252"/>
        <v>42241.99454861111</v>
      </c>
    </row>
    <row r="2619" spans="1:20" ht="48" x14ac:dyDescent="0.2">
      <c r="A2619">
        <v>2617</v>
      </c>
      <c r="B2619" s="3" t="s">
        <v>2617</v>
      </c>
      <c r="C2619" s="3" t="s">
        <v>4841</v>
      </c>
      <c r="D2619">
        <v>5000</v>
      </c>
      <c r="E2619">
        <v>6300</v>
      </c>
      <c r="F2619" t="s">
        <v>8221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7"/>
        <v>126</v>
      </c>
      <c r="P2619">
        <f t="shared" si="248"/>
        <v>31.446540880503143</v>
      </c>
      <c r="Q2619" t="str">
        <f t="shared" si="249"/>
        <v>technology</v>
      </c>
      <c r="R2619" t="str">
        <f t="shared" si="250"/>
        <v>space exploration</v>
      </c>
      <c r="S2619" s="8">
        <f t="shared" si="251"/>
        <v>41902.874432870369</v>
      </c>
      <c r="T2619" s="8">
        <f t="shared" si="252"/>
        <v>41932.874432870369</v>
      </c>
    </row>
    <row r="2620" spans="1:20" ht="48" x14ac:dyDescent="0.2">
      <c r="A2620">
        <v>2618</v>
      </c>
      <c r="B2620" s="3" t="s">
        <v>2618</v>
      </c>
      <c r="C2620" s="3" t="s">
        <v>4842</v>
      </c>
      <c r="D2620">
        <v>40</v>
      </c>
      <c r="E2620">
        <v>64</v>
      </c>
      <c r="F2620" t="s">
        <v>8221</v>
      </c>
      <c r="G2620" t="s">
        <v>8225</v>
      </c>
      <c r="H2620" t="s">
        <v>8247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7"/>
        <v>160</v>
      </c>
      <c r="P2620">
        <f t="shared" si="248"/>
        <v>0.51948051948051943</v>
      </c>
      <c r="Q2620" t="str">
        <f t="shared" si="249"/>
        <v>technology</v>
      </c>
      <c r="R2620" t="str">
        <f t="shared" si="250"/>
        <v>space exploration</v>
      </c>
      <c r="S2620" s="8">
        <f t="shared" si="251"/>
        <v>42279.792372685188</v>
      </c>
      <c r="T2620" s="8">
        <f t="shared" si="25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4843</v>
      </c>
      <c r="D2621">
        <v>2500</v>
      </c>
      <c r="E2621">
        <v>3012</v>
      </c>
      <c r="F2621" t="s">
        <v>8221</v>
      </c>
      <c r="G2621" t="s">
        <v>8225</v>
      </c>
      <c r="H2621" t="s">
        <v>8247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7"/>
        <v>120.48</v>
      </c>
      <c r="P2621">
        <f t="shared" si="248"/>
        <v>47.169811320754718</v>
      </c>
      <c r="Q2621" t="str">
        <f t="shared" si="249"/>
        <v>technology</v>
      </c>
      <c r="R2621" t="str">
        <f t="shared" si="250"/>
        <v>space exploration</v>
      </c>
      <c r="S2621" s="8">
        <f t="shared" si="251"/>
        <v>42273.884305555555</v>
      </c>
      <c r="T2621" s="8">
        <f t="shared" si="252"/>
        <v>42300.458333333328</v>
      </c>
    </row>
    <row r="2622" spans="1:20" ht="32" x14ac:dyDescent="0.2">
      <c r="A2622">
        <v>2620</v>
      </c>
      <c r="B2622" s="3" t="s">
        <v>2620</v>
      </c>
      <c r="C2622" s="3" t="s">
        <v>4844</v>
      </c>
      <c r="D2622">
        <v>8500</v>
      </c>
      <c r="E2622">
        <v>10670</v>
      </c>
      <c r="F2622" t="s">
        <v>8221</v>
      </c>
      <c r="G2622" t="s">
        <v>8229</v>
      </c>
      <c r="H2622" t="s">
        <v>8251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7"/>
        <v>125.52941176470588</v>
      </c>
      <c r="P2622">
        <f t="shared" si="248"/>
        <v>6.7945643485211829</v>
      </c>
      <c r="Q2622" t="str">
        <f t="shared" si="249"/>
        <v>technology</v>
      </c>
      <c r="R2622" t="str">
        <f t="shared" si="250"/>
        <v>space exploration</v>
      </c>
      <c r="S2622" s="8">
        <f t="shared" si="251"/>
        <v>42251.16715277778</v>
      </c>
      <c r="T2622" s="8">
        <f t="shared" si="25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4845</v>
      </c>
      <c r="D2623">
        <v>47000</v>
      </c>
      <c r="E2623">
        <v>53771</v>
      </c>
      <c r="F2623" t="s">
        <v>8221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7"/>
        <v>114.40638297872341</v>
      </c>
      <c r="P2623">
        <f t="shared" si="248"/>
        <v>101.0752688172043</v>
      </c>
      <c r="Q2623" t="str">
        <f t="shared" si="249"/>
        <v>technology</v>
      </c>
      <c r="R2623" t="str">
        <f t="shared" si="250"/>
        <v>space exploration</v>
      </c>
      <c r="S2623" s="8">
        <f t="shared" si="251"/>
        <v>42115.74754629629</v>
      </c>
      <c r="T2623" s="8">
        <f t="shared" si="252"/>
        <v>42145.74754629629</v>
      </c>
    </row>
    <row r="2624" spans="1:20" ht="48" x14ac:dyDescent="0.2">
      <c r="A2624">
        <v>2622</v>
      </c>
      <c r="B2624" s="3" t="s">
        <v>2622</v>
      </c>
      <c r="C2624" s="3" t="s">
        <v>4846</v>
      </c>
      <c r="D2624">
        <v>3600</v>
      </c>
      <c r="E2624">
        <v>11345</v>
      </c>
      <c r="F2624" t="s">
        <v>8221</v>
      </c>
      <c r="G2624" t="s">
        <v>8224</v>
      </c>
      <c r="H2624" t="s">
        <v>8246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7"/>
        <v>315.13888888888891</v>
      </c>
      <c r="P2624">
        <f t="shared" si="248"/>
        <v>48.648648648648646</v>
      </c>
      <c r="Q2624" t="str">
        <f t="shared" si="249"/>
        <v>technology</v>
      </c>
      <c r="R2624" t="str">
        <f t="shared" si="250"/>
        <v>space exploration</v>
      </c>
      <c r="S2624" s="8">
        <f t="shared" si="251"/>
        <v>42689.74324074074</v>
      </c>
      <c r="T2624" s="8">
        <f t="shared" si="252"/>
        <v>42734.74324074074</v>
      </c>
    </row>
    <row r="2625" spans="1:20" ht="48" x14ac:dyDescent="0.2">
      <c r="A2625">
        <v>2623</v>
      </c>
      <c r="B2625" s="3" t="s">
        <v>2623</v>
      </c>
      <c r="C2625" s="3" t="s">
        <v>4847</v>
      </c>
      <c r="D2625">
        <v>5000</v>
      </c>
      <c r="E2625">
        <v>6120</v>
      </c>
      <c r="F2625" t="s">
        <v>8221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7"/>
        <v>122.39999999999999</v>
      </c>
      <c r="P2625">
        <f t="shared" si="248"/>
        <v>80.645161290322577</v>
      </c>
      <c r="Q2625" t="str">
        <f t="shared" si="249"/>
        <v>technology</v>
      </c>
      <c r="R2625" t="str">
        <f t="shared" si="250"/>
        <v>space exploration</v>
      </c>
      <c r="S2625" s="8">
        <f t="shared" si="251"/>
        <v>42692.256550925929</v>
      </c>
      <c r="T2625" s="8">
        <f t="shared" si="252"/>
        <v>42706.256550925929</v>
      </c>
    </row>
    <row r="2626" spans="1:20" ht="32" x14ac:dyDescent="0.2">
      <c r="A2626">
        <v>2624</v>
      </c>
      <c r="B2626" s="3" t="s">
        <v>2624</v>
      </c>
      <c r="C2626" s="3" t="s">
        <v>4848</v>
      </c>
      <c r="D2626">
        <v>1500</v>
      </c>
      <c r="E2626">
        <v>1601</v>
      </c>
      <c r="F2626" t="s">
        <v>8221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7"/>
        <v>106.73333333333332</v>
      </c>
      <c r="P2626">
        <f t="shared" si="248"/>
        <v>0.43252595155709345</v>
      </c>
      <c r="Q2626" t="str">
        <f t="shared" si="249"/>
        <v>technology</v>
      </c>
      <c r="R2626" t="str">
        <f t="shared" si="250"/>
        <v>space exploration</v>
      </c>
      <c r="S2626" s="8">
        <f t="shared" si="251"/>
        <v>41144.42155092593</v>
      </c>
      <c r="T2626" s="8">
        <f t="shared" si="252"/>
        <v>41165.42155092593</v>
      </c>
    </row>
    <row r="2627" spans="1:20" ht="48" x14ac:dyDescent="0.2">
      <c r="A2627">
        <v>2625</v>
      </c>
      <c r="B2627" s="3" t="s">
        <v>2625</v>
      </c>
      <c r="C2627" s="3" t="s">
        <v>4849</v>
      </c>
      <c r="D2627">
        <v>6000</v>
      </c>
      <c r="E2627">
        <v>9500</v>
      </c>
      <c r="F2627" t="s">
        <v>8221</v>
      </c>
      <c r="G2627" t="s">
        <v>8224</v>
      </c>
      <c r="H2627" t="s">
        <v>8246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7"/>
        <v>158.33333333333331</v>
      </c>
      <c r="P2627">
        <f t="shared" si="248"/>
        <v>115.38461538461539</v>
      </c>
      <c r="Q2627" t="str">
        <f t="shared" si="249"/>
        <v>technology</v>
      </c>
      <c r="R2627" t="str">
        <f t="shared" si="250"/>
        <v>space exploration</v>
      </c>
      <c r="S2627" s="8">
        <f t="shared" si="251"/>
        <v>42658.810277777782</v>
      </c>
      <c r="T2627" s="8">
        <f t="shared" si="252"/>
        <v>42683.851944444439</v>
      </c>
    </row>
    <row r="2628" spans="1:20" ht="48" x14ac:dyDescent="0.2">
      <c r="A2628">
        <v>2626</v>
      </c>
      <c r="B2628" s="3" t="s">
        <v>2626</v>
      </c>
      <c r="C2628" s="3" t="s">
        <v>4850</v>
      </c>
      <c r="D2628">
        <v>3000</v>
      </c>
      <c r="E2628">
        <v>3222</v>
      </c>
      <c r="F2628" t="s">
        <v>8221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7"/>
        <v>107.4</v>
      </c>
      <c r="P2628">
        <f t="shared" si="248"/>
        <v>60</v>
      </c>
      <c r="Q2628" t="str">
        <f t="shared" si="249"/>
        <v>technology</v>
      </c>
      <c r="R2628" t="str">
        <f t="shared" si="250"/>
        <v>space exploration</v>
      </c>
      <c r="S2628" s="8">
        <f t="shared" si="251"/>
        <v>42128.628113425926</v>
      </c>
      <c r="T2628" s="8">
        <f t="shared" si="252"/>
        <v>42158.628113425926</v>
      </c>
    </row>
    <row r="2629" spans="1:20" ht="32" x14ac:dyDescent="0.2">
      <c r="A2629">
        <v>2627</v>
      </c>
      <c r="B2629" s="3" t="s">
        <v>2627</v>
      </c>
      <c r="C2629" s="3" t="s">
        <v>4851</v>
      </c>
      <c r="D2629">
        <v>13000</v>
      </c>
      <c r="E2629">
        <v>13293.8</v>
      </c>
      <c r="F2629" t="s">
        <v>8221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7"/>
        <v>102.25999999999999</v>
      </c>
      <c r="P2629">
        <f t="shared" si="248"/>
        <v>288.88888888888891</v>
      </c>
      <c r="Q2629" t="str">
        <f t="shared" si="249"/>
        <v>technology</v>
      </c>
      <c r="R2629" t="str">
        <f t="shared" si="250"/>
        <v>space exploration</v>
      </c>
      <c r="S2629" s="8">
        <f t="shared" si="251"/>
        <v>42304.829409722224</v>
      </c>
      <c r="T2629" s="8">
        <f t="shared" si="252"/>
        <v>42334.871076388896</v>
      </c>
    </row>
    <row r="2630" spans="1:20" ht="48" x14ac:dyDescent="0.2">
      <c r="A2630">
        <v>2628</v>
      </c>
      <c r="B2630" s="3" t="s">
        <v>2628</v>
      </c>
      <c r="C2630" s="3" t="s">
        <v>4852</v>
      </c>
      <c r="D2630">
        <v>1400</v>
      </c>
      <c r="E2630">
        <v>1550</v>
      </c>
      <c r="F2630" t="s">
        <v>8221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7"/>
        <v>110.71428571428572</v>
      </c>
      <c r="P2630">
        <f t="shared" si="248"/>
        <v>66.666666666666671</v>
      </c>
      <c r="Q2630" t="str">
        <f t="shared" si="249"/>
        <v>technology</v>
      </c>
      <c r="R2630" t="str">
        <f t="shared" si="250"/>
        <v>space exploration</v>
      </c>
      <c r="S2630" s="8">
        <f t="shared" si="251"/>
        <v>41953.966053240743</v>
      </c>
      <c r="T2630" s="8">
        <f t="shared" si="252"/>
        <v>41973.966053240743</v>
      </c>
    </row>
    <row r="2631" spans="1:20" ht="48" x14ac:dyDescent="0.2">
      <c r="A2631">
        <v>2629</v>
      </c>
      <c r="B2631" s="3" t="s">
        <v>2629</v>
      </c>
      <c r="C2631" s="3" t="s">
        <v>4853</v>
      </c>
      <c r="D2631">
        <v>550</v>
      </c>
      <c r="E2631">
        <v>814</v>
      </c>
      <c r="F2631" t="s">
        <v>8221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7"/>
        <v>148</v>
      </c>
      <c r="P2631">
        <f t="shared" si="248"/>
        <v>5.5</v>
      </c>
      <c r="Q2631" t="str">
        <f t="shared" si="249"/>
        <v>technology</v>
      </c>
      <c r="R2631" t="str">
        <f t="shared" si="250"/>
        <v>space exploration</v>
      </c>
      <c r="S2631" s="8">
        <f t="shared" si="251"/>
        <v>42108.538449074069</v>
      </c>
      <c r="T2631" s="8">
        <f t="shared" si="252"/>
        <v>42138.538449074069</v>
      </c>
    </row>
    <row r="2632" spans="1:20" ht="32" x14ac:dyDescent="0.2">
      <c r="A2632">
        <v>2630</v>
      </c>
      <c r="B2632" s="3" t="s">
        <v>2630</v>
      </c>
      <c r="C2632" s="3" t="s">
        <v>4854</v>
      </c>
      <c r="D2632">
        <v>5000</v>
      </c>
      <c r="E2632">
        <v>5116</v>
      </c>
      <c r="F2632" t="s">
        <v>8221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7"/>
        <v>102.32000000000001</v>
      </c>
      <c r="P2632">
        <f t="shared" si="248"/>
        <v>61.728395061728392</v>
      </c>
      <c r="Q2632" t="str">
        <f t="shared" si="249"/>
        <v>technology</v>
      </c>
      <c r="R2632" t="str">
        <f t="shared" si="250"/>
        <v>space exploration</v>
      </c>
      <c r="S2632" s="8">
        <f t="shared" si="251"/>
        <v>42524.105462962965</v>
      </c>
      <c r="T2632" s="8">
        <f t="shared" si="252"/>
        <v>42551.416666666672</v>
      </c>
    </row>
    <row r="2633" spans="1:20" ht="48" x14ac:dyDescent="0.2">
      <c r="A2633">
        <v>2631</v>
      </c>
      <c r="B2633" s="3" t="s">
        <v>2631</v>
      </c>
      <c r="C2633" s="3" t="s">
        <v>4855</v>
      </c>
      <c r="D2633">
        <v>2220</v>
      </c>
      <c r="E2633">
        <v>3976</v>
      </c>
      <c r="F2633" t="s">
        <v>8221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7"/>
        <v>179.09909909909908</v>
      </c>
      <c r="P2633">
        <f t="shared" si="248"/>
        <v>7.7622377622377625</v>
      </c>
      <c r="Q2633" t="str">
        <f t="shared" si="249"/>
        <v>technology</v>
      </c>
      <c r="R2633" t="str">
        <f t="shared" si="250"/>
        <v>space exploration</v>
      </c>
      <c r="S2633" s="8">
        <f t="shared" si="251"/>
        <v>42218.169293981482</v>
      </c>
      <c r="T2633" s="8">
        <f t="shared" si="252"/>
        <v>42246.169293981482</v>
      </c>
    </row>
    <row r="2634" spans="1:20" ht="16" x14ac:dyDescent="0.2">
      <c r="A2634">
        <v>2632</v>
      </c>
      <c r="B2634" s="3" t="s">
        <v>2632</v>
      </c>
      <c r="C2634" s="3" t="s">
        <v>4856</v>
      </c>
      <c r="D2634">
        <v>2987</v>
      </c>
      <c r="E2634">
        <v>3318</v>
      </c>
      <c r="F2634" t="s">
        <v>8221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7"/>
        <v>111.08135252761969</v>
      </c>
      <c r="P2634">
        <f t="shared" si="248"/>
        <v>71.11904761904762</v>
      </c>
      <c r="Q2634" t="str">
        <f t="shared" si="249"/>
        <v>technology</v>
      </c>
      <c r="R2634" t="str">
        <f t="shared" si="250"/>
        <v>space exploration</v>
      </c>
      <c r="S2634" s="8">
        <f t="shared" si="251"/>
        <v>42494.061793981484</v>
      </c>
      <c r="T2634" s="8">
        <f t="shared" si="252"/>
        <v>42519.061793981484</v>
      </c>
    </row>
    <row r="2635" spans="1:20" ht="48" x14ac:dyDescent="0.2">
      <c r="A2635">
        <v>2633</v>
      </c>
      <c r="B2635" s="3" t="s">
        <v>2633</v>
      </c>
      <c r="C2635" s="3" t="s">
        <v>4857</v>
      </c>
      <c r="D2635">
        <v>7000</v>
      </c>
      <c r="E2635">
        <v>7003</v>
      </c>
      <c r="F2635" t="s">
        <v>8221</v>
      </c>
      <c r="G2635" t="s">
        <v>8233</v>
      </c>
      <c r="H2635" t="s">
        <v>8249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ref="O2635:O2698" si="253">(E2635/D2635)*100</f>
        <v>100.04285714285714</v>
      </c>
      <c r="P2635">
        <f t="shared" ref="P2635:P2698" si="254">D2635/L2635</f>
        <v>35.175879396984925</v>
      </c>
      <c r="Q2635" t="str">
        <f t="shared" ref="Q2635:Q2698" si="255">LEFT(N2635,SEARCH("/",N2635)-1)</f>
        <v>technology</v>
      </c>
      <c r="R2635" t="str">
        <f t="shared" ref="R2635:R2698" si="256">RIGHT(N2635,LEN(N2635)-SEARCH("/",N2635))</f>
        <v>space exploration</v>
      </c>
      <c r="S2635" s="8">
        <f t="shared" ref="S2635:S2698" si="257">(((J2635/60)/60)/24)+DATE(1970,1,1)</f>
        <v>41667.823287037041</v>
      </c>
      <c r="T2635" s="8">
        <f t="shared" ref="T2635:T2698" si="258">(((I2635/60)/60)/24)+DATE(1970,1,1)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4858</v>
      </c>
      <c r="D2636">
        <v>2000</v>
      </c>
      <c r="E2636">
        <v>2005</v>
      </c>
      <c r="F2636" t="s">
        <v>8221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53"/>
        <v>100.25</v>
      </c>
      <c r="P2636">
        <f t="shared" si="254"/>
        <v>80</v>
      </c>
      <c r="Q2636" t="str">
        <f t="shared" si="255"/>
        <v>technology</v>
      </c>
      <c r="R2636" t="str">
        <f t="shared" si="256"/>
        <v>space exploration</v>
      </c>
      <c r="S2636" s="8">
        <f t="shared" si="257"/>
        <v>42612.656493055561</v>
      </c>
      <c r="T2636" s="8">
        <f t="shared" si="258"/>
        <v>42642.656493055561</v>
      </c>
    </row>
    <row r="2637" spans="1:20" ht="48" x14ac:dyDescent="0.2">
      <c r="A2637">
        <v>2635</v>
      </c>
      <c r="B2637" s="3" t="s">
        <v>2635</v>
      </c>
      <c r="C2637" s="3" t="s">
        <v>4859</v>
      </c>
      <c r="D2637">
        <v>10000</v>
      </c>
      <c r="E2637">
        <v>10556</v>
      </c>
      <c r="F2637" t="s">
        <v>8221</v>
      </c>
      <c r="G2637" t="s">
        <v>8224</v>
      </c>
      <c r="H2637" t="s">
        <v>8246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53"/>
        <v>105.56</v>
      </c>
      <c r="P2637">
        <f t="shared" si="254"/>
        <v>119.04761904761905</v>
      </c>
      <c r="Q2637" t="str">
        <f t="shared" si="255"/>
        <v>technology</v>
      </c>
      <c r="R2637" t="str">
        <f t="shared" si="256"/>
        <v>space exploration</v>
      </c>
      <c r="S2637" s="8">
        <f t="shared" si="257"/>
        <v>42037.950937500005</v>
      </c>
      <c r="T2637" s="8">
        <f t="shared" si="258"/>
        <v>42072.909270833334</v>
      </c>
    </row>
    <row r="2638" spans="1:20" ht="48" x14ac:dyDescent="0.2">
      <c r="A2638">
        <v>2636</v>
      </c>
      <c r="B2638" s="3" t="s">
        <v>2636</v>
      </c>
      <c r="C2638" s="3" t="s">
        <v>4860</v>
      </c>
      <c r="D2638">
        <v>4444</v>
      </c>
      <c r="E2638">
        <v>4559</v>
      </c>
      <c r="F2638" t="s">
        <v>8221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53"/>
        <v>102.58775877587757</v>
      </c>
      <c r="P2638">
        <f t="shared" si="254"/>
        <v>88.88</v>
      </c>
      <c r="Q2638" t="str">
        <f t="shared" si="255"/>
        <v>technology</v>
      </c>
      <c r="R2638" t="str">
        <f t="shared" si="256"/>
        <v>space exploration</v>
      </c>
      <c r="S2638" s="8">
        <f t="shared" si="257"/>
        <v>42636.614745370374</v>
      </c>
      <c r="T2638" s="8">
        <f t="shared" si="258"/>
        <v>42659.041666666672</v>
      </c>
    </row>
    <row r="2639" spans="1:20" ht="48" x14ac:dyDescent="0.2">
      <c r="A2639">
        <v>2637</v>
      </c>
      <c r="B2639" s="3" t="s">
        <v>2637</v>
      </c>
      <c r="C2639" s="3" t="s">
        <v>4861</v>
      </c>
      <c r="D2639">
        <v>3000</v>
      </c>
      <c r="E2639">
        <v>3555</v>
      </c>
      <c r="F2639" t="s">
        <v>8221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53"/>
        <v>118.5</v>
      </c>
      <c r="P2639">
        <f t="shared" si="254"/>
        <v>115.38461538461539</v>
      </c>
      <c r="Q2639" t="str">
        <f t="shared" si="255"/>
        <v>technology</v>
      </c>
      <c r="R2639" t="str">
        <f t="shared" si="256"/>
        <v>space exploration</v>
      </c>
      <c r="S2639" s="8">
        <f t="shared" si="257"/>
        <v>42639.549479166672</v>
      </c>
      <c r="T2639" s="8">
        <f t="shared" si="258"/>
        <v>42655.549479166672</v>
      </c>
    </row>
    <row r="2640" spans="1:20" ht="48" x14ac:dyDescent="0.2">
      <c r="A2640">
        <v>2638</v>
      </c>
      <c r="B2640" s="3" t="s">
        <v>2638</v>
      </c>
      <c r="C2640" s="3" t="s">
        <v>4862</v>
      </c>
      <c r="D2640">
        <v>5000</v>
      </c>
      <c r="E2640">
        <v>5585</v>
      </c>
      <c r="F2640" t="s">
        <v>8221</v>
      </c>
      <c r="G2640" t="s">
        <v>8226</v>
      </c>
      <c r="H2640" t="s">
        <v>8248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53"/>
        <v>111.7</v>
      </c>
      <c r="P2640">
        <f t="shared" si="254"/>
        <v>357.14285714285717</v>
      </c>
      <c r="Q2640" t="str">
        <f t="shared" si="255"/>
        <v>technology</v>
      </c>
      <c r="R2640" t="str">
        <f t="shared" si="256"/>
        <v>space exploration</v>
      </c>
      <c r="S2640" s="8">
        <f t="shared" si="257"/>
        <v>41989.913136574076</v>
      </c>
      <c r="T2640" s="8">
        <f t="shared" si="258"/>
        <v>42019.913136574076</v>
      </c>
    </row>
    <row r="2641" spans="1:20" ht="48" x14ac:dyDescent="0.2">
      <c r="A2641">
        <v>2639</v>
      </c>
      <c r="B2641" s="3" t="s">
        <v>2639</v>
      </c>
      <c r="C2641" s="3" t="s">
        <v>4863</v>
      </c>
      <c r="D2641">
        <v>10000</v>
      </c>
      <c r="E2641">
        <v>12800</v>
      </c>
      <c r="F2641" t="s">
        <v>8221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53"/>
        <v>128</v>
      </c>
      <c r="P2641">
        <f t="shared" si="254"/>
        <v>204.08163265306123</v>
      </c>
      <c r="Q2641" t="str">
        <f t="shared" si="255"/>
        <v>technology</v>
      </c>
      <c r="R2641" t="str">
        <f t="shared" si="256"/>
        <v>space exploration</v>
      </c>
      <c r="S2641" s="8">
        <f t="shared" si="257"/>
        <v>42024.86513888889</v>
      </c>
      <c r="T2641" s="8">
        <f t="shared" si="258"/>
        <v>42054.86513888889</v>
      </c>
    </row>
    <row r="2642" spans="1:20" ht="48" x14ac:dyDescent="0.2">
      <c r="A2642">
        <v>2640</v>
      </c>
      <c r="B2642" s="3" t="s">
        <v>2640</v>
      </c>
      <c r="C2642" s="3" t="s">
        <v>4864</v>
      </c>
      <c r="D2642">
        <v>2000</v>
      </c>
      <c r="E2642">
        <v>2075</v>
      </c>
      <c r="F2642" t="s">
        <v>8221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53"/>
        <v>103.75000000000001</v>
      </c>
      <c r="P2642">
        <f t="shared" si="254"/>
        <v>28.985507246376812</v>
      </c>
      <c r="Q2642" t="str">
        <f t="shared" si="255"/>
        <v>technology</v>
      </c>
      <c r="R2642" t="str">
        <f t="shared" si="256"/>
        <v>space exploration</v>
      </c>
      <c r="S2642" s="8">
        <f t="shared" si="257"/>
        <v>42103.160578703704</v>
      </c>
      <c r="T2642" s="8">
        <f t="shared" si="258"/>
        <v>42163.160578703704</v>
      </c>
    </row>
    <row r="2643" spans="1:20" ht="48" x14ac:dyDescent="0.2">
      <c r="A2643">
        <v>2641</v>
      </c>
      <c r="B2643" s="3" t="s">
        <v>2641</v>
      </c>
      <c r="C2643" s="3" t="s">
        <v>4865</v>
      </c>
      <c r="D2643">
        <v>2500</v>
      </c>
      <c r="E2643">
        <v>2547.69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53"/>
        <v>101.9076</v>
      </c>
      <c r="P2643">
        <f t="shared" si="254"/>
        <v>2500</v>
      </c>
      <c r="Q2643" t="str">
        <f t="shared" si="255"/>
        <v>technology</v>
      </c>
      <c r="R2643" t="str">
        <f t="shared" si="256"/>
        <v>space exploration</v>
      </c>
      <c r="S2643" s="8">
        <f t="shared" si="257"/>
        <v>41880.827118055553</v>
      </c>
      <c r="T2643" s="8">
        <f t="shared" si="258"/>
        <v>41897.839583333334</v>
      </c>
    </row>
    <row r="2644" spans="1:20" ht="48" x14ac:dyDescent="0.2">
      <c r="A2644">
        <v>2642</v>
      </c>
      <c r="B2644" s="3" t="s">
        <v>2642</v>
      </c>
      <c r="C2644" s="3" t="s">
        <v>4866</v>
      </c>
      <c r="D2644">
        <v>700</v>
      </c>
      <c r="E2644">
        <v>824</v>
      </c>
      <c r="F2644" t="s">
        <v>8221</v>
      </c>
      <c r="G2644" t="s">
        <v>8224</v>
      </c>
      <c r="H2644" t="s">
        <v>8246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53"/>
        <v>117.71428571428571</v>
      </c>
      <c r="P2644" t="e">
        <f t="shared" si="254"/>
        <v>#DIV/0!</v>
      </c>
      <c r="Q2644" t="str">
        <f t="shared" si="255"/>
        <v>technology</v>
      </c>
      <c r="R2644" t="str">
        <f t="shared" si="256"/>
        <v>space exploration</v>
      </c>
      <c r="S2644" s="8">
        <f t="shared" si="257"/>
        <v>42536.246620370366</v>
      </c>
      <c r="T2644" s="8">
        <f t="shared" si="258"/>
        <v>42566.289583333331</v>
      </c>
    </row>
    <row r="2645" spans="1:20" ht="48" x14ac:dyDescent="0.2">
      <c r="A2645">
        <v>2643</v>
      </c>
      <c r="B2645" s="3" t="s">
        <v>2643</v>
      </c>
      <c r="C2645" s="3" t="s">
        <v>4867</v>
      </c>
      <c r="D2645">
        <v>250</v>
      </c>
      <c r="E2645">
        <v>595</v>
      </c>
      <c r="F2645" t="s">
        <v>8221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53"/>
        <v>238</v>
      </c>
      <c r="P2645">
        <f t="shared" si="254"/>
        <v>0.16655562958027981</v>
      </c>
      <c r="Q2645" t="str">
        <f t="shared" si="255"/>
        <v>technology</v>
      </c>
      <c r="R2645" t="str">
        <f t="shared" si="256"/>
        <v>space exploration</v>
      </c>
      <c r="S2645" s="8">
        <f t="shared" si="257"/>
        <v>42689.582349537035</v>
      </c>
      <c r="T2645" s="8">
        <f t="shared" si="258"/>
        <v>42725.332638888889</v>
      </c>
    </row>
    <row r="2646" spans="1:20" ht="32" x14ac:dyDescent="0.2">
      <c r="A2646">
        <v>2644</v>
      </c>
      <c r="B2646" s="3" t="s">
        <v>2644</v>
      </c>
      <c r="C2646" s="3" t="s">
        <v>4868</v>
      </c>
      <c r="D2646">
        <v>2500</v>
      </c>
      <c r="E2646">
        <v>2550</v>
      </c>
      <c r="F2646" t="s">
        <v>8221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53"/>
        <v>102</v>
      </c>
      <c r="P2646">
        <f t="shared" si="254"/>
        <v>48.07692307692308</v>
      </c>
      <c r="Q2646" t="str">
        <f t="shared" si="255"/>
        <v>technology</v>
      </c>
      <c r="R2646" t="str">
        <f t="shared" si="256"/>
        <v>space exploration</v>
      </c>
      <c r="S2646" s="8">
        <f t="shared" si="257"/>
        <v>42774.792071759264</v>
      </c>
      <c r="T2646" s="8">
        <f t="shared" si="258"/>
        <v>42804.792071759264</v>
      </c>
    </row>
    <row r="2647" spans="1:20" ht="48" x14ac:dyDescent="0.2">
      <c r="A2647">
        <v>2645</v>
      </c>
      <c r="B2647" s="3" t="s">
        <v>2645</v>
      </c>
      <c r="C2647" s="3" t="s">
        <v>4869</v>
      </c>
      <c r="D2647">
        <v>5000</v>
      </c>
      <c r="E2647">
        <v>5096</v>
      </c>
      <c r="F2647" t="s">
        <v>8221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53"/>
        <v>101.92000000000002</v>
      </c>
      <c r="P2647">
        <f t="shared" si="254"/>
        <v>217.39130434782609</v>
      </c>
      <c r="Q2647" t="str">
        <f t="shared" si="255"/>
        <v>technology</v>
      </c>
      <c r="R2647" t="str">
        <f t="shared" si="256"/>
        <v>space exploration</v>
      </c>
      <c r="S2647" s="8">
        <f t="shared" si="257"/>
        <v>41921.842627314814</v>
      </c>
      <c r="T2647" s="8">
        <f t="shared" si="258"/>
        <v>41951.884293981479</v>
      </c>
    </row>
    <row r="2648" spans="1:20" ht="48" x14ac:dyDescent="0.2">
      <c r="A2648">
        <v>2646</v>
      </c>
      <c r="B2648" s="3" t="s">
        <v>2646</v>
      </c>
      <c r="C2648" s="3" t="s">
        <v>4870</v>
      </c>
      <c r="D2648">
        <v>2200</v>
      </c>
      <c r="E2648">
        <v>0</v>
      </c>
      <c r="F2648" t="s">
        <v>8221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53"/>
        <v>0</v>
      </c>
      <c r="P2648">
        <f t="shared" si="254"/>
        <v>4.1121495327102799</v>
      </c>
      <c r="Q2648" t="str">
        <f t="shared" si="255"/>
        <v>technology</v>
      </c>
      <c r="R2648" t="str">
        <f t="shared" si="256"/>
        <v>space exploration</v>
      </c>
      <c r="S2648" s="8">
        <f t="shared" si="257"/>
        <v>42226.313298611116</v>
      </c>
      <c r="T2648" s="8">
        <f t="shared" si="258"/>
        <v>42256.313298611116</v>
      </c>
    </row>
    <row r="2649" spans="1:20" ht="48" x14ac:dyDescent="0.2">
      <c r="A2649">
        <v>2647</v>
      </c>
      <c r="B2649" s="3" t="s">
        <v>2647</v>
      </c>
      <c r="C2649" s="3" t="s">
        <v>4871</v>
      </c>
      <c r="D2649">
        <v>5000</v>
      </c>
      <c r="E2649">
        <v>235</v>
      </c>
      <c r="F2649" t="s">
        <v>8221</v>
      </c>
      <c r="G2649" t="s">
        <v>8224</v>
      </c>
      <c r="H2649" t="s">
        <v>8246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53"/>
        <v>4.7</v>
      </c>
      <c r="P2649">
        <f t="shared" si="254"/>
        <v>1666.6666666666667</v>
      </c>
      <c r="Q2649" t="str">
        <f t="shared" si="255"/>
        <v>technology</v>
      </c>
      <c r="R2649" t="str">
        <f t="shared" si="256"/>
        <v>space exploration</v>
      </c>
      <c r="S2649" s="8">
        <f t="shared" si="257"/>
        <v>42200.261793981481</v>
      </c>
      <c r="T2649" s="8">
        <f t="shared" si="258"/>
        <v>42230.261793981481</v>
      </c>
    </row>
    <row r="2650" spans="1:20" ht="48" x14ac:dyDescent="0.2">
      <c r="A2650">
        <v>2648</v>
      </c>
      <c r="B2650" s="3" t="s">
        <v>2648</v>
      </c>
      <c r="C2650" s="3" t="s">
        <v>4872</v>
      </c>
      <c r="D2650">
        <v>3500</v>
      </c>
      <c r="E2650">
        <v>0</v>
      </c>
      <c r="F2650" t="s">
        <v>8221</v>
      </c>
      <c r="G2650" t="s">
        <v>8238</v>
      </c>
      <c r="H2650" t="s">
        <v>8256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53"/>
        <v>0</v>
      </c>
      <c r="P2650">
        <f t="shared" si="254"/>
        <v>583.33333333333337</v>
      </c>
      <c r="Q2650" t="str">
        <f t="shared" si="255"/>
        <v>technology</v>
      </c>
      <c r="R2650" t="str">
        <f t="shared" si="256"/>
        <v>space exploration</v>
      </c>
      <c r="S2650" s="8">
        <f t="shared" si="257"/>
        <v>42408.714814814812</v>
      </c>
      <c r="T2650" s="8">
        <f t="shared" si="258"/>
        <v>42438.714814814812</v>
      </c>
    </row>
    <row r="2651" spans="1:20" ht="48" x14ac:dyDescent="0.2">
      <c r="A2651">
        <v>2649</v>
      </c>
      <c r="B2651" s="3" t="s">
        <v>2649</v>
      </c>
      <c r="C2651" s="3" t="s">
        <v>4873</v>
      </c>
      <c r="D2651">
        <v>4290</v>
      </c>
      <c r="E2651">
        <v>5</v>
      </c>
      <c r="F2651" t="s">
        <v>8221</v>
      </c>
      <c r="G2651" t="s">
        <v>8225</v>
      </c>
      <c r="H2651" t="s">
        <v>8247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53"/>
        <v>0.11655011655011654</v>
      </c>
      <c r="P2651">
        <f t="shared" si="254"/>
        <v>1430</v>
      </c>
      <c r="Q2651" t="str">
        <f t="shared" si="255"/>
        <v>technology</v>
      </c>
      <c r="R2651" t="str">
        <f t="shared" si="256"/>
        <v>space exploration</v>
      </c>
      <c r="S2651" s="8">
        <f t="shared" si="257"/>
        <v>42341.99700231482</v>
      </c>
      <c r="T2651" s="8">
        <f t="shared" si="258"/>
        <v>42401.99700231482</v>
      </c>
    </row>
    <row r="2652" spans="1:20" ht="48" x14ac:dyDescent="0.2">
      <c r="A2652">
        <v>2650</v>
      </c>
      <c r="B2652" s="3" t="s">
        <v>2650</v>
      </c>
      <c r="C2652" s="3" t="s">
        <v>4874</v>
      </c>
      <c r="D2652">
        <v>5000</v>
      </c>
      <c r="E2652">
        <v>0</v>
      </c>
      <c r="F2652" t="s">
        <v>8221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53"/>
        <v>0</v>
      </c>
      <c r="P2652">
        <f t="shared" si="254"/>
        <v>1000</v>
      </c>
      <c r="Q2652" t="str">
        <f t="shared" si="255"/>
        <v>technology</v>
      </c>
      <c r="R2652" t="str">
        <f t="shared" si="256"/>
        <v>space exploration</v>
      </c>
      <c r="S2652" s="8">
        <f t="shared" si="257"/>
        <v>42695.624340277776</v>
      </c>
      <c r="T2652" s="8">
        <f t="shared" si="258"/>
        <v>42725.624340277776</v>
      </c>
    </row>
    <row r="2653" spans="1:20" ht="48" x14ac:dyDescent="0.2">
      <c r="A2653">
        <v>2651</v>
      </c>
      <c r="B2653" s="3" t="s">
        <v>2651</v>
      </c>
      <c r="C2653" s="3" t="s">
        <v>4875</v>
      </c>
      <c r="D2653">
        <v>7000</v>
      </c>
      <c r="E2653">
        <v>2521</v>
      </c>
      <c r="F2653" t="s">
        <v>8221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53"/>
        <v>36.014285714285712</v>
      </c>
      <c r="P2653">
        <f t="shared" si="254"/>
        <v>411.76470588235293</v>
      </c>
      <c r="Q2653" t="str">
        <f t="shared" si="255"/>
        <v>technology</v>
      </c>
      <c r="R2653" t="str">
        <f t="shared" si="256"/>
        <v>space exploration</v>
      </c>
      <c r="S2653" s="8">
        <f t="shared" si="257"/>
        <v>42327.805659722217</v>
      </c>
      <c r="T2653" s="8">
        <f t="shared" si="258"/>
        <v>42355.805659722217</v>
      </c>
    </row>
    <row r="2654" spans="1:20" ht="48" x14ac:dyDescent="0.2">
      <c r="A2654">
        <v>2652</v>
      </c>
      <c r="B2654" s="3" t="s">
        <v>2652</v>
      </c>
      <c r="C2654" s="3" t="s">
        <v>4876</v>
      </c>
      <c r="D2654">
        <v>4000</v>
      </c>
      <c r="E2654">
        <v>0</v>
      </c>
      <c r="F2654" t="s">
        <v>8221</v>
      </c>
      <c r="G2654" t="s">
        <v>8229</v>
      </c>
      <c r="H2654" t="s">
        <v>8251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53"/>
        <v>0</v>
      </c>
      <c r="P2654">
        <f t="shared" si="254"/>
        <v>363.63636363636363</v>
      </c>
      <c r="Q2654" t="str">
        <f t="shared" si="255"/>
        <v>technology</v>
      </c>
      <c r="R2654" t="str">
        <f t="shared" si="256"/>
        <v>space exploration</v>
      </c>
      <c r="S2654" s="8">
        <f t="shared" si="257"/>
        <v>41953.158854166672</v>
      </c>
      <c r="T2654" s="8">
        <f t="shared" si="258"/>
        <v>41983.158854166672</v>
      </c>
    </row>
    <row r="2655" spans="1:20" ht="64" x14ac:dyDescent="0.2">
      <c r="A2655">
        <v>2653</v>
      </c>
      <c r="B2655" s="3" t="s">
        <v>2653</v>
      </c>
      <c r="C2655" s="3" t="s">
        <v>4877</v>
      </c>
      <c r="D2655">
        <v>5000</v>
      </c>
      <c r="E2655">
        <v>177</v>
      </c>
      <c r="F2655" t="s">
        <v>8221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53"/>
        <v>3.54</v>
      </c>
      <c r="P2655">
        <f t="shared" si="254"/>
        <v>71.428571428571431</v>
      </c>
      <c r="Q2655" t="str">
        <f t="shared" si="255"/>
        <v>technology</v>
      </c>
      <c r="R2655" t="str">
        <f t="shared" si="256"/>
        <v>space exploration</v>
      </c>
      <c r="S2655" s="8">
        <f t="shared" si="257"/>
        <v>41771.651932870373</v>
      </c>
      <c r="T2655" s="8">
        <f t="shared" si="258"/>
        <v>41803.166666666664</v>
      </c>
    </row>
    <row r="2656" spans="1:20" ht="48" x14ac:dyDescent="0.2">
      <c r="A2656">
        <v>2654</v>
      </c>
      <c r="B2656" s="3" t="s">
        <v>2654</v>
      </c>
      <c r="C2656" s="3" t="s">
        <v>4878</v>
      </c>
      <c r="D2656">
        <v>2500</v>
      </c>
      <c r="E2656">
        <v>0</v>
      </c>
      <c r="F2656" t="s">
        <v>8221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53"/>
        <v>0</v>
      </c>
      <c r="P2656">
        <f t="shared" si="254"/>
        <v>416.66666666666669</v>
      </c>
      <c r="Q2656" t="str">
        <f t="shared" si="255"/>
        <v>technology</v>
      </c>
      <c r="R2656" t="str">
        <f t="shared" si="256"/>
        <v>space exploration</v>
      </c>
      <c r="S2656" s="8">
        <f t="shared" si="257"/>
        <v>42055.600995370376</v>
      </c>
      <c r="T2656" s="8">
        <f t="shared" si="258"/>
        <v>42115.559328703705</v>
      </c>
    </row>
    <row r="2657" spans="1:20" ht="48" x14ac:dyDescent="0.2">
      <c r="A2657">
        <v>2655</v>
      </c>
      <c r="B2657" s="3" t="s">
        <v>2655</v>
      </c>
      <c r="C2657" s="3" t="s">
        <v>4879</v>
      </c>
      <c r="D2657">
        <v>4000</v>
      </c>
      <c r="E2657">
        <v>1656</v>
      </c>
      <c r="F2657" t="s">
        <v>8221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53"/>
        <v>41.4</v>
      </c>
      <c r="P2657">
        <f t="shared" si="254"/>
        <v>93.023255813953483</v>
      </c>
      <c r="Q2657" t="str">
        <f t="shared" si="255"/>
        <v>technology</v>
      </c>
      <c r="R2657" t="str">
        <f t="shared" si="256"/>
        <v>space exploration</v>
      </c>
      <c r="S2657" s="8">
        <f t="shared" si="257"/>
        <v>42381.866284722222</v>
      </c>
      <c r="T2657" s="8">
        <f t="shared" si="258"/>
        <v>42409.833333333328</v>
      </c>
    </row>
    <row r="2658" spans="1:20" ht="48" x14ac:dyDescent="0.2">
      <c r="A2658">
        <v>2656</v>
      </c>
      <c r="B2658" s="3" t="s">
        <v>2656</v>
      </c>
      <c r="C2658" s="3" t="s">
        <v>4880</v>
      </c>
      <c r="D2658">
        <v>17500</v>
      </c>
      <c r="E2658">
        <v>0</v>
      </c>
      <c r="F2658" t="s">
        <v>8221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53"/>
        <v>0</v>
      </c>
      <c r="P2658">
        <f t="shared" si="254"/>
        <v>115.13157894736842</v>
      </c>
      <c r="Q2658" t="str">
        <f t="shared" si="255"/>
        <v>technology</v>
      </c>
      <c r="R2658" t="str">
        <f t="shared" si="256"/>
        <v>space exploration</v>
      </c>
      <c r="S2658" s="8">
        <f t="shared" si="257"/>
        <v>42767.688518518517</v>
      </c>
      <c r="T2658" s="8">
        <f t="shared" si="258"/>
        <v>42806.791666666672</v>
      </c>
    </row>
    <row r="2659" spans="1:20" ht="48" x14ac:dyDescent="0.2">
      <c r="A2659">
        <v>2657</v>
      </c>
      <c r="B2659" s="3" t="s">
        <v>2657</v>
      </c>
      <c r="C2659" s="3" t="s">
        <v>4881</v>
      </c>
      <c r="D2659">
        <v>38000</v>
      </c>
      <c r="E2659">
        <v>10</v>
      </c>
      <c r="F2659" t="s">
        <v>8221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53"/>
        <v>2.6315789473684209E-2</v>
      </c>
      <c r="P2659">
        <f t="shared" si="254"/>
        <v>644.06779661016947</v>
      </c>
      <c r="Q2659" t="str">
        <f t="shared" si="255"/>
        <v>technology</v>
      </c>
      <c r="R2659" t="str">
        <f t="shared" si="256"/>
        <v>space exploration</v>
      </c>
      <c r="S2659" s="8">
        <f t="shared" si="257"/>
        <v>42551.928854166668</v>
      </c>
      <c r="T2659" s="8">
        <f t="shared" si="258"/>
        <v>42585.0625</v>
      </c>
    </row>
    <row r="2660" spans="1:20" ht="64" x14ac:dyDescent="0.2">
      <c r="A2660">
        <v>2658</v>
      </c>
      <c r="B2660" s="3" t="s">
        <v>2658</v>
      </c>
      <c r="C2660" s="3" t="s">
        <v>4882</v>
      </c>
      <c r="D2660">
        <v>1500</v>
      </c>
      <c r="E2660">
        <v>50</v>
      </c>
      <c r="F2660" t="s">
        <v>8221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53"/>
        <v>3.3333333333333335</v>
      </c>
      <c r="P2660">
        <f t="shared" si="254"/>
        <v>375</v>
      </c>
      <c r="Q2660" t="str">
        <f t="shared" si="255"/>
        <v>technology</v>
      </c>
      <c r="R2660" t="str">
        <f t="shared" si="256"/>
        <v>space exploration</v>
      </c>
      <c r="S2660" s="8">
        <f t="shared" si="257"/>
        <v>42551.884189814817</v>
      </c>
      <c r="T2660" s="8">
        <f t="shared" si="258"/>
        <v>42581.884189814817</v>
      </c>
    </row>
    <row r="2661" spans="1:20" ht="48" x14ac:dyDescent="0.2">
      <c r="A2661">
        <v>2659</v>
      </c>
      <c r="B2661" s="3" t="s">
        <v>2659</v>
      </c>
      <c r="C2661" s="3" t="s">
        <v>4883</v>
      </c>
      <c r="D2661">
        <v>3759</v>
      </c>
      <c r="E2661">
        <v>32</v>
      </c>
      <c r="F2661" t="s">
        <v>8221</v>
      </c>
      <c r="G2661" t="s">
        <v>8225</v>
      </c>
      <c r="H2661" t="s">
        <v>8247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53"/>
        <v>0.85129023676509719</v>
      </c>
      <c r="P2661">
        <f t="shared" si="254"/>
        <v>375.9</v>
      </c>
      <c r="Q2661" t="str">
        <f t="shared" si="255"/>
        <v>technology</v>
      </c>
      <c r="R2661" t="str">
        <f t="shared" si="256"/>
        <v>space exploration</v>
      </c>
      <c r="S2661" s="8">
        <f t="shared" si="257"/>
        <v>42082.069560185191</v>
      </c>
      <c r="T2661" s="8">
        <f t="shared" si="258"/>
        <v>42112.069560185191</v>
      </c>
    </row>
    <row r="2662" spans="1:20" ht="48" x14ac:dyDescent="0.2">
      <c r="A2662">
        <v>2660</v>
      </c>
      <c r="B2662" s="3" t="s">
        <v>2660</v>
      </c>
      <c r="C2662" s="3" t="s">
        <v>4884</v>
      </c>
      <c r="D2662">
        <v>500</v>
      </c>
      <c r="E2662">
        <v>351</v>
      </c>
      <c r="F2662" t="s">
        <v>8221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53"/>
        <v>70.199999999999989</v>
      </c>
      <c r="P2662">
        <f t="shared" si="254"/>
        <v>100</v>
      </c>
      <c r="Q2662" t="str">
        <f t="shared" si="255"/>
        <v>technology</v>
      </c>
      <c r="R2662" t="str">
        <f t="shared" si="256"/>
        <v>space exploration</v>
      </c>
      <c r="S2662" s="8">
        <f t="shared" si="257"/>
        <v>42272.713171296295</v>
      </c>
      <c r="T2662" s="8">
        <f t="shared" si="258"/>
        <v>42332.754837962959</v>
      </c>
    </row>
    <row r="2663" spans="1:20" ht="48" x14ac:dyDescent="0.2">
      <c r="A2663">
        <v>2661</v>
      </c>
      <c r="B2663" s="3" t="s">
        <v>2661</v>
      </c>
      <c r="C2663" s="3" t="s">
        <v>4885</v>
      </c>
      <c r="D2663">
        <v>10000</v>
      </c>
      <c r="E2663">
        <v>170</v>
      </c>
      <c r="F2663" t="s">
        <v>8221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53"/>
        <v>1.7000000000000002</v>
      </c>
      <c r="P2663">
        <f t="shared" si="254"/>
        <v>166.66666666666666</v>
      </c>
      <c r="Q2663" t="str">
        <f t="shared" si="255"/>
        <v>technology</v>
      </c>
      <c r="R2663" t="str">
        <f t="shared" si="256"/>
        <v>makerspaces</v>
      </c>
      <c r="S2663" s="8">
        <f t="shared" si="257"/>
        <v>41542.958449074074</v>
      </c>
      <c r="T2663" s="8">
        <f t="shared" si="258"/>
        <v>41572.958449074074</v>
      </c>
    </row>
    <row r="2664" spans="1:20" ht="48" x14ac:dyDescent="0.2">
      <c r="A2664">
        <v>2662</v>
      </c>
      <c r="B2664" s="3" t="s">
        <v>2662</v>
      </c>
      <c r="C2664" s="3" t="s">
        <v>4886</v>
      </c>
      <c r="D2664">
        <v>7000</v>
      </c>
      <c r="E2664">
        <v>3598</v>
      </c>
      <c r="F2664" t="s">
        <v>8221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53"/>
        <v>51.4</v>
      </c>
      <c r="P2664">
        <f t="shared" si="254"/>
        <v>87.5</v>
      </c>
      <c r="Q2664" t="str">
        <f t="shared" si="255"/>
        <v>technology</v>
      </c>
      <c r="R2664" t="str">
        <f t="shared" si="256"/>
        <v>makerspaces</v>
      </c>
      <c r="S2664" s="8">
        <f t="shared" si="257"/>
        <v>42207.746678240743</v>
      </c>
      <c r="T2664" s="8">
        <f t="shared" si="258"/>
        <v>42237.746678240743</v>
      </c>
    </row>
    <row r="2665" spans="1:20" ht="48" x14ac:dyDescent="0.2">
      <c r="A2665">
        <v>2663</v>
      </c>
      <c r="B2665" s="3" t="s">
        <v>2663</v>
      </c>
      <c r="C2665" s="3" t="s">
        <v>4887</v>
      </c>
      <c r="D2665">
        <v>3000</v>
      </c>
      <c r="E2665">
        <v>21</v>
      </c>
      <c r="F2665" t="s">
        <v>8221</v>
      </c>
      <c r="G2665" t="s">
        <v>8224</v>
      </c>
      <c r="H2665" t="s">
        <v>8246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53"/>
        <v>0.70000000000000007</v>
      </c>
      <c r="P2665">
        <f t="shared" si="254"/>
        <v>53.571428571428569</v>
      </c>
      <c r="Q2665" t="str">
        <f t="shared" si="255"/>
        <v>technology</v>
      </c>
      <c r="R2665" t="str">
        <f t="shared" si="256"/>
        <v>makerspaces</v>
      </c>
      <c r="S2665" s="8">
        <f t="shared" si="257"/>
        <v>42222.622766203705</v>
      </c>
      <c r="T2665" s="8">
        <f t="shared" si="258"/>
        <v>42251.625</v>
      </c>
    </row>
    <row r="2666" spans="1:20" ht="48" x14ac:dyDescent="0.2">
      <c r="A2666">
        <v>2664</v>
      </c>
      <c r="B2666" s="3" t="s">
        <v>2664</v>
      </c>
      <c r="C2666" s="3" t="s">
        <v>4888</v>
      </c>
      <c r="D2666">
        <v>500</v>
      </c>
      <c r="E2666">
        <v>2</v>
      </c>
      <c r="F2666" t="s">
        <v>8221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53"/>
        <v>0.4</v>
      </c>
      <c r="P2666">
        <f t="shared" si="254"/>
        <v>4.8076923076923075</v>
      </c>
      <c r="Q2666" t="str">
        <f t="shared" si="255"/>
        <v>technology</v>
      </c>
      <c r="R2666" t="str">
        <f t="shared" si="256"/>
        <v>makerspaces</v>
      </c>
      <c r="S2666" s="8">
        <f t="shared" si="257"/>
        <v>42313.02542824074</v>
      </c>
      <c r="T2666" s="8">
        <f t="shared" si="258"/>
        <v>42347.290972222225</v>
      </c>
    </row>
    <row r="2667" spans="1:20" ht="48" x14ac:dyDescent="0.2">
      <c r="A2667">
        <v>2665</v>
      </c>
      <c r="B2667" s="3" t="s">
        <v>2665</v>
      </c>
      <c r="C2667" s="3" t="s">
        <v>4889</v>
      </c>
      <c r="D2667">
        <v>15000</v>
      </c>
      <c r="E2667">
        <v>400</v>
      </c>
      <c r="F2667" t="s">
        <v>8221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53"/>
        <v>2.666666666666667</v>
      </c>
      <c r="P2667">
        <f t="shared" si="254"/>
        <v>326.08695652173913</v>
      </c>
      <c r="Q2667" t="str">
        <f t="shared" si="255"/>
        <v>technology</v>
      </c>
      <c r="R2667" t="str">
        <f t="shared" si="256"/>
        <v>makerspaces</v>
      </c>
      <c r="S2667" s="8">
        <f t="shared" si="257"/>
        <v>42083.895532407405</v>
      </c>
      <c r="T2667" s="8">
        <f t="shared" si="258"/>
        <v>42128.895532407405</v>
      </c>
    </row>
    <row r="2668" spans="1:20" ht="32" x14ac:dyDescent="0.2">
      <c r="A2668">
        <v>2666</v>
      </c>
      <c r="B2668" s="3" t="s">
        <v>2666</v>
      </c>
      <c r="C2668" s="3" t="s">
        <v>4890</v>
      </c>
      <c r="D2668">
        <v>1000</v>
      </c>
      <c r="E2668">
        <v>1040</v>
      </c>
      <c r="F2668" t="s">
        <v>8221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53"/>
        <v>104</v>
      </c>
      <c r="P2668">
        <f t="shared" si="254"/>
        <v>4.8543689320388346</v>
      </c>
      <c r="Q2668" t="str">
        <f t="shared" si="255"/>
        <v>technology</v>
      </c>
      <c r="R2668" t="str">
        <f t="shared" si="256"/>
        <v>makerspaces</v>
      </c>
      <c r="S2668" s="8">
        <f t="shared" si="257"/>
        <v>42235.764340277776</v>
      </c>
      <c r="T2668" s="8">
        <f t="shared" si="258"/>
        <v>42272.875</v>
      </c>
    </row>
    <row r="2669" spans="1:20" ht="48" x14ac:dyDescent="0.2">
      <c r="A2669">
        <v>2667</v>
      </c>
      <c r="B2669" s="3" t="s">
        <v>2667</v>
      </c>
      <c r="C2669" s="3" t="s">
        <v>4891</v>
      </c>
      <c r="D2669">
        <v>800</v>
      </c>
      <c r="E2669">
        <v>1065.23</v>
      </c>
      <c r="F2669" t="s">
        <v>8221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53"/>
        <v>133.15375</v>
      </c>
      <c r="P2669">
        <f t="shared" si="254"/>
        <v>44.444444444444443</v>
      </c>
      <c r="Q2669" t="str">
        <f t="shared" si="255"/>
        <v>technology</v>
      </c>
      <c r="R2669" t="str">
        <f t="shared" si="256"/>
        <v>makerspaces</v>
      </c>
      <c r="S2669" s="8">
        <f t="shared" si="257"/>
        <v>42380.926111111112</v>
      </c>
      <c r="T2669" s="8">
        <f t="shared" si="258"/>
        <v>42410.926111111112</v>
      </c>
    </row>
    <row r="2670" spans="1:20" ht="48" x14ac:dyDescent="0.2">
      <c r="A2670">
        <v>2668</v>
      </c>
      <c r="B2670" s="3" t="s">
        <v>2668</v>
      </c>
      <c r="C2670" s="3" t="s">
        <v>4892</v>
      </c>
      <c r="D2670">
        <v>700</v>
      </c>
      <c r="E2670">
        <v>700</v>
      </c>
      <c r="F2670" t="s">
        <v>8221</v>
      </c>
      <c r="G2670" t="s">
        <v>8224</v>
      </c>
      <c r="H2670" t="s">
        <v>8246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53"/>
        <v>100</v>
      </c>
      <c r="P2670">
        <f t="shared" si="254"/>
        <v>25</v>
      </c>
      <c r="Q2670" t="str">
        <f t="shared" si="255"/>
        <v>technology</v>
      </c>
      <c r="R2670" t="str">
        <f t="shared" si="256"/>
        <v>makerspaces</v>
      </c>
      <c r="S2670" s="8">
        <f t="shared" si="257"/>
        <v>42275.588715277772</v>
      </c>
      <c r="T2670" s="8">
        <f t="shared" si="258"/>
        <v>42317.60555555555</v>
      </c>
    </row>
    <row r="2671" spans="1:20" ht="48" x14ac:dyDescent="0.2">
      <c r="A2671">
        <v>2669</v>
      </c>
      <c r="B2671" s="3" t="s">
        <v>2669</v>
      </c>
      <c r="C2671" s="3" t="s">
        <v>4893</v>
      </c>
      <c r="D2671">
        <v>1500</v>
      </c>
      <c r="E2671">
        <v>2222</v>
      </c>
      <c r="F2671" t="s">
        <v>8221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53"/>
        <v>148.13333333333333</v>
      </c>
      <c r="P2671">
        <f t="shared" si="254"/>
        <v>136.36363636363637</v>
      </c>
      <c r="Q2671" t="str">
        <f t="shared" si="255"/>
        <v>technology</v>
      </c>
      <c r="R2671" t="str">
        <f t="shared" si="256"/>
        <v>makerspaces</v>
      </c>
      <c r="S2671" s="8">
        <f t="shared" si="257"/>
        <v>42319.035833333335</v>
      </c>
      <c r="T2671" s="8">
        <f t="shared" si="258"/>
        <v>42379.035833333335</v>
      </c>
    </row>
    <row r="2672" spans="1:20" ht="48" x14ac:dyDescent="0.2">
      <c r="A2672">
        <v>2670</v>
      </c>
      <c r="B2672" s="3" t="s">
        <v>2670</v>
      </c>
      <c r="C2672" s="3" t="s">
        <v>4894</v>
      </c>
      <c r="D2672">
        <v>1000</v>
      </c>
      <c r="E2672">
        <v>1025</v>
      </c>
      <c r="F2672" t="s">
        <v>8221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53"/>
        <v>102.49999999999999</v>
      </c>
      <c r="P2672">
        <f t="shared" si="254"/>
        <v>16.666666666666668</v>
      </c>
      <c r="Q2672" t="str">
        <f t="shared" si="255"/>
        <v>technology</v>
      </c>
      <c r="R2672" t="str">
        <f t="shared" si="256"/>
        <v>makerspaces</v>
      </c>
      <c r="S2672" s="8">
        <f t="shared" si="257"/>
        <v>41821.020601851851</v>
      </c>
      <c r="T2672" s="8">
        <f t="shared" si="258"/>
        <v>41849.020601851851</v>
      </c>
    </row>
    <row r="2673" spans="1:20" ht="48" x14ac:dyDescent="0.2">
      <c r="A2673">
        <v>2671</v>
      </c>
      <c r="B2673" s="3" t="s">
        <v>2671</v>
      </c>
      <c r="C2673" s="3" t="s">
        <v>4895</v>
      </c>
      <c r="D2673">
        <v>500</v>
      </c>
      <c r="E2673">
        <v>903.14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53"/>
        <v>180.62799999999999</v>
      </c>
      <c r="P2673">
        <f t="shared" si="254"/>
        <v>5.9523809523809526</v>
      </c>
      <c r="Q2673" t="str">
        <f t="shared" si="255"/>
        <v>technology</v>
      </c>
      <c r="R2673" t="str">
        <f t="shared" si="256"/>
        <v>makerspaces</v>
      </c>
      <c r="S2673" s="8">
        <f t="shared" si="257"/>
        <v>41962.749027777783</v>
      </c>
      <c r="T2673" s="8">
        <f t="shared" si="258"/>
        <v>41992.818055555559</v>
      </c>
    </row>
    <row r="2674" spans="1:20" ht="48" x14ac:dyDescent="0.2">
      <c r="A2674">
        <v>2672</v>
      </c>
      <c r="B2674" s="3" t="s">
        <v>2672</v>
      </c>
      <c r="C2674" s="3" t="s">
        <v>4896</v>
      </c>
      <c r="D2674">
        <v>5000</v>
      </c>
      <c r="E2674">
        <v>7140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53"/>
        <v>142.79999999999998</v>
      </c>
      <c r="P2674">
        <f t="shared" si="254"/>
        <v>106.38297872340425</v>
      </c>
      <c r="Q2674" t="str">
        <f t="shared" si="255"/>
        <v>technology</v>
      </c>
      <c r="R2674" t="str">
        <f t="shared" si="256"/>
        <v>makerspaces</v>
      </c>
      <c r="S2674" s="8">
        <f t="shared" si="257"/>
        <v>42344.884143518517</v>
      </c>
      <c r="T2674" s="8">
        <f t="shared" si="258"/>
        <v>42366.25</v>
      </c>
    </row>
    <row r="2675" spans="1:20" ht="48" x14ac:dyDescent="0.2">
      <c r="A2675">
        <v>2673</v>
      </c>
      <c r="B2675" s="3" t="s">
        <v>2673</v>
      </c>
      <c r="C2675" s="3" t="s">
        <v>4897</v>
      </c>
      <c r="D2675">
        <v>1200</v>
      </c>
      <c r="E2675">
        <v>1370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53"/>
        <v>114.16666666666666</v>
      </c>
      <c r="P2675">
        <f t="shared" si="254"/>
        <v>18.181818181818183</v>
      </c>
      <c r="Q2675" t="str">
        <f t="shared" si="255"/>
        <v>technology</v>
      </c>
      <c r="R2675" t="str">
        <f t="shared" si="256"/>
        <v>makerspaces</v>
      </c>
      <c r="S2675" s="8">
        <f t="shared" si="257"/>
        <v>41912.541655092595</v>
      </c>
      <c r="T2675" s="8">
        <f t="shared" si="258"/>
        <v>41941.947916666664</v>
      </c>
    </row>
    <row r="2676" spans="1:20" ht="48" x14ac:dyDescent="0.2">
      <c r="A2676">
        <v>2674</v>
      </c>
      <c r="B2676" s="3" t="s">
        <v>2674</v>
      </c>
      <c r="C2676" s="3" t="s">
        <v>4898</v>
      </c>
      <c r="D2676">
        <v>1000</v>
      </c>
      <c r="E2676">
        <v>2035.05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53"/>
        <v>203.505</v>
      </c>
      <c r="P2676">
        <f t="shared" si="254"/>
        <v>5.8479532163742691</v>
      </c>
      <c r="Q2676" t="str">
        <f t="shared" si="255"/>
        <v>technology</v>
      </c>
      <c r="R2676" t="str">
        <f t="shared" si="256"/>
        <v>makerspaces</v>
      </c>
      <c r="S2676" s="8">
        <f t="shared" si="257"/>
        <v>42529.632754629631</v>
      </c>
      <c r="T2676" s="8">
        <f t="shared" si="258"/>
        <v>42556.207638888889</v>
      </c>
    </row>
    <row r="2677" spans="1:20" ht="48" x14ac:dyDescent="0.2">
      <c r="A2677">
        <v>2675</v>
      </c>
      <c r="B2677" s="3" t="s">
        <v>2675</v>
      </c>
      <c r="C2677" s="3" t="s">
        <v>4899</v>
      </c>
      <c r="D2677">
        <v>1700</v>
      </c>
      <c r="E2677">
        <v>1860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53"/>
        <v>109.41176470588236</v>
      </c>
      <c r="P2677">
        <f t="shared" si="254"/>
        <v>58.620689655172413</v>
      </c>
      <c r="Q2677" t="str">
        <f t="shared" si="255"/>
        <v>technology</v>
      </c>
      <c r="R2677" t="str">
        <f t="shared" si="256"/>
        <v>makerspaces</v>
      </c>
      <c r="S2677" s="8">
        <f t="shared" si="257"/>
        <v>41923.857511574075</v>
      </c>
      <c r="T2677" s="8">
        <f t="shared" si="258"/>
        <v>41953.899178240739</v>
      </c>
    </row>
    <row r="2678" spans="1:20" ht="48" x14ac:dyDescent="0.2">
      <c r="A2678">
        <v>2676</v>
      </c>
      <c r="B2678" s="3" t="s">
        <v>2676</v>
      </c>
      <c r="C2678" s="3" t="s">
        <v>4900</v>
      </c>
      <c r="D2678">
        <v>10000</v>
      </c>
      <c r="E2678">
        <v>14437.46</v>
      </c>
      <c r="F2678" t="s">
        <v>8221</v>
      </c>
      <c r="G2678" t="s">
        <v>8224</v>
      </c>
      <c r="H2678" t="s">
        <v>8246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53"/>
        <v>144.37459999999999</v>
      </c>
      <c r="P2678">
        <f t="shared" si="254"/>
        <v>1111.1111111111111</v>
      </c>
      <c r="Q2678" t="str">
        <f t="shared" si="255"/>
        <v>technology</v>
      </c>
      <c r="R2678" t="str">
        <f t="shared" si="256"/>
        <v>makerspaces</v>
      </c>
      <c r="S2678" s="8">
        <f t="shared" si="257"/>
        <v>42482.624699074076</v>
      </c>
      <c r="T2678" s="8">
        <f t="shared" si="258"/>
        <v>42512.624699074076</v>
      </c>
    </row>
    <row r="2679" spans="1:20" ht="48" x14ac:dyDescent="0.2">
      <c r="A2679">
        <v>2677</v>
      </c>
      <c r="B2679" s="3" t="s">
        <v>2677</v>
      </c>
      <c r="C2679" s="3" t="s">
        <v>4901</v>
      </c>
      <c r="D2679">
        <v>7500</v>
      </c>
      <c r="E2679">
        <v>7790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53"/>
        <v>103.86666666666666</v>
      </c>
      <c r="P2679">
        <f t="shared" si="254"/>
        <v>277.77777777777777</v>
      </c>
      <c r="Q2679" t="str">
        <f t="shared" si="255"/>
        <v>technology</v>
      </c>
      <c r="R2679" t="str">
        <f t="shared" si="256"/>
        <v>makerspaces</v>
      </c>
      <c r="S2679" s="8">
        <f t="shared" si="257"/>
        <v>41793.029432870368</v>
      </c>
      <c r="T2679" s="8">
        <f t="shared" si="258"/>
        <v>41823.029432870368</v>
      </c>
    </row>
    <row r="2680" spans="1:20" ht="32" x14ac:dyDescent="0.2">
      <c r="A2680">
        <v>2678</v>
      </c>
      <c r="B2680" s="3" t="s">
        <v>2678</v>
      </c>
      <c r="C2680" s="3" t="s">
        <v>4902</v>
      </c>
      <c r="D2680">
        <v>2500</v>
      </c>
      <c r="E2680">
        <v>2511.11</v>
      </c>
      <c r="F2680" t="s">
        <v>8221</v>
      </c>
      <c r="G2680" t="s">
        <v>8224</v>
      </c>
      <c r="H2680" t="s">
        <v>8246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53"/>
        <v>100.44440000000002</v>
      </c>
      <c r="P2680">
        <f t="shared" si="254"/>
        <v>1250</v>
      </c>
      <c r="Q2680" t="str">
        <f t="shared" si="255"/>
        <v>technology</v>
      </c>
      <c r="R2680" t="str">
        <f t="shared" si="256"/>
        <v>makerspaces</v>
      </c>
      <c r="S2680" s="8">
        <f t="shared" si="257"/>
        <v>42241.798206018517</v>
      </c>
      <c r="T2680" s="8">
        <f t="shared" si="258"/>
        <v>42271.798206018517</v>
      </c>
    </row>
    <row r="2681" spans="1:20" ht="48" x14ac:dyDescent="0.2">
      <c r="A2681">
        <v>2679</v>
      </c>
      <c r="B2681" s="3" t="s">
        <v>2679</v>
      </c>
      <c r="C2681" s="3" t="s">
        <v>4903</v>
      </c>
      <c r="D2681">
        <v>2750</v>
      </c>
      <c r="E2681">
        <v>2826.43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53"/>
        <v>102.77927272727271</v>
      </c>
      <c r="P2681">
        <f t="shared" si="254"/>
        <v>916.66666666666663</v>
      </c>
      <c r="Q2681" t="str">
        <f t="shared" si="255"/>
        <v>technology</v>
      </c>
      <c r="R2681" t="str">
        <f t="shared" si="256"/>
        <v>makerspaces</v>
      </c>
      <c r="S2681" s="8">
        <f t="shared" si="257"/>
        <v>42033.001087962963</v>
      </c>
      <c r="T2681" s="8">
        <f t="shared" si="258"/>
        <v>42063.001087962963</v>
      </c>
    </row>
    <row r="2682" spans="1:20" ht="48" x14ac:dyDescent="0.2">
      <c r="A2682">
        <v>2680</v>
      </c>
      <c r="B2682" s="3" t="s">
        <v>2680</v>
      </c>
      <c r="C2682" s="3" t="s">
        <v>4904</v>
      </c>
      <c r="D2682">
        <v>8000</v>
      </c>
      <c r="E2682">
        <v>8425</v>
      </c>
      <c r="F2682" t="s">
        <v>8221</v>
      </c>
      <c r="G2682" t="s">
        <v>8224</v>
      </c>
      <c r="H2682" t="s">
        <v>8246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53"/>
        <v>105.31250000000001</v>
      </c>
      <c r="P2682">
        <f t="shared" si="254"/>
        <v>2000</v>
      </c>
      <c r="Q2682" t="str">
        <f t="shared" si="255"/>
        <v>technology</v>
      </c>
      <c r="R2682" t="str">
        <f t="shared" si="256"/>
        <v>makerspaces</v>
      </c>
      <c r="S2682" s="8">
        <f t="shared" si="257"/>
        <v>42436.211701388893</v>
      </c>
      <c r="T2682" s="8">
        <f t="shared" si="258"/>
        <v>42466.170034722221</v>
      </c>
    </row>
    <row r="2683" spans="1:20" ht="48" x14ac:dyDescent="0.2">
      <c r="A2683">
        <v>2681</v>
      </c>
      <c r="B2683" s="3" t="s">
        <v>2681</v>
      </c>
      <c r="C2683" s="3" t="s">
        <v>4905</v>
      </c>
      <c r="D2683">
        <v>14000</v>
      </c>
      <c r="E2683">
        <v>15650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53"/>
        <v>111.78571428571429</v>
      </c>
      <c r="P2683">
        <f t="shared" si="254"/>
        <v>7000</v>
      </c>
      <c r="Q2683" t="str">
        <f t="shared" si="255"/>
        <v>food</v>
      </c>
      <c r="R2683" t="str">
        <f t="shared" si="256"/>
        <v>food trucks</v>
      </c>
      <c r="S2683" s="8">
        <f t="shared" si="257"/>
        <v>41805.895254629628</v>
      </c>
      <c r="T2683" s="8">
        <f t="shared" si="258"/>
        <v>41830.895254629628</v>
      </c>
    </row>
    <row r="2684" spans="1:20" ht="64" x14ac:dyDescent="0.2">
      <c r="A2684">
        <v>2682</v>
      </c>
      <c r="B2684" s="3" t="s">
        <v>2682</v>
      </c>
      <c r="C2684" s="3" t="s">
        <v>4906</v>
      </c>
      <c r="D2684">
        <v>10000</v>
      </c>
      <c r="E2684">
        <v>10135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53"/>
        <v>101.35000000000001</v>
      </c>
      <c r="P2684">
        <f t="shared" si="254"/>
        <v>500</v>
      </c>
      <c r="Q2684" t="str">
        <f t="shared" si="255"/>
        <v>food</v>
      </c>
      <c r="R2684" t="str">
        <f t="shared" si="256"/>
        <v>food trucks</v>
      </c>
      <c r="S2684" s="8">
        <f t="shared" si="257"/>
        <v>41932.871990740743</v>
      </c>
      <c r="T2684" s="8">
        <f t="shared" si="258"/>
        <v>41965.249305555553</v>
      </c>
    </row>
    <row r="2685" spans="1:20" ht="48" x14ac:dyDescent="0.2">
      <c r="A2685">
        <v>2683</v>
      </c>
      <c r="B2685" s="3" t="s">
        <v>2683</v>
      </c>
      <c r="C2685" s="3" t="s">
        <v>4907</v>
      </c>
      <c r="D2685">
        <v>3000</v>
      </c>
      <c r="E2685">
        <v>3226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53"/>
        <v>107.53333333333333</v>
      </c>
      <c r="P2685">
        <f t="shared" si="254"/>
        <v>1000</v>
      </c>
      <c r="Q2685" t="str">
        <f t="shared" si="255"/>
        <v>food</v>
      </c>
      <c r="R2685" t="str">
        <f t="shared" si="256"/>
        <v>food trucks</v>
      </c>
      <c r="S2685" s="8">
        <f t="shared" si="257"/>
        <v>42034.75509259259</v>
      </c>
      <c r="T2685" s="8">
        <f t="shared" si="258"/>
        <v>42064.75509259259</v>
      </c>
    </row>
    <row r="2686" spans="1:20" ht="48" x14ac:dyDescent="0.2">
      <c r="A2686">
        <v>2684</v>
      </c>
      <c r="B2686" s="3" t="s">
        <v>2684</v>
      </c>
      <c r="C2686" s="3" t="s">
        <v>4908</v>
      </c>
      <c r="D2686">
        <v>3500</v>
      </c>
      <c r="E2686">
        <v>4021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53"/>
        <v>114.88571428571429</v>
      </c>
      <c r="P2686">
        <f t="shared" si="254"/>
        <v>875</v>
      </c>
      <c r="Q2686" t="str">
        <f t="shared" si="255"/>
        <v>food</v>
      </c>
      <c r="R2686" t="str">
        <f t="shared" si="256"/>
        <v>food trucks</v>
      </c>
      <c r="S2686" s="8">
        <f t="shared" si="257"/>
        <v>41820.914641203701</v>
      </c>
      <c r="T2686" s="8">
        <f t="shared" si="258"/>
        <v>41860.914641203701</v>
      </c>
    </row>
    <row r="2687" spans="1:20" ht="48" x14ac:dyDescent="0.2">
      <c r="A2687">
        <v>2685</v>
      </c>
      <c r="B2687" s="3" t="s">
        <v>2685</v>
      </c>
      <c r="C2687" s="3" t="s">
        <v>4909</v>
      </c>
      <c r="D2687">
        <v>5000</v>
      </c>
      <c r="E2687">
        <v>5001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53"/>
        <v>100.02</v>
      </c>
      <c r="P2687">
        <f t="shared" si="254"/>
        <v>5000</v>
      </c>
      <c r="Q2687" t="str">
        <f t="shared" si="255"/>
        <v>food</v>
      </c>
      <c r="R2687" t="str">
        <f t="shared" si="256"/>
        <v>food trucks</v>
      </c>
      <c r="S2687" s="8">
        <f t="shared" si="257"/>
        <v>42061.69594907407</v>
      </c>
      <c r="T2687" s="8">
        <f t="shared" si="258"/>
        <v>42121.654282407413</v>
      </c>
    </row>
    <row r="2688" spans="1:20" ht="48" x14ac:dyDescent="0.2">
      <c r="A2688">
        <v>2686</v>
      </c>
      <c r="B2688" s="3" t="s">
        <v>2686</v>
      </c>
      <c r="C2688" s="3" t="s">
        <v>4910</v>
      </c>
      <c r="D2688">
        <v>1500</v>
      </c>
      <c r="E2688">
        <v>2282</v>
      </c>
      <c r="F2688" t="s">
        <v>8221</v>
      </c>
      <c r="G2688" t="s">
        <v>8225</v>
      </c>
      <c r="H2688" t="s">
        <v>8247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53"/>
        <v>152.13333333333335</v>
      </c>
      <c r="P2688" t="e">
        <f t="shared" si="254"/>
        <v>#DIV/0!</v>
      </c>
      <c r="Q2688" t="str">
        <f t="shared" si="255"/>
        <v>food</v>
      </c>
      <c r="R2688" t="str">
        <f t="shared" si="256"/>
        <v>food trucks</v>
      </c>
      <c r="S2688" s="8">
        <f t="shared" si="257"/>
        <v>41892.974803240737</v>
      </c>
      <c r="T2688" s="8">
        <f t="shared" si="258"/>
        <v>41912.974803240737</v>
      </c>
    </row>
    <row r="2689" spans="1:20" ht="48" x14ac:dyDescent="0.2">
      <c r="A2689">
        <v>2687</v>
      </c>
      <c r="B2689" s="3" t="s">
        <v>2687</v>
      </c>
      <c r="C2689" s="3" t="s">
        <v>4911</v>
      </c>
      <c r="D2689">
        <v>2000</v>
      </c>
      <c r="E2689">
        <v>2230.4299999999998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53"/>
        <v>111.52149999999999</v>
      </c>
      <c r="P2689" t="e">
        <f t="shared" si="254"/>
        <v>#DIV/0!</v>
      </c>
      <c r="Q2689" t="str">
        <f t="shared" si="255"/>
        <v>food</v>
      </c>
      <c r="R2689" t="str">
        <f t="shared" si="256"/>
        <v>food trucks</v>
      </c>
      <c r="S2689" s="8">
        <f t="shared" si="257"/>
        <v>42154.64025462963</v>
      </c>
      <c r="T2689" s="8">
        <f t="shared" si="258"/>
        <v>42184.64025462963</v>
      </c>
    </row>
    <row r="2690" spans="1:20" ht="48" x14ac:dyDescent="0.2">
      <c r="A2690">
        <v>2688</v>
      </c>
      <c r="B2690" s="3" t="s">
        <v>2688</v>
      </c>
      <c r="C2690" s="3" t="s">
        <v>4912</v>
      </c>
      <c r="D2690">
        <v>6000</v>
      </c>
      <c r="E2690">
        <v>6080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53"/>
        <v>101.33333333333334</v>
      </c>
      <c r="P2690">
        <f t="shared" si="254"/>
        <v>428.57142857142856</v>
      </c>
      <c r="Q2690" t="str">
        <f t="shared" si="255"/>
        <v>food</v>
      </c>
      <c r="R2690" t="str">
        <f t="shared" si="256"/>
        <v>food trucks</v>
      </c>
      <c r="S2690" s="8">
        <f t="shared" si="257"/>
        <v>42028.118865740747</v>
      </c>
      <c r="T2690" s="8">
        <f t="shared" si="258"/>
        <v>42059.125</v>
      </c>
    </row>
    <row r="2691" spans="1:20" ht="48" x14ac:dyDescent="0.2">
      <c r="A2691">
        <v>2689</v>
      </c>
      <c r="B2691" s="3" t="s">
        <v>2689</v>
      </c>
      <c r="C2691" s="3" t="s">
        <v>4913</v>
      </c>
      <c r="D2691">
        <v>2300</v>
      </c>
      <c r="E2691">
        <v>2835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3"/>
        <v>123.2608695652174</v>
      </c>
      <c r="P2691">
        <f t="shared" si="254"/>
        <v>2300</v>
      </c>
      <c r="Q2691" t="str">
        <f t="shared" si="255"/>
        <v>food</v>
      </c>
      <c r="R2691" t="str">
        <f t="shared" si="256"/>
        <v>food trucks</v>
      </c>
      <c r="S2691" s="8">
        <f t="shared" si="257"/>
        <v>42551.961689814809</v>
      </c>
      <c r="T2691" s="8">
        <f t="shared" si="258"/>
        <v>42581.961689814809</v>
      </c>
    </row>
    <row r="2692" spans="1:20" ht="48" x14ac:dyDescent="0.2">
      <c r="A2692">
        <v>2690</v>
      </c>
      <c r="B2692" s="3" t="s">
        <v>2690</v>
      </c>
      <c r="C2692" s="3" t="s">
        <v>4914</v>
      </c>
      <c r="D2692">
        <v>5500</v>
      </c>
      <c r="E2692">
        <v>5500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3"/>
        <v>100</v>
      </c>
      <c r="P2692">
        <f t="shared" si="254"/>
        <v>46.610169491525426</v>
      </c>
      <c r="Q2692" t="str">
        <f t="shared" si="255"/>
        <v>food</v>
      </c>
      <c r="R2692" t="str">
        <f t="shared" si="256"/>
        <v>food trucks</v>
      </c>
      <c r="S2692" s="8">
        <f t="shared" si="257"/>
        <v>42113.105046296296</v>
      </c>
      <c r="T2692" s="8">
        <f t="shared" si="258"/>
        <v>42158.105046296296</v>
      </c>
    </row>
    <row r="2693" spans="1:20" ht="48" x14ac:dyDescent="0.2">
      <c r="A2693">
        <v>2691</v>
      </c>
      <c r="B2693" s="3" t="s">
        <v>2691</v>
      </c>
      <c r="C2693" s="3" t="s">
        <v>4915</v>
      </c>
      <c r="D2693">
        <v>3000</v>
      </c>
      <c r="E2693">
        <v>3150</v>
      </c>
      <c r="F2693" t="s">
        <v>8221</v>
      </c>
      <c r="G2693" t="s">
        <v>8224</v>
      </c>
      <c r="H2693" t="s">
        <v>8246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3"/>
        <v>105</v>
      </c>
      <c r="P2693">
        <f t="shared" si="254"/>
        <v>1500</v>
      </c>
      <c r="Q2693" t="str">
        <f t="shared" si="255"/>
        <v>food</v>
      </c>
      <c r="R2693" t="str">
        <f t="shared" si="256"/>
        <v>food trucks</v>
      </c>
      <c r="S2693" s="8">
        <f t="shared" si="257"/>
        <v>42089.724039351851</v>
      </c>
      <c r="T2693" s="8">
        <f t="shared" si="258"/>
        <v>42134.724039351851</v>
      </c>
    </row>
    <row r="2694" spans="1:20" ht="16" x14ac:dyDescent="0.2">
      <c r="A2694">
        <v>2692</v>
      </c>
      <c r="B2694" s="3" t="s">
        <v>2692</v>
      </c>
      <c r="C2694" s="3" t="s">
        <v>4916</v>
      </c>
      <c r="D2694">
        <v>8000</v>
      </c>
      <c r="E2694">
        <v>8355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3"/>
        <v>104.4375</v>
      </c>
      <c r="P2694">
        <f t="shared" si="254"/>
        <v>8000</v>
      </c>
      <c r="Q2694" t="str">
        <f t="shared" si="255"/>
        <v>food</v>
      </c>
      <c r="R2694" t="str">
        <f t="shared" si="256"/>
        <v>food trucks</v>
      </c>
      <c r="S2694" s="8">
        <f t="shared" si="257"/>
        <v>42058.334027777775</v>
      </c>
      <c r="T2694" s="8">
        <f t="shared" si="258"/>
        <v>42088.292361111111</v>
      </c>
    </row>
    <row r="2695" spans="1:20" ht="32" x14ac:dyDescent="0.2">
      <c r="A2695">
        <v>2693</v>
      </c>
      <c r="B2695" s="3" t="s">
        <v>2693</v>
      </c>
      <c r="C2695" s="3" t="s">
        <v>4917</v>
      </c>
      <c r="D2695">
        <v>4000</v>
      </c>
      <c r="E2695">
        <v>4205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3"/>
        <v>105.125</v>
      </c>
      <c r="P2695">
        <f t="shared" si="254"/>
        <v>1333.3333333333333</v>
      </c>
      <c r="Q2695" t="str">
        <f t="shared" si="255"/>
        <v>food</v>
      </c>
      <c r="R2695" t="str">
        <f t="shared" si="256"/>
        <v>food trucks</v>
      </c>
      <c r="S2695" s="8">
        <f t="shared" si="257"/>
        <v>41834.138495370367</v>
      </c>
      <c r="T2695" s="8">
        <f t="shared" si="258"/>
        <v>41864.138495370367</v>
      </c>
    </row>
    <row r="2696" spans="1:20" ht="48" x14ac:dyDescent="0.2">
      <c r="A2696">
        <v>2694</v>
      </c>
      <c r="B2696" s="3" t="s">
        <v>2694</v>
      </c>
      <c r="C2696" s="3" t="s">
        <v>4918</v>
      </c>
      <c r="D2696">
        <v>4500</v>
      </c>
      <c r="E2696">
        <v>4500</v>
      </c>
      <c r="F2696" t="s">
        <v>8221</v>
      </c>
      <c r="G2696" t="s">
        <v>8229</v>
      </c>
      <c r="H2696" t="s">
        <v>8251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3"/>
        <v>100</v>
      </c>
      <c r="P2696">
        <f t="shared" si="254"/>
        <v>4500</v>
      </c>
      <c r="Q2696" t="str">
        <f t="shared" si="255"/>
        <v>food</v>
      </c>
      <c r="R2696" t="str">
        <f t="shared" si="256"/>
        <v>food trucks</v>
      </c>
      <c r="S2696" s="8">
        <f t="shared" si="257"/>
        <v>41878.140497685185</v>
      </c>
      <c r="T2696" s="8">
        <f t="shared" si="258"/>
        <v>41908.140497685185</v>
      </c>
    </row>
    <row r="2697" spans="1:20" ht="32" x14ac:dyDescent="0.2">
      <c r="A2697">
        <v>2695</v>
      </c>
      <c r="B2697" s="3" t="s">
        <v>2695</v>
      </c>
      <c r="C2697" s="3" t="s">
        <v>4919</v>
      </c>
      <c r="D2697">
        <v>4000</v>
      </c>
      <c r="E2697">
        <v>4151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3"/>
        <v>103.77499999999999</v>
      </c>
      <c r="P2697">
        <f t="shared" si="254"/>
        <v>1333.3333333333333</v>
      </c>
      <c r="Q2697" t="str">
        <f t="shared" si="255"/>
        <v>food</v>
      </c>
      <c r="R2697" t="str">
        <f t="shared" si="256"/>
        <v>food trucks</v>
      </c>
      <c r="S2697" s="8">
        <f t="shared" si="257"/>
        <v>42048.181921296295</v>
      </c>
      <c r="T2697" s="8">
        <f t="shared" si="258"/>
        <v>42108.14025462963</v>
      </c>
    </row>
    <row r="2698" spans="1:20" ht="48" x14ac:dyDescent="0.2">
      <c r="A2698">
        <v>2696</v>
      </c>
      <c r="B2698" s="3" t="s">
        <v>2696</v>
      </c>
      <c r="C2698" s="3" t="s">
        <v>4920</v>
      </c>
      <c r="D2698">
        <v>1500</v>
      </c>
      <c r="E2698">
        <v>1575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3"/>
        <v>105</v>
      </c>
      <c r="P2698">
        <f t="shared" si="254"/>
        <v>39.473684210526315</v>
      </c>
      <c r="Q2698" t="str">
        <f t="shared" si="255"/>
        <v>food</v>
      </c>
      <c r="R2698" t="str">
        <f t="shared" si="256"/>
        <v>food trucks</v>
      </c>
      <c r="S2698" s="8">
        <f t="shared" si="257"/>
        <v>41964.844444444447</v>
      </c>
      <c r="T2698" s="8">
        <f t="shared" si="258"/>
        <v>41998.844444444447</v>
      </c>
    </row>
    <row r="2699" spans="1:20" ht="32" x14ac:dyDescent="0.2">
      <c r="A2699">
        <v>2697</v>
      </c>
      <c r="B2699" s="3" t="s">
        <v>2697</v>
      </c>
      <c r="C2699" s="3" t="s">
        <v>4921</v>
      </c>
      <c r="D2699">
        <v>1000</v>
      </c>
      <c r="E2699">
        <v>1040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ref="O2699:O2762" si="259">(E2699/D2699)*100</f>
        <v>104</v>
      </c>
      <c r="P2699">
        <f t="shared" ref="P2699:P2762" si="260">D2699/L2699</f>
        <v>19.23076923076923</v>
      </c>
      <c r="Q2699" t="str">
        <f t="shared" ref="Q2699:Q2762" si="261">LEFT(N2699,SEARCH("/",N2699)-1)</f>
        <v>food</v>
      </c>
      <c r="R2699" t="str">
        <f t="shared" ref="R2699:R2762" si="262">RIGHT(N2699,LEN(N2699)-SEARCH("/",N2699))</f>
        <v>food trucks</v>
      </c>
      <c r="S2699" s="8">
        <f t="shared" ref="S2699:S2762" si="263">(((J2699/60)/60)/24)+DATE(1970,1,1)</f>
        <v>42187.940081018518</v>
      </c>
      <c r="T2699" s="8">
        <f t="shared" ref="T2699:T2762" si="264">(((I2699/60)/60)/24)+DATE(1970,1,1)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4922</v>
      </c>
      <c r="D2700">
        <v>600</v>
      </c>
      <c r="E2700">
        <v>911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9"/>
        <v>151.83333333333334</v>
      </c>
      <c r="P2700">
        <f t="shared" si="260"/>
        <v>300</v>
      </c>
      <c r="Q2700" t="str">
        <f t="shared" si="261"/>
        <v>food</v>
      </c>
      <c r="R2700" t="str">
        <f t="shared" si="262"/>
        <v>food trucks</v>
      </c>
      <c r="S2700" s="8">
        <f t="shared" si="263"/>
        <v>41787.898240740738</v>
      </c>
      <c r="T2700" s="8">
        <f t="shared" si="264"/>
        <v>41817.898240740738</v>
      </c>
    </row>
    <row r="2701" spans="1:20" ht="32" x14ac:dyDescent="0.2">
      <c r="A2701">
        <v>2699</v>
      </c>
      <c r="B2701" s="3" t="s">
        <v>2699</v>
      </c>
      <c r="C2701" s="3" t="s">
        <v>4923</v>
      </c>
      <c r="D2701">
        <v>1500</v>
      </c>
      <c r="E2701">
        <v>2399.94</v>
      </c>
      <c r="F2701" t="s">
        <v>8221</v>
      </c>
      <c r="G2701" t="s">
        <v>8224</v>
      </c>
      <c r="H2701" t="s">
        <v>8246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9"/>
        <v>159.99600000000001</v>
      </c>
      <c r="P2701" t="e">
        <f t="shared" si="260"/>
        <v>#DIV/0!</v>
      </c>
      <c r="Q2701" t="str">
        <f t="shared" si="261"/>
        <v>food</v>
      </c>
      <c r="R2701" t="str">
        <f t="shared" si="262"/>
        <v>food trucks</v>
      </c>
      <c r="S2701" s="8">
        <f t="shared" si="263"/>
        <v>41829.896562499998</v>
      </c>
      <c r="T2701" s="8">
        <f t="shared" si="264"/>
        <v>41859.896562499998</v>
      </c>
    </row>
    <row r="2702" spans="1:20" ht="48" x14ac:dyDescent="0.2">
      <c r="A2702">
        <v>2700</v>
      </c>
      <c r="B2702" s="3" t="s">
        <v>2700</v>
      </c>
      <c r="C2702" s="3" t="s">
        <v>4924</v>
      </c>
      <c r="D2702">
        <v>1000</v>
      </c>
      <c r="E2702">
        <v>1273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9"/>
        <v>127.3</v>
      </c>
      <c r="P2702">
        <f t="shared" si="260"/>
        <v>250</v>
      </c>
      <c r="Q2702" t="str">
        <f t="shared" si="261"/>
        <v>food</v>
      </c>
      <c r="R2702" t="str">
        <f t="shared" si="262"/>
        <v>food trucks</v>
      </c>
      <c r="S2702" s="8">
        <f t="shared" si="263"/>
        <v>41870.87467592593</v>
      </c>
      <c r="T2702" s="8">
        <f t="shared" si="264"/>
        <v>41900.87467592593</v>
      </c>
    </row>
    <row r="2703" spans="1:20" ht="32" x14ac:dyDescent="0.2">
      <c r="A2703">
        <v>2701</v>
      </c>
      <c r="B2703" s="3" t="s">
        <v>2701</v>
      </c>
      <c r="C2703" s="3" t="s">
        <v>4925</v>
      </c>
      <c r="D2703">
        <v>4000</v>
      </c>
      <c r="E2703">
        <v>4280</v>
      </c>
      <c r="F2703" t="s">
        <v>8221</v>
      </c>
      <c r="G2703" t="s">
        <v>8224</v>
      </c>
      <c r="H2703" t="s">
        <v>8246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9"/>
        <v>107</v>
      </c>
      <c r="P2703">
        <f t="shared" si="260"/>
        <v>86.956521739130437</v>
      </c>
      <c r="Q2703" t="str">
        <f t="shared" si="261"/>
        <v>theater</v>
      </c>
      <c r="R2703" t="str">
        <f t="shared" si="262"/>
        <v>spaces</v>
      </c>
      <c r="S2703" s="8">
        <f t="shared" si="263"/>
        <v>42801.774699074071</v>
      </c>
      <c r="T2703" s="8">
        <f t="shared" si="264"/>
        <v>42832.733032407406</v>
      </c>
    </row>
    <row r="2704" spans="1:20" ht="32" x14ac:dyDescent="0.2">
      <c r="A2704">
        <v>2702</v>
      </c>
      <c r="B2704" s="3" t="s">
        <v>2702</v>
      </c>
      <c r="C2704" s="3" t="s">
        <v>4926</v>
      </c>
      <c r="D2704">
        <v>7000</v>
      </c>
      <c r="E2704">
        <v>8058.55</v>
      </c>
      <c r="F2704" t="s">
        <v>8221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9"/>
        <v>115.12214285714286</v>
      </c>
      <c r="P2704">
        <f t="shared" si="260"/>
        <v>269.23076923076923</v>
      </c>
      <c r="Q2704" t="str">
        <f t="shared" si="261"/>
        <v>theater</v>
      </c>
      <c r="R2704" t="str">
        <f t="shared" si="262"/>
        <v>spaces</v>
      </c>
      <c r="S2704" s="8">
        <f t="shared" si="263"/>
        <v>42800.801817129628</v>
      </c>
      <c r="T2704" s="8">
        <f t="shared" si="264"/>
        <v>42830.760150462964</v>
      </c>
    </row>
    <row r="2705" spans="1:20" ht="48" x14ac:dyDescent="0.2">
      <c r="A2705">
        <v>2703</v>
      </c>
      <c r="B2705" s="3" t="s">
        <v>2703</v>
      </c>
      <c r="C2705" s="3" t="s">
        <v>4927</v>
      </c>
      <c r="D2705">
        <v>1500</v>
      </c>
      <c r="E2705">
        <v>2056.66</v>
      </c>
      <c r="F2705" t="s">
        <v>8221</v>
      </c>
      <c r="G2705" t="s">
        <v>8224</v>
      </c>
      <c r="H2705" t="s">
        <v>8246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9"/>
        <v>137.11066666666665</v>
      </c>
      <c r="P2705">
        <f t="shared" si="260"/>
        <v>33.333333333333336</v>
      </c>
      <c r="Q2705" t="str">
        <f t="shared" si="261"/>
        <v>theater</v>
      </c>
      <c r="R2705" t="str">
        <f t="shared" si="262"/>
        <v>spaces</v>
      </c>
      <c r="S2705" s="8">
        <f t="shared" si="263"/>
        <v>42756.690162037034</v>
      </c>
      <c r="T2705" s="8">
        <f t="shared" si="264"/>
        <v>42816.648495370369</v>
      </c>
    </row>
    <row r="2706" spans="1:20" ht="48" x14ac:dyDescent="0.2">
      <c r="A2706">
        <v>2704</v>
      </c>
      <c r="B2706" s="3" t="s">
        <v>2704</v>
      </c>
      <c r="C2706" s="3" t="s">
        <v>4928</v>
      </c>
      <c r="D2706">
        <v>350</v>
      </c>
      <c r="E2706">
        <v>545</v>
      </c>
      <c r="F2706" t="s">
        <v>8221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9"/>
        <v>155.71428571428572</v>
      </c>
      <c r="P2706">
        <f t="shared" si="260"/>
        <v>50</v>
      </c>
      <c r="Q2706" t="str">
        <f t="shared" si="261"/>
        <v>theater</v>
      </c>
      <c r="R2706" t="str">
        <f t="shared" si="262"/>
        <v>spaces</v>
      </c>
      <c r="S2706" s="8">
        <f t="shared" si="263"/>
        <v>42787.862430555557</v>
      </c>
      <c r="T2706" s="8">
        <f t="shared" si="264"/>
        <v>42830.820763888885</v>
      </c>
    </row>
    <row r="2707" spans="1:20" ht="32" x14ac:dyDescent="0.2">
      <c r="A2707">
        <v>2705</v>
      </c>
      <c r="B2707" s="3" t="s">
        <v>2705</v>
      </c>
      <c r="C2707" s="3" t="s">
        <v>4929</v>
      </c>
      <c r="D2707">
        <v>400</v>
      </c>
      <c r="E2707">
        <v>435</v>
      </c>
      <c r="F2707" t="s">
        <v>8221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9"/>
        <v>108.74999999999999</v>
      </c>
      <c r="P2707">
        <f t="shared" si="260"/>
        <v>50</v>
      </c>
      <c r="Q2707" t="str">
        <f t="shared" si="261"/>
        <v>theater</v>
      </c>
      <c r="R2707" t="str">
        <f t="shared" si="262"/>
        <v>spaces</v>
      </c>
      <c r="S2707" s="8">
        <f t="shared" si="263"/>
        <v>42773.916180555556</v>
      </c>
      <c r="T2707" s="8">
        <f t="shared" si="264"/>
        <v>42818.874513888892</v>
      </c>
    </row>
    <row r="2708" spans="1:20" ht="48" x14ac:dyDescent="0.2">
      <c r="A2708">
        <v>2706</v>
      </c>
      <c r="B2708" s="3" t="s">
        <v>2706</v>
      </c>
      <c r="C2708" s="3" t="s">
        <v>4930</v>
      </c>
      <c r="D2708">
        <v>2000</v>
      </c>
      <c r="E2708">
        <v>2681</v>
      </c>
      <c r="F2708" t="s">
        <v>8221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9"/>
        <v>134.05000000000001</v>
      </c>
      <c r="P2708">
        <f t="shared" si="260"/>
        <v>7.6045627376425857</v>
      </c>
      <c r="Q2708" t="str">
        <f t="shared" si="261"/>
        <v>theater</v>
      </c>
      <c r="R2708" t="str">
        <f t="shared" si="262"/>
        <v>spaces</v>
      </c>
      <c r="S2708" s="8">
        <f t="shared" si="263"/>
        <v>41899.294942129629</v>
      </c>
      <c r="T2708" s="8">
        <f t="shared" si="264"/>
        <v>41928.290972222225</v>
      </c>
    </row>
    <row r="2709" spans="1:20" ht="48" x14ac:dyDescent="0.2">
      <c r="A2709">
        <v>2707</v>
      </c>
      <c r="B2709" s="3" t="s">
        <v>2707</v>
      </c>
      <c r="C2709" s="3" t="s">
        <v>4931</v>
      </c>
      <c r="D2709">
        <v>17482</v>
      </c>
      <c r="E2709">
        <v>17482</v>
      </c>
      <c r="F2709" t="s">
        <v>8221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9"/>
        <v>100</v>
      </c>
      <c r="P2709">
        <f t="shared" si="260"/>
        <v>44.370558375634516</v>
      </c>
      <c r="Q2709" t="str">
        <f t="shared" si="261"/>
        <v>theater</v>
      </c>
      <c r="R2709" t="str">
        <f t="shared" si="262"/>
        <v>spaces</v>
      </c>
      <c r="S2709" s="8">
        <f t="shared" si="263"/>
        <v>41391.782905092594</v>
      </c>
      <c r="T2709" s="8">
        <f t="shared" si="264"/>
        <v>41421.290972222225</v>
      </c>
    </row>
    <row r="2710" spans="1:20" ht="32" x14ac:dyDescent="0.2">
      <c r="A2710">
        <v>2708</v>
      </c>
      <c r="B2710" s="3" t="s">
        <v>2708</v>
      </c>
      <c r="C2710" s="3" t="s">
        <v>4932</v>
      </c>
      <c r="D2710">
        <v>3000</v>
      </c>
      <c r="E2710">
        <v>3575</v>
      </c>
      <c r="F2710" t="s">
        <v>8221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9"/>
        <v>119.16666666666667</v>
      </c>
      <c r="P2710">
        <f t="shared" si="260"/>
        <v>2.8598665395614873</v>
      </c>
      <c r="Q2710" t="str">
        <f t="shared" si="261"/>
        <v>theater</v>
      </c>
      <c r="R2710" t="str">
        <f t="shared" si="262"/>
        <v>spaces</v>
      </c>
      <c r="S2710" s="8">
        <f t="shared" si="263"/>
        <v>42512.698217592595</v>
      </c>
      <c r="T2710" s="8">
        <f t="shared" si="264"/>
        <v>42572.698217592595</v>
      </c>
    </row>
    <row r="2711" spans="1:20" ht="48" x14ac:dyDescent="0.2">
      <c r="A2711">
        <v>2709</v>
      </c>
      <c r="B2711" s="3" t="s">
        <v>2709</v>
      </c>
      <c r="C2711" s="3" t="s">
        <v>4933</v>
      </c>
      <c r="D2711">
        <v>800</v>
      </c>
      <c r="E2711">
        <v>1436</v>
      </c>
      <c r="F2711" t="s">
        <v>8221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9"/>
        <v>179.5</v>
      </c>
      <c r="P2711">
        <f t="shared" si="260"/>
        <v>2.5974025974025974</v>
      </c>
      <c r="Q2711" t="str">
        <f t="shared" si="261"/>
        <v>theater</v>
      </c>
      <c r="R2711" t="str">
        <f t="shared" si="262"/>
        <v>spaces</v>
      </c>
      <c r="S2711" s="8">
        <f t="shared" si="263"/>
        <v>42612.149780092594</v>
      </c>
      <c r="T2711" s="8">
        <f t="shared" si="264"/>
        <v>42647.165972222225</v>
      </c>
    </row>
    <row r="2712" spans="1:20" ht="48" x14ac:dyDescent="0.2">
      <c r="A2712">
        <v>2710</v>
      </c>
      <c r="B2712" s="3" t="s">
        <v>2710</v>
      </c>
      <c r="C2712" s="3" t="s">
        <v>4934</v>
      </c>
      <c r="D2712">
        <v>1600</v>
      </c>
      <c r="E2712">
        <v>2150.1</v>
      </c>
      <c r="F2712" t="s">
        <v>8221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9"/>
        <v>134.38124999999999</v>
      </c>
      <c r="P2712">
        <f t="shared" si="260"/>
        <v>1.4705882352941178</v>
      </c>
      <c r="Q2712" t="str">
        <f t="shared" si="261"/>
        <v>theater</v>
      </c>
      <c r="R2712" t="str">
        <f t="shared" si="262"/>
        <v>spaces</v>
      </c>
      <c r="S2712" s="8">
        <f t="shared" si="263"/>
        <v>41828.229490740741</v>
      </c>
      <c r="T2712" s="8">
        <f t="shared" si="264"/>
        <v>41860.083333333336</v>
      </c>
    </row>
    <row r="2713" spans="1:20" ht="32" x14ac:dyDescent="0.2">
      <c r="A2713">
        <v>2711</v>
      </c>
      <c r="B2713" s="3" t="s">
        <v>2711</v>
      </c>
      <c r="C2713" s="3" t="s">
        <v>4935</v>
      </c>
      <c r="D2713">
        <v>12500</v>
      </c>
      <c r="E2713">
        <v>12554</v>
      </c>
      <c r="F2713" t="s">
        <v>8221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9"/>
        <v>100.43200000000002</v>
      </c>
      <c r="P2713">
        <f t="shared" si="260"/>
        <v>171.23287671232876</v>
      </c>
      <c r="Q2713" t="str">
        <f t="shared" si="261"/>
        <v>theater</v>
      </c>
      <c r="R2713" t="str">
        <f t="shared" si="262"/>
        <v>spaces</v>
      </c>
      <c r="S2713" s="8">
        <f t="shared" si="263"/>
        <v>41780.745254629634</v>
      </c>
      <c r="T2713" s="8">
        <f t="shared" si="264"/>
        <v>41810.917361111111</v>
      </c>
    </row>
    <row r="2714" spans="1:20" ht="48" x14ac:dyDescent="0.2">
      <c r="A2714">
        <v>2712</v>
      </c>
      <c r="B2714" s="3" t="s">
        <v>2712</v>
      </c>
      <c r="C2714" s="3" t="s">
        <v>4936</v>
      </c>
      <c r="D2714">
        <v>5500</v>
      </c>
      <c r="E2714">
        <v>5580</v>
      </c>
      <c r="F2714" t="s">
        <v>8221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9"/>
        <v>101.45454545454547</v>
      </c>
      <c r="P2714">
        <f t="shared" si="260"/>
        <v>38.46153846153846</v>
      </c>
      <c r="Q2714" t="str">
        <f t="shared" si="261"/>
        <v>theater</v>
      </c>
      <c r="R2714" t="str">
        <f t="shared" si="262"/>
        <v>spaces</v>
      </c>
      <c r="S2714" s="8">
        <f t="shared" si="263"/>
        <v>41432.062037037038</v>
      </c>
      <c r="T2714" s="8">
        <f t="shared" si="264"/>
        <v>41468.75</v>
      </c>
    </row>
    <row r="2715" spans="1:20" ht="48" x14ac:dyDescent="0.2">
      <c r="A2715">
        <v>2713</v>
      </c>
      <c r="B2715" s="3" t="s">
        <v>2713</v>
      </c>
      <c r="C2715" s="3" t="s">
        <v>4937</v>
      </c>
      <c r="D2715">
        <v>300</v>
      </c>
      <c r="E2715">
        <v>310</v>
      </c>
      <c r="F2715" t="s">
        <v>8221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9"/>
        <v>103.33333333333334</v>
      </c>
      <c r="P2715">
        <f t="shared" si="260"/>
        <v>0.21126760563380281</v>
      </c>
      <c r="Q2715" t="str">
        <f t="shared" si="261"/>
        <v>theater</v>
      </c>
      <c r="R2715" t="str">
        <f t="shared" si="262"/>
        <v>spaces</v>
      </c>
      <c r="S2715" s="8">
        <f t="shared" si="263"/>
        <v>42322.653749999998</v>
      </c>
      <c r="T2715" s="8">
        <f t="shared" si="264"/>
        <v>42362.653749999998</v>
      </c>
    </row>
    <row r="2716" spans="1:20" ht="48" x14ac:dyDescent="0.2">
      <c r="A2716">
        <v>2714</v>
      </c>
      <c r="B2716" s="3" t="s">
        <v>2714</v>
      </c>
      <c r="C2716" s="3" t="s">
        <v>4938</v>
      </c>
      <c r="D2716">
        <v>1300</v>
      </c>
      <c r="E2716">
        <v>1391</v>
      </c>
      <c r="F2716" t="s">
        <v>8221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9"/>
        <v>107</v>
      </c>
      <c r="P2716">
        <f t="shared" si="260"/>
        <v>4.2622950819672134</v>
      </c>
      <c r="Q2716" t="str">
        <f t="shared" si="261"/>
        <v>theater</v>
      </c>
      <c r="R2716" t="str">
        <f t="shared" si="262"/>
        <v>spaces</v>
      </c>
      <c r="S2716" s="8">
        <f t="shared" si="263"/>
        <v>42629.655046296291</v>
      </c>
      <c r="T2716" s="8">
        <f t="shared" si="264"/>
        <v>42657.958333333328</v>
      </c>
    </row>
    <row r="2717" spans="1:20" ht="48" x14ac:dyDescent="0.2">
      <c r="A2717">
        <v>2715</v>
      </c>
      <c r="B2717" s="3" t="s">
        <v>2715</v>
      </c>
      <c r="C2717" s="3" t="s">
        <v>4939</v>
      </c>
      <c r="D2717">
        <v>500</v>
      </c>
      <c r="E2717">
        <v>520</v>
      </c>
      <c r="F2717" t="s">
        <v>8221</v>
      </c>
      <c r="G2717" t="s">
        <v>8225</v>
      </c>
      <c r="H2717" t="s">
        <v>8247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9"/>
        <v>104</v>
      </c>
      <c r="P2717">
        <f t="shared" si="260"/>
        <v>0.90744101633393826</v>
      </c>
      <c r="Q2717" t="str">
        <f t="shared" si="261"/>
        <v>theater</v>
      </c>
      <c r="R2717" t="str">
        <f t="shared" si="262"/>
        <v>spaces</v>
      </c>
      <c r="S2717" s="8">
        <f t="shared" si="263"/>
        <v>42387.398472222223</v>
      </c>
      <c r="T2717" s="8">
        <f t="shared" si="264"/>
        <v>42421.398472222223</v>
      </c>
    </row>
    <row r="2718" spans="1:20" ht="48" x14ac:dyDescent="0.2">
      <c r="A2718">
        <v>2716</v>
      </c>
      <c r="B2718" s="3" t="s">
        <v>2716</v>
      </c>
      <c r="C2718" s="3" t="s">
        <v>4940</v>
      </c>
      <c r="D2718">
        <v>1800</v>
      </c>
      <c r="E2718">
        <v>1941</v>
      </c>
      <c r="F2718" t="s">
        <v>8221</v>
      </c>
      <c r="G2718" t="s">
        <v>8224</v>
      </c>
      <c r="H2718" t="s">
        <v>8246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9"/>
        <v>107.83333333333334</v>
      </c>
      <c r="P2718">
        <f t="shared" si="260"/>
        <v>9.6256684491978604</v>
      </c>
      <c r="Q2718" t="str">
        <f t="shared" si="261"/>
        <v>theater</v>
      </c>
      <c r="R2718" t="str">
        <f t="shared" si="262"/>
        <v>spaces</v>
      </c>
      <c r="S2718" s="8">
        <f t="shared" si="263"/>
        <v>42255.333252314813</v>
      </c>
      <c r="T2718" s="8">
        <f t="shared" si="264"/>
        <v>42285.333252314813</v>
      </c>
    </row>
    <row r="2719" spans="1:20" ht="32" x14ac:dyDescent="0.2">
      <c r="A2719">
        <v>2717</v>
      </c>
      <c r="B2719" s="3" t="s">
        <v>2717</v>
      </c>
      <c r="C2719" s="3" t="s">
        <v>4941</v>
      </c>
      <c r="D2719">
        <v>1500</v>
      </c>
      <c r="E2719">
        <v>3500</v>
      </c>
      <c r="F2719" t="s">
        <v>8221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9"/>
        <v>233.33333333333334</v>
      </c>
      <c r="P2719">
        <f t="shared" si="260"/>
        <v>4.615384615384615</v>
      </c>
      <c r="Q2719" t="str">
        <f t="shared" si="261"/>
        <v>theater</v>
      </c>
      <c r="R2719" t="str">
        <f t="shared" si="262"/>
        <v>spaces</v>
      </c>
      <c r="S2719" s="8">
        <f t="shared" si="263"/>
        <v>41934.914918981485</v>
      </c>
      <c r="T2719" s="8">
        <f t="shared" si="264"/>
        <v>41979.956585648149</v>
      </c>
    </row>
    <row r="2720" spans="1:20" ht="48" x14ac:dyDescent="0.2">
      <c r="A2720">
        <v>2718</v>
      </c>
      <c r="B2720" s="3" t="s">
        <v>2718</v>
      </c>
      <c r="C2720" s="3" t="s">
        <v>4942</v>
      </c>
      <c r="D2720">
        <v>15000</v>
      </c>
      <c r="E2720">
        <v>15091.06</v>
      </c>
      <c r="F2720" t="s">
        <v>8221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9"/>
        <v>100.60706666666665</v>
      </c>
      <c r="P2720">
        <f t="shared" si="260"/>
        <v>101.35135135135135</v>
      </c>
      <c r="Q2720" t="str">
        <f t="shared" si="261"/>
        <v>theater</v>
      </c>
      <c r="R2720" t="str">
        <f t="shared" si="262"/>
        <v>spaces</v>
      </c>
      <c r="S2720" s="8">
        <f t="shared" si="263"/>
        <v>42465.596585648149</v>
      </c>
      <c r="T2720" s="8">
        <f t="shared" si="264"/>
        <v>42493.958333333328</v>
      </c>
    </row>
    <row r="2721" spans="1:20" ht="16" x14ac:dyDescent="0.2">
      <c r="A2721">
        <v>2719</v>
      </c>
      <c r="B2721" s="3" t="s">
        <v>2719</v>
      </c>
      <c r="C2721" s="3" t="s">
        <v>4943</v>
      </c>
      <c r="D2721">
        <v>6000</v>
      </c>
      <c r="E2721">
        <v>6100</v>
      </c>
      <c r="F2721" t="s">
        <v>8221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9"/>
        <v>101.66666666666666</v>
      </c>
      <c r="P2721">
        <f t="shared" si="260"/>
        <v>86.956521739130437</v>
      </c>
      <c r="Q2721" t="str">
        <f t="shared" si="261"/>
        <v>theater</v>
      </c>
      <c r="R2721" t="str">
        <f t="shared" si="262"/>
        <v>spaces</v>
      </c>
      <c r="S2721" s="8">
        <f t="shared" si="263"/>
        <v>42418.031180555554</v>
      </c>
      <c r="T2721" s="8">
        <f t="shared" si="264"/>
        <v>42477.989513888882</v>
      </c>
    </row>
    <row r="2722" spans="1:20" ht="48" x14ac:dyDescent="0.2">
      <c r="A2722">
        <v>2720</v>
      </c>
      <c r="B2722" s="3" t="s">
        <v>2720</v>
      </c>
      <c r="C2722" s="3" t="s">
        <v>4944</v>
      </c>
      <c r="D2722">
        <v>5500</v>
      </c>
      <c r="E2722">
        <v>7206</v>
      </c>
      <c r="F2722" t="s">
        <v>8221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9"/>
        <v>131.0181818181818</v>
      </c>
      <c r="P2722">
        <f t="shared" si="260"/>
        <v>31.791907514450866</v>
      </c>
      <c r="Q2722" t="str">
        <f t="shared" si="261"/>
        <v>theater</v>
      </c>
      <c r="R2722" t="str">
        <f t="shared" si="262"/>
        <v>spaces</v>
      </c>
      <c r="S2722" s="8">
        <f t="shared" si="263"/>
        <v>42655.465891203698</v>
      </c>
      <c r="T2722" s="8">
        <f t="shared" si="264"/>
        <v>42685.507557870369</v>
      </c>
    </row>
    <row r="2723" spans="1:20" ht="48" x14ac:dyDescent="0.2">
      <c r="A2723">
        <v>2721</v>
      </c>
      <c r="B2723" s="3" t="s">
        <v>2721</v>
      </c>
      <c r="C2723" s="3" t="s">
        <v>4945</v>
      </c>
      <c r="D2723">
        <v>2000</v>
      </c>
      <c r="E2723">
        <v>2345</v>
      </c>
      <c r="F2723" t="s">
        <v>8221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9"/>
        <v>117.25000000000001</v>
      </c>
      <c r="P2723">
        <f t="shared" si="260"/>
        <v>7.4349442379182156</v>
      </c>
      <c r="Q2723" t="str">
        <f t="shared" si="261"/>
        <v>technology</v>
      </c>
      <c r="R2723" t="str">
        <f t="shared" si="262"/>
        <v>hardware</v>
      </c>
      <c r="S2723" s="8">
        <f t="shared" si="263"/>
        <v>41493.543958333335</v>
      </c>
      <c r="T2723" s="8">
        <f t="shared" si="264"/>
        <v>41523.791666666664</v>
      </c>
    </row>
    <row r="2724" spans="1:20" ht="32" x14ac:dyDescent="0.2">
      <c r="A2724">
        <v>2722</v>
      </c>
      <c r="B2724" s="3" t="s">
        <v>2722</v>
      </c>
      <c r="C2724" s="3" t="s">
        <v>4946</v>
      </c>
      <c r="D2724">
        <v>5000</v>
      </c>
      <c r="E2724">
        <v>5046.5200000000004</v>
      </c>
      <c r="F2724" t="s">
        <v>8221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9"/>
        <v>100.93039999999999</v>
      </c>
      <c r="P2724">
        <f t="shared" si="260"/>
        <v>27.027027027027028</v>
      </c>
      <c r="Q2724" t="str">
        <f t="shared" si="261"/>
        <v>technology</v>
      </c>
      <c r="R2724" t="str">
        <f t="shared" si="262"/>
        <v>hardware</v>
      </c>
      <c r="S2724" s="8">
        <f t="shared" si="263"/>
        <v>42704.857094907406</v>
      </c>
      <c r="T2724" s="8">
        <f t="shared" si="264"/>
        <v>42764.857094907406</v>
      </c>
    </row>
    <row r="2725" spans="1:20" ht="32" x14ac:dyDescent="0.2">
      <c r="A2725">
        <v>2723</v>
      </c>
      <c r="B2725" s="3" t="s">
        <v>2723</v>
      </c>
      <c r="C2725" s="3" t="s">
        <v>4947</v>
      </c>
      <c r="D2725">
        <v>2500</v>
      </c>
      <c r="E2725">
        <v>3045</v>
      </c>
      <c r="F2725" t="s">
        <v>8221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9"/>
        <v>121.8</v>
      </c>
      <c r="P2725">
        <f t="shared" si="260"/>
        <v>14.204545454545455</v>
      </c>
      <c r="Q2725" t="str">
        <f t="shared" si="261"/>
        <v>technology</v>
      </c>
      <c r="R2725" t="str">
        <f t="shared" si="262"/>
        <v>hardware</v>
      </c>
      <c r="S2725" s="8">
        <f t="shared" si="263"/>
        <v>41944.83898148148</v>
      </c>
      <c r="T2725" s="8">
        <f t="shared" si="264"/>
        <v>42004.880648148144</v>
      </c>
    </row>
    <row r="2726" spans="1:20" ht="48" x14ac:dyDescent="0.2">
      <c r="A2726">
        <v>2724</v>
      </c>
      <c r="B2726" s="3" t="s">
        <v>2724</v>
      </c>
      <c r="C2726" s="3" t="s">
        <v>4948</v>
      </c>
      <c r="D2726">
        <v>2000</v>
      </c>
      <c r="E2726">
        <v>2908</v>
      </c>
      <c r="F2726" t="s">
        <v>8221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9"/>
        <v>145.4</v>
      </c>
      <c r="P2726">
        <f t="shared" si="260"/>
        <v>1.9627085377821394</v>
      </c>
      <c r="Q2726" t="str">
        <f t="shared" si="261"/>
        <v>technology</v>
      </c>
      <c r="R2726" t="str">
        <f t="shared" si="262"/>
        <v>hardware</v>
      </c>
      <c r="S2726" s="8">
        <f t="shared" si="263"/>
        <v>42199.32707175926</v>
      </c>
      <c r="T2726" s="8">
        <f t="shared" si="264"/>
        <v>42231.32707175926</v>
      </c>
    </row>
    <row r="2727" spans="1:20" ht="48" x14ac:dyDescent="0.2">
      <c r="A2727">
        <v>2725</v>
      </c>
      <c r="B2727" s="3" t="s">
        <v>2725</v>
      </c>
      <c r="C2727" s="3" t="s">
        <v>4949</v>
      </c>
      <c r="D2727">
        <v>5000</v>
      </c>
      <c r="E2727">
        <v>5830.83</v>
      </c>
      <c r="F2727" t="s">
        <v>8221</v>
      </c>
      <c r="G2727" t="s">
        <v>8224</v>
      </c>
      <c r="H2727" t="s">
        <v>8246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9"/>
        <v>116.61660000000001</v>
      </c>
      <c r="P2727">
        <f t="shared" si="260"/>
        <v>44.247787610619469</v>
      </c>
      <c r="Q2727" t="str">
        <f t="shared" si="261"/>
        <v>technology</v>
      </c>
      <c r="R2727" t="str">
        <f t="shared" si="262"/>
        <v>hardware</v>
      </c>
      <c r="S2727" s="8">
        <f t="shared" si="263"/>
        <v>42745.744618055556</v>
      </c>
      <c r="T2727" s="8">
        <f t="shared" si="264"/>
        <v>42795.744618055556</v>
      </c>
    </row>
    <row r="2728" spans="1:20" ht="32" x14ac:dyDescent="0.2">
      <c r="A2728">
        <v>2726</v>
      </c>
      <c r="B2728" s="3" t="s">
        <v>2726</v>
      </c>
      <c r="C2728" s="3" t="s">
        <v>4950</v>
      </c>
      <c r="D2728">
        <v>10000</v>
      </c>
      <c r="E2728">
        <v>12041.66</v>
      </c>
      <c r="F2728" t="s">
        <v>8221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9"/>
        <v>120.4166</v>
      </c>
      <c r="P2728">
        <f t="shared" si="260"/>
        <v>24.752475247524753</v>
      </c>
      <c r="Q2728" t="str">
        <f t="shared" si="261"/>
        <v>technology</v>
      </c>
      <c r="R2728" t="str">
        <f t="shared" si="262"/>
        <v>hardware</v>
      </c>
      <c r="S2728" s="8">
        <f t="shared" si="263"/>
        <v>42452.579988425925</v>
      </c>
      <c r="T2728" s="8">
        <f t="shared" si="264"/>
        <v>42482.579988425925</v>
      </c>
    </row>
    <row r="2729" spans="1:20" ht="48" x14ac:dyDescent="0.2">
      <c r="A2729">
        <v>2727</v>
      </c>
      <c r="B2729" s="3" t="s">
        <v>2727</v>
      </c>
      <c r="C2729" s="3" t="s">
        <v>4951</v>
      </c>
      <c r="D2729">
        <v>5000</v>
      </c>
      <c r="E2729">
        <v>5066</v>
      </c>
      <c r="F2729" t="s">
        <v>8221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9"/>
        <v>101.32000000000001</v>
      </c>
      <c r="P2729">
        <f t="shared" si="260"/>
        <v>7.0721357850070721</v>
      </c>
      <c r="Q2729" t="str">
        <f t="shared" si="261"/>
        <v>technology</v>
      </c>
      <c r="R2729" t="str">
        <f t="shared" si="262"/>
        <v>hardware</v>
      </c>
      <c r="S2729" s="8">
        <f t="shared" si="263"/>
        <v>42198.676655092597</v>
      </c>
      <c r="T2729" s="8">
        <f t="shared" si="264"/>
        <v>42223.676655092597</v>
      </c>
    </row>
    <row r="2730" spans="1:20" ht="48" x14ac:dyDescent="0.2">
      <c r="A2730">
        <v>2728</v>
      </c>
      <c r="B2730" s="3" t="s">
        <v>2728</v>
      </c>
      <c r="C2730" s="3" t="s">
        <v>4952</v>
      </c>
      <c r="D2730">
        <v>2500</v>
      </c>
      <c r="E2730">
        <v>2608</v>
      </c>
      <c r="F2730" t="s">
        <v>8221</v>
      </c>
      <c r="G2730" t="s">
        <v>8229</v>
      </c>
      <c r="H2730" t="s">
        <v>8251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9"/>
        <v>104.32</v>
      </c>
      <c r="P2730">
        <f t="shared" si="260"/>
        <v>6.3775510204081636</v>
      </c>
      <c r="Q2730" t="str">
        <f t="shared" si="261"/>
        <v>technology</v>
      </c>
      <c r="R2730" t="str">
        <f t="shared" si="262"/>
        <v>hardware</v>
      </c>
      <c r="S2730" s="8">
        <f t="shared" si="263"/>
        <v>42333.59993055556</v>
      </c>
      <c r="T2730" s="8">
        <f t="shared" si="264"/>
        <v>42368.59993055556</v>
      </c>
    </row>
    <row r="2731" spans="1:20" ht="48" x14ac:dyDescent="0.2">
      <c r="A2731">
        <v>2729</v>
      </c>
      <c r="B2731" s="3" t="s">
        <v>2729</v>
      </c>
      <c r="C2731" s="3" t="s">
        <v>4953</v>
      </c>
      <c r="D2731">
        <v>3000</v>
      </c>
      <c r="E2731">
        <v>8014</v>
      </c>
      <c r="F2731" t="s">
        <v>8221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9"/>
        <v>267.13333333333333</v>
      </c>
      <c r="P2731">
        <f t="shared" si="260"/>
        <v>130.43478260869566</v>
      </c>
      <c r="Q2731" t="str">
        <f t="shared" si="261"/>
        <v>technology</v>
      </c>
      <c r="R2731" t="str">
        <f t="shared" si="262"/>
        <v>hardware</v>
      </c>
      <c r="S2731" s="8">
        <f t="shared" si="263"/>
        <v>42095.240706018521</v>
      </c>
      <c r="T2731" s="8">
        <f t="shared" si="264"/>
        <v>42125.240706018521</v>
      </c>
    </row>
    <row r="2732" spans="1:20" ht="48" x14ac:dyDescent="0.2">
      <c r="A2732">
        <v>2730</v>
      </c>
      <c r="B2732" s="3" t="s">
        <v>2730</v>
      </c>
      <c r="C2732" s="3" t="s">
        <v>4954</v>
      </c>
      <c r="D2732">
        <v>3000</v>
      </c>
      <c r="E2732">
        <v>5824</v>
      </c>
      <c r="F2732" t="s">
        <v>8221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9"/>
        <v>194.13333333333333</v>
      </c>
      <c r="P2732">
        <f t="shared" si="260"/>
        <v>4.3988269794721404</v>
      </c>
      <c r="Q2732" t="str">
        <f t="shared" si="261"/>
        <v>technology</v>
      </c>
      <c r="R2732" t="str">
        <f t="shared" si="262"/>
        <v>hardware</v>
      </c>
      <c r="S2732" s="8">
        <f t="shared" si="263"/>
        <v>41351.541377314818</v>
      </c>
      <c r="T2732" s="8">
        <f t="shared" si="264"/>
        <v>41386.541377314818</v>
      </c>
    </row>
    <row r="2733" spans="1:20" ht="48" x14ac:dyDescent="0.2">
      <c r="A2733">
        <v>2731</v>
      </c>
      <c r="B2733" s="3" t="s">
        <v>2731</v>
      </c>
      <c r="C2733" s="3" t="s">
        <v>4955</v>
      </c>
      <c r="D2733">
        <v>5000</v>
      </c>
      <c r="E2733">
        <v>6019.01</v>
      </c>
      <c r="F2733" t="s">
        <v>8221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9"/>
        <v>120.3802</v>
      </c>
      <c r="P2733">
        <f t="shared" si="260"/>
        <v>135.13513513513513</v>
      </c>
      <c r="Q2733" t="str">
        <f t="shared" si="261"/>
        <v>technology</v>
      </c>
      <c r="R2733" t="str">
        <f t="shared" si="262"/>
        <v>hardware</v>
      </c>
      <c r="S2733" s="8">
        <f t="shared" si="263"/>
        <v>41872.525717592594</v>
      </c>
      <c r="T2733" s="8">
        <f t="shared" si="264"/>
        <v>41930.166666666664</v>
      </c>
    </row>
    <row r="2734" spans="1:20" ht="32" x14ac:dyDescent="0.2">
      <c r="A2734">
        <v>2732</v>
      </c>
      <c r="B2734" s="3" t="s">
        <v>2732</v>
      </c>
      <c r="C2734" s="3" t="s">
        <v>4956</v>
      </c>
      <c r="D2734">
        <v>1100</v>
      </c>
      <c r="E2734">
        <v>1342.01</v>
      </c>
      <c r="F2734" t="s">
        <v>8221</v>
      </c>
      <c r="G2734" t="s">
        <v>8225</v>
      </c>
      <c r="H2734" t="s">
        <v>8247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9"/>
        <v>122.00090909090908</v>
      </c>
      <c r="P2734">
        <f t="shared" si="260"/>
        <v>7.5342465753424657</v>
      </c>
      <c r="Q2734" t="str">
        <f t="shared" si="261"/>
        <v>technology</v>
      </c>
      <c r="R2734" t="str">
        <f t="shared" si="262"/>
        <v>hardware</v>
      </c>
      <c r="S2734" s="8">
        <f t="shared" si="263"/>
        <v>41389.808194444442</v>
      </c>
      <c r="T2734" s="8">
        <f t="shared" si="264"/>
        <v>41422</v>
      </c>
    </row>
    <row r="2735" spans="1:20" ht="32" x14ac:dyDescent="0.2">
      <c r="A2735">
        <v>2733</v>
      </c>
      <c r="B2735" s="3" t="s">
        <v>2733</v>
      </c>
      <c r="C2735" s="3" t="s">
        <v>4957</v>
      </c>
      <c r="D2735">
        <v>10</v>
      </c>
      <c r="E2735">
        <v>10</v>
      </c>
      <c r="F2735" t="s">
        <v>8221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9"/>
        <v>100</v>
      </c>
      <c r="P2735">
        <f t="shared" si="260"/>
        <v>8.4033613445378158E-2</v>
      </c>
      <c r="Q2735" t="str">
        <f t="shared" si="261"/>
        <v>technology</v>
      </c>
      <c r="R2735" t="str">
        <f t="shared" si="262"/>
        <v>hardware</v>
      </c>
      <c r="S2735" s="8">
        <f t="shared" si="263"/>
        <v>42044.272847222222</v>
      </c>
      <c r="T2735" s="8">
        <f t="shared" si="264"/>
        <v>42104.231180555551</v>
      </c>
    </row>
    <row r="2736" spans="1:20" ht="48" x14ac:dyDescent="0.2">
      <c r="A2736">
        <v>2734</v>
      </c>
      <c r="B2736" s="3" t="s">
        <v>2734</v>
      </c>
      <c r="C2736" s="3" t="s">
        <v>4958</v>
      </c>
      <c r="D2736">
        <v>300</v>
      </c>
      <c r="E2736">
        <v>300</v>
      </c>
      <c r="F2736" t="s">
        <v>8221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9"/>
        <v>100</v>
      </c>
      <c r="P2736">
        <f t="shared" si="260"/>
        <v>1.8404907975460123</v>
      </c>
      <c r="Q2736" t="str">
        <f t="shared" si="261"/>
        <v>technology</v>
      </c>
      <c r="R2736" t="str">
        <f t="shared" si="262"/>
        <v>hardware</v>
      </c>
      <c r="S2736" s="8">
        <f t="shared" si="263"/>
        <v>42626.668888888889</v>
      </c>
      <c r="T2736" s="8">
        <f t="shared" si="264"/>
        <v>42656.915972222225</v>
      </c>
    </row>
    <row r="2737" spans="1:20" ht="64" x14ac:dyDescent="0.2">
      <c r="A2737">
        <v>2735</v>
      </c>
      <c r="B2737" s="3" t="s">
        <v>2735</v>
      </c>
      <c r="C2737" s="3" t="s">
        <v>4959</v>
      </c>
      <c r="D2737">
        <v>4000</v>
      </c>
      <c r="E2737">
        <v>4796</v>
      </c>
      <c r="F2737" t="s">
        <v>8221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9"/>
        <v>119.9</v>
      </c>
      <c r="P2737">
        <f t="shared" si="260"/>
        <v>11.799410029498524</v>
      </c>
      <c r="Q2737" t="str">
        <f t="shared" si="261"/>
        <v>technology</v>
      </c>
      <c r="R2737" t="str">
        <f t="shared" si="262"/>
        <v>hardware</v>
      </c>
      <c r="S2737" s="8">
        <f t="shared" si="263"/>
        <v>41316.120949074073</v>
      </c>
      <c r="T2737" s="8">
        <f t="shared" si="264"/>
        <v>41346.833333333336</v>
      </c>
    </row>
    <row r="2738" spans="1:20" ht="48" x14ac:dyDescent="0.2">
      <c r="A2738">
        <v>2736</v>
      </c>
      <c r="B2738" s="3" t="s">
        <v>2736</v>
      </c>
      <c r="C2738" s="3" t="s">
        <v>4960</v>
      </c>
      <c r="D2738">
        <v>4000</v>
      </c>
      <c r="E2738">
        <v>6207</v>
      </c>
      <c r="F2738" t="s">
        <v>8221</v>
      </c>
      <c r="G2738" t="s">
        <v>8224</v>
      </c>
      <c r="H2738" t="s">
        <v>8246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9"/>
        <v>155.17499999999998</v>
      </c>
      <c r="P2738">
        <f t="shared" si="260"/>
        <v>68.965517241379317</v>
      </c>
      <c r="Q2738" t="str">
        <f t="shared" si="261"/>
        <v>technology</v>
      </c>
      <c r="R2738" t="str">
        <f t="shared" si="262"/>
        <v>hardware</v>
      </c>
      <c r="S2738" s="8">
        <f t="shared" si="263"/>
        <v>41722.666354166664</v>
      </c>
      <c r="T2738" s="8">
        <f t="shared" si="264"/>
        <v>41752.666354166664</v>
      </c>
    </row>
    <row r="2739" spans="1:20" ht="32" x14ac:dyDescent="0.2">
      <c r="A2739">
        <v>2737</v>
      </c>
      <c r="B2739" s="3" t="s">
        <v>2737</v>
      </c>
      <c r="C2739" s="3" t="s">
        <v>4961</v>
      </c>
      <c r="D2739">
        <v>2000</v>
      </c>
      <c r="E2739">
        <v>2609</v>
      </c>
      <c r="F2739" t="s">
        <v>8221</v>
      </c>
      <c r="G2739" t="s">
        <v>8230</v>
      </c>
      <c r="H2739" t="s">
        <v>8249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9"/>
        <v>130.44999999999999</v>
      </c>
      <c r="P2739">
        <f t="shared" si="260"/>
        <v>4.3859649122807021</v>
      </c>
      <c r="Q2739" t="str">
        <f t="shared" si="261"/>
        <v>technology</v>
      </c>
      <c r="R2739" t="str">
        <f t="shared" si="262"/>
        <v>hardware</v>
      </c>
      <c r="S2739" s="8">
        <f t="shared" si="263"/>
        <v>41611.917673611111</v>
      </c>
      <c r="T2739" s="8">
        <f t="shared" si="264"/>
        <v>41654.791666666664</v>
      </c>
    </row>
    <row r="2740" spans="1:20" ht="32" x14ac:dyDescent="0.2">
      <c r="A2740">
        <v>2738</v>
      </c>
      <c r="B2740" s="3" t="s">
        <v>2738</v>
      </c>
      <c r="C2740" s="3" t="s">
        <v>4962</v>
      </c>
      <c r="D2740">
        <v>3500</v>
      </c>
      <c r="E2740">
        <v>3674</v>
      </c>
      <c r="F2740" t="s">
        <v>8221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9"/>
        <v>104.97142857142859</v>
      </c>
      <c r="P2740">
        <f t="shared" si="260"/>
        <v>233.33333333333334</v>
      </c>
      <c r="Q2740" t="str">
        <f t="shared" si="261"/>
        <v>technology</v>
      </c>
      <c r="R2740" t="str">
        <f t="shared" si="262"/>
        <v>hardware</v>
      </c>
      <c r="S2740" s="8">
        <f t="shared" si="263"/>
        <v>42620.143564814818</v>
      </c>
      <c r="T2740" s="8">
        <f t="shared" si="264"/>
        <v>42680.143564814818</v>
      </c>
    </row>
    <row r="2741" spans="1:20" ht="48" x14ac:dyDescent="0.2">
      <c r="A2741">
        <v>2739</v>
      </c>
      <c r="B2741" s="3" t="s">
        <v>2739</v>
      </c>
      <c r="C2741" s="3" t="s">
        <v>4963</v>
      </c>
      <c r="D2741">
        <v>300</v>
      </c>
      <c r="E2741">
        <v>300</v>
      </c>
      <c r="F2741" t="s">
        <v>8221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9"/>
        <v>100</v>
      </c>
      <c r="P2741">
        <f t="shared" si="260"/>
        <v>1.5706806282722514</v>
      </c>
      <c r="Q2741" t="str">
        <f t="shared" si="261"/>
        <v>technology</v>
      </c>
      <c r="R2741" t="str">
        <f t="shared" si="262"/>
        <v>hardware</v>
      </c>
      <c r="S2741" s="8">
        <f t="shared" si="263"/>
        <v>41719.887928240743</v>
      </c>
      <c r="T2741" s="8">
        <f t="shared" si="264"/>
        <v>41764.887928240743</v>
      </c>
    </row>
    <row r="2742" spans="1:20" ht="48" x14ac:dyDescent="0.2">
      <c r="A2742">
        <v>2740</v>
      </c>
      <c r="B2742" s="3" t="s">
        <v>2740</v>
      </c>
      <c r="C2742" s="3" t="s">
        <v>4964</v>
      </c>
      <c r="D2742">
        <v>27800</v>
      </c>
      <c r="E2742">
        <v>32865.300000000003</v>
      </c>
      <c r="F2742" t="s">
        <v>8221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9"/>
        <v>118.2205035971223</v>
      </c>
      <c r="P2742">
        <f t="shared" si="260"/>
        <v>1635.2941176470588</v>
      </c>
      <c r="Q2742" t="str">
        <f t="shared" si="261"/>
        <v>technology</v>
      </c>
      <c r="R2742" t="str">
        <f t="shared" si="262"/>
        <v>hardware</v>
      </c>
      <c r="S2742" s="8">
        <f t="shared" si="263"/>
        <v>42045.031851851847</v>
      </c>
      <c r="T2742" s="8">
        <f t="shared" si="264"/>
        <v>42074.99018518519</v>
      </c>
    </row>
    <row r="2743" spans="1:20" ht="32" x14ac:dyDescent="0.2">
      <c r="A2743">
        <v>2741</v>
      </c>
      <c r="B2743" s="3" t="s">
        <v>2741</v>
      </c>
      <c r="C2743" s="3" t="s">
        <v>4965</v>
      </c>
      <c r="D2743">
        <v>1450</v>
      </c>
      <c r="E2743">
        <v>1500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9"/>
        <v>103.44827586206897</v>
      </c>
      <c r="P2743">
        <f t="shared" si="260"/>
        <v>362.5</v>
      </c>
      <c r="Q2743" t="str">
        <f t="shared" si="261"/>
        <v>publishing</v>
      </c>
      <c r="R2743" t="str">
        <f t="shared" si="262"/>
        <v>children's books</v>
      </c>
      <c r="S2743" s="8">
        <f t="shared" si="263"/>
        <v>41911.657430555555</v>
      </c>
      <c r="T2743" s="8">
        <f t="shared" si="264"/>
        <v>41932.088194444441</v>
      </c>
    </row>
    <row r="2744" spans="1:20" ht="48" x14ac:dyDescent="0.2">
      <c r="A2744">
        <v>2742</v>
      </c>
      <c r="B2744" s="3" t="s">
        <v>2742</v>
      </c>
      <c r="C2744" s="3" t="s">
        <v>4966</v>
      </c>
      <c r="D2744">
        <v>250</v>
      </c>
      <c r="E2744">
        <v>545</v>
      </c>
      <c r="F2744" t="s">
        <v>8221</v>
      </c>
      <c r="G2744" t="s">
        <v>8236</v>
      </c>
      <c r="H2744" t="s">
        <v>8249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9"/>
        <v>218.00000000000003</v>
      </c>
      <c r="P2744">
        <f t="shared" si="260"/>
        <v>13.888888888888889</v>
      </c>
      <c r="Q2744" t="str">
        <f t="shared" si="261"/>
        <v>publishing</v>
      </c>
      <c r="R2744" t="str">
        <f t="shared" si="262"/>
        <v>children's books</v>
      </c>
      <c r="S2744" s="8">
        <f t="shared" si="263"/>
        <v>41030.719756944447</v>
      </c>
      <c r="T2744" s="8">
        <f t="shared" si="264"/>
        <v>41044.719756944447</v>
      </c>
    </row>
    <row r="2745" spans="1:20" ht="32" x14ac:dyDescent="0.2">
      <c r="A2745">
        <v>2743</v>
      </c>
      <c r="B2745" s="3" t="s">
        <v>2743</v>
      </c>
      <c r="C2745" s="3" t="s">
        <v>4967</v>
      </c>
      <c r="D2745">
        <v>1200</v>
      </c>
      <c r="E2745">
        <v>1200</v>
      </c>
      <c r="F2745" t="s">
        <v>8221</v>
      </c>
      <c r="G2745" t="s">
        <v>8227</v>
      </c>
      <c r="H2745" t="s">
        <v>8249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9"/>
        <v>100</v>
      </c>
      <c r="P2745" t="e">
        <f t="shared" si="260"/>
        <v>#DIV/0!</v>
      </c>
      <c r="Q2745" t="str">
        <f t="shared" si="261"/>
        <v>publishing</v>
      </c>
      <c r="R2745" t="str">
        <f t="shared" si="262"/>
        <v>children's books</v>
      </c>
      <c r="S2745" s="8">
        <f t="shared" si="263"/>
        <v>42632.328784722224</v>
      </c>
      <c r="T2745" s="8">
        <f t="shared" si="264"/>
        <v>42662.328784722224</v>
      </c>
    </row>
    <row r="2746" spans="1:20" ht="48" x14ac:dyDescent="0.2">
      <c r="A2746">
        <v>2744</v>
      </c>
      <c r="B2746" s="3" t="s">
        <v>2744</v>
      </c>
      <c r="C2746" s="3" t="s">
        <v>4968</v>
      </c>
      <c r="D2746">
        <v>1200</v>
      </c>
      <c r="E2746">
        <v>1728.07</v>
      </c>
      <c r="F2746" t="s">
        <v>8221</v>
      </c>
      <c r="G2746" t="s">
        <v>8225</v>
      </c>
      <c r="H2746" t="s">
        <v>8247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9"/>
        <v>144.00583333333333</v>
      </c>
      <c r="P2746">
        <f t="shared" si="260"/>
        <v>54.545454545454547</v>
      </c>
      <c r="Q2746" t="str">
        <f t="shared" si="261"/>
        <v>publishing</v>
      </c>
      <c r="R2746" t="str">
        <f t="shared" si="262"/>
        <v>children's books</v>
      </c>
      <c r="S2746" s="8">
        <f t="shared" si="263"/>
        <v>40938.062476851854</v>
      </c>
      <c r="T2746" s="8">
        <f t="shared" si="264"/>
        <v>40968.062476851854</v>
      </c>
    </row>
    <row r="2747" spans="1:20" ht="32" x14ac:dyDescent="0.2">
      <c r="A2747">
        <v>2745</v>
      </c>
      <c r="B2747" s="3" t="s">
        <v>2745</v>
      </c>
      <c r="C2747" s="3" t="s">
        <v>4969</v>
      </c>
      <c r="D2747">
        <v>4000</v>
      </c>
      <c r="E2747">
        <v>4187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9"/>
        <v>104.67500000000001</v>
      </c>
      <c r="P2747">
        <f t="shared" si="260"/>
        <v>81.632653061224488</v>
      </c>
      <c r="Q2747" t="str">
        <f t="shared" si="261"/>
        <v>publishing</v>
      </c>
      <c r="R2747" t="str">
        <f t="shared" si="262"/>
        <v>children's books</v>
      </c>
      <c r="S2747" s="8">
        <f t="shared" si="263"/>
        <v>41044.988055555557</v>
      </c>
      <c r="T2747" s="8">
        <f t="shared" si="264"/>
        <v>41104.988055555557</v>
      </c>
    </row>
    <row r="2748" spans="1:20" ht="48" x14ac:dyDescent="0.2">
      <c r="A2748">
        <v>2746</v>
      </c>
      <c r="B2748" s="3" t="s">
        <v>2746</v>
      </c>
      <c r="C2748" s="3" t="s">
        <v>4970</v>
      </c>
      <c r="D2748">
        <v>14000</v>
      </c>
      <c r="E2748">
        <v>2540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9"/>
        <v>18.142857142857142</v>
      </c>
      <c r="P2748">
        <f t="shared" si="260"/>
        <v>736.84210526315792</v>
      </c>
      <c r="Q2748" t="str">
        <f t="shared" si="261"/>
        <v>publishing</v>
      </c>
      <c r="R2748" t="str">
        <f t="shared" si="262"/>
        <v>children's books</v>
      </c>
      <c r="S2748" s="8">
        <f t="shared" si="263"/>
        <v>41850.781377314815</v>
      </c>
      <c r="T2748" s="8">
        <f t="shared" si="264"/>
        <v>41880.781377314815</v>
      </c>
    </row>
    <row r="2749" spans="1:20" ht="48" x14ac:dyDescent="0.2">
      <c r="A2749">
        <v>2747</v>
      </c>
      <c r="B2749" s="3" t="s">
        <v>2747</v>
      </c>
      <c r="C2749" s="3" t="s">
        <v>4971</v>
      </c>
      <c r="D2749">
        <v>4500</v>
      </c>
      <c r="E2749">
        <v>101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9"/>
        <v>2.2444444444444445</v>
      </c>
      <c r="P2749">
        <f t="shared" si="260"/>
        <v>1125</v>
      </c>
      <c r="Q2749" t="str">
        <f t="shared" si="261"/>
        <v>publishing</v>
      </c>
      <c r="R2749" t="str">
        <f t="shared" si="262"/>
        <v>children's books</v>
      </c>
      <c r="S2749" s="8">
        <f t="shared" si="263"/>
        <v>41044.64811342593</v>
      </c>
      <c r="T2749" s="8">
        <f t="shared" si="264"/>
        <v>41076.131944444445</v>
      </c>
    </row>
    <row r="2750" spans="1:20" ht="48" x14ac:dyDescent="0.2">
      <c r="A2750">
        <v>2748</v>
      </c>
      <c r="B2750" s="3" t="s">
        <v>2748</v>
      </c>
      <c r="C2750" s="3" t="s">
        <v>4972</v>
      </c>
      <c r="D2750">
        <v>50000</v>
      </c>
      <c r="E2750">
        <v>170</v>
      </c>
      <c r="F2750" t="s">
        <v>8221</v>
      </c>
      <c r="G2750" t="s">
        <v>8225</v>
      </c>
      <c r="H2750" t="s">
        <v>8247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9"/>
        <v>0.33999999999999997</v>
      </c>
      <c r="P2750">
        <f t="shared" si="260"/>
        <v>12500</v>
      </c>
      <c r="Q2750" t="str">
        <f t="shared" si="261"/>
        <v>publishing</v>
      </c>
      <c r="R2750" t="str">
        <f t="shared" si="262"/>
        <v>children's books</v>
      </c>
      <c r="S2750" s="8">
        <f t="shared" si="263"/>
        <v>42585.7106712963</v>
      </c>
      <c r="T2750" s="8">
        <f t="shared" si="264"/>
        <v>42615.7106712963</v>
      </c>
    </row>
    <row r="2751" spans="1:20" ht="48" x14ac:dyDescent="0.2">
      <c r="A2751">
        <v>2749</v>
      </c>
      <c r="B2751" s="3" t="s">
        <v>2749</v>
      </c>
      <c r="C2751" s="3" t="s">
        <v>4973</v>
      </c>
      <c r="D2751">
        <v>2000</v>
      </c>
      <c r="E2751">
        <v>90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9"/>
        <v>4.5</v>
      </c>
      <c r="P2751">
        <f t="shared" si="260"/>
        <v>1000</v>
      </c>
      <c r="Q2751" t="str">
        <f t="shared" si="261"/>
        <v>publishing</v>
      </c>
      <c r="R2751" t="str">
        <f t="shared" si="262"/>
        <v>children's books</v>
      </c>
      <c r="S2751" s="8">
        <f t="shared" si="263"/>
        <v>42068.799039351856</v>
      </c>
      <c r="T2751" s="8">
        <f t="shared" si="264"/>
        <v>42098.757372685184</v>
      </c>
    </row>
    <row r="2752" spans="1:20" ht="48" x14ac:dyDescent="0.2">
      <c r="A2752">
        <v>2750</v>
      </c>
      <c r="B2752" s="3" t="s">
        <v>2750</v>
      </c>
      <c r="C2752" s="3" t="s">
        <v>4974</v>
      </c>
      <c r="D2752">
        <v>6500</v>
      </c>
      <c r="E2752">
        <v>2700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9"/>
        <v>41.53846153846154</v>
      </c>
      <c r="P2752" t="e">
        <f t="shared" si="260"/>
        <v>#DIV/0!</v>
      </c>
      <c r="Q2752" t="str">
        <f t="shared" si="261"/>
        <v>publishing</v>
      </c>
      <c r="R2752" t="str">
        <f t="shared" si="262"/>
        <v>children's books</v>
      </c>
      <c r="S2752" s="8">
        <f t="shared" si="263"/>
        <v>41078.899826388886</v>
      </c>
      <c r="T2752" s="8">
        <f t="shared" si="264"/>
        <v>41090.833333333336</v>
      </c>
    </row>
    <row r="2753" spans="1:20" ht="48" x14ac:dyDescent="0.2">
      <c r="A2753">
        <v>2751</v>
      </c>
      <c r="B2753" s="3" t="s">
        <v>2751</v>
      </c>
      <c r="C2753" s="3" t="s">
        <v>4975</v>
      </c>
      <c r="D2753">
        <v>2200</v>
      </c>
      <c r="E2753">
        <v>45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9"/>
        <v>2.0454545454545454</v>
      </c>
      <c r="P2753" t="e">
        <f t="shared" si="260"/>
        <v>#DIV/0!</v>
      </c>
      <c r="Q2753" t="str">
        <f t="shared" si="261"/>
        <v>publishing</v>
      </c>
      <c r="R2753" t="str">
        <f t="shared" si="262"/>
        <v>children's books</v>
      </c>
      <c r="S2753" s="8">
        <f t="shared" si="263"/>
        <v>41747.887060185189</v>
      </c>
      <c r="T2753" s="8">
        <f t="shared" si="264"/>
        <v>41807.887060185189</v>
      </c>
    </row>
    <row r="2754" spans="1:20" ht="48" x14ac:dyDescent="0.2">
      <c r="A2754">
        <v>2752</v>
      </c>
      <c r="B2754" s="3" t="s">
        <v>2752</v>
      </c>
      <c r="C2754" s="3" t="s">
        <v>4976</v>
      </c>
      <c r="D2754">
        <v>3500</v>
      </c>
      <c r="E2754">
        <v>640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9"/>
        <v>18.285714285714285</v>
      </c>
      <c r="P2754">
        <f t="shared" si="260"/>
        <v>250</v>
      </c>
      <c r="Q2754" t="str">
        <f t="shared" si="261"/>
        <v>publishing</v>
      </c>
      <c r="R2754" t="str">
        <f t="shared" si="262"/>
        <v>children's books</v>
      </c>
      <c r="S2754" s="8">
        <f t="shared" si="263"/>
        <v>40855.765092592592</v>
      </c>
      <c r="T2754" s="8">
        <f t="shared" si="264"/>
        <v>40895.765092592592</v>
      </c>
    </row>
    <row r="2755" spans="1:20" ht="48" x14ac:dyDescent="0.2">
      <c r="A2755">
        <v>2753</v>
      </c>
      <c r="B2755" s="3" t="s">
        <v>2753</v>
      </c>
      <c r="C2755" s="3" t="s">
        <v>4977</v>
      </c>
      <c r="D2755">
        <v>5000</v>
      </c>
      <c r="E2755">
        <v>1201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9"/>
        <v>24.02</v>
      </c>
      <c r="P2755">
        <f t="shared" si="260"/>
        <v>625</v>
      </c>
      <c r="Q2755" t="str">
        <f t="shared" si="261"/>
        <v>publishing</v>
      </c>
      <c r="R2755" t="str">
        <f t="shared" si="262"/>
        <v>children's books</v>
      </c>
      <c r="S2755" s="8">
        <f t="shared" si="263"/>
        <v>41117.900729166664</v>
      </c>
      <c r="T2755" s="8">
        <f t="shared" si="264"/>
        <v>41147.900729166664</v>
      </c>
    </row>
    <row r="2756" spans="1:20" ht="64" x14ac:dyDescent="0.2">
      <c r="A2756">
        <v>2754</v>
      </c>
      <c r="B2756" s="3" t="s">
        <v>2754</v>
      </c>
      <c r="C2756" s="3" t="s">
        <v>4978</v>
      </c>
      <c r="D2756">
        <v>45000</v>
      </c>
      <c r="E2756">
        <v>50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9"/>
        <v>0.1111111111111111</v>
      </c>
      <c r="P2756" t="e">
        <f t="shared" si="260"/>
        <v>#DIV/0!</v>
      </c>
      <c r="Q2756" t="str">
        <f t="shared" si="261"/>
        <v>publishing</v>
      </c>
      <c r="R2756" t="str">
        <f t="shared" si="262"/>
        <v>children's books</v>
      </c>
      <c r="S2756" s="8">
        <f t="shared" si="263"/>
        <v>41863.636006944449</v>
      </c>
      <c r="T2756" s="8">
        <f t="shared" si="264"/>
        <v>41893.636006944449</v>
      </c>
    </row>
    <row r="2757" spans="1:20" ht="48" x14ac:dyDescent="0.2">
      <c r="A2757">
        <v>2755</v>
      </c>
      <c r="B2757" s="3" t="s">
        <v>2755</v>
      </c>
      <c r="C2757" s="3" t="s">
        <v>4979</v>
      </c>
      <c r="D2757">
        <v>8800</v>
      </c>
      <c r="E2757">
        <v>1040</v>
      </c>
      <c r="F2757" t="s">
        <v>8221</v>
      </c>
      <c r="G2757" t="s">
        <v>8224</v>
      </c>
      <c r="H2757" t="s">
        <v>8246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9"/>
        <v>11.818181818181818</v>
      </c>
      <c r="P2757">
        <f t="shared" si="260"/>
        <v>586.66666666666663</v>
      </c>
      <c r="Q2757" t="str">
        <f t="shared" si="261"/>
        <v>publishing</v>
      </c>
      <c r="R2757" t="str">
        <f t="shared" si="262"/>
        <v>children's books</v>
      </c>
      <c r="S2757" s="8">
        <f t="shared" si="263"/>
        <v>42072.790821759263</v>
      </c>
      <c r="T2757" s="8">
        <f t="shared" si="26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4980</v>
      </c>
      <c r="D2758">
        <v>20000</v>
      </c>
      <c r="E2758">
        <v>62</v>
      </c>
      <c r="F2758" t="s">
        <v>8221</v>
      </c>
      <c r="G2758" t="s">
        <v>8225</v>
      </c>
      <c r="H2758" t="s">
        <v>8247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9"/>
        <v>0.31</v>
      </c>
      <c r="P2758">
        <f t="shared" si="260"/>
        <v>606.06060606060601</v>
      </c>
      <c r="Q2758" t="str">
        <f t="shared" si="261"/>
        <v>publishing</v>
      </c>
      <c r="R2758" t="str">
        <f t="shared" si="262"/>
        <v>children's books</v>
      </c>
      <c r="S2758" s="8">
        <f t="shared" si="263"/>
        <v>41620.90047453704</v>
      </c>
      <c r="T2758" s="8">
        <f t="shared" si="264"/>
        <v>41650.90047453704</v>
      </c>
    </row>
    <row r="2759" spans="1:20" ht="48" x14ac:dyDescent="0.2">
      <c r="A2759">
        <v>2757</v>
      </c>
      <c r="B2759" s="3" t="s">
        <v>2757</v>
      </c>
      <c r="C2759" s="3" t="s">
        <v>4981</v>
      </c>
      <c r="D2759">
        <v>6000</v>
      </c>
      <c r="E2759">
        <v>325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9"/>
        <v>5.416666666666667</v>
      </c>
      <c r="P2759">
        <f t="shared" si="260"/>
        <v>3000</v>
      </c>
      <c r="Q2759" t="str">
        <f t="shared" si="261"/>
        <v>publishing</v>
      </c>
      <c r="R2759" t="str">
        <f t="shared" si="262"/>
        <v>children's books</v>
      </c>
      <c r="S2759" s="8">
        <f t="shared" si="263"/>
        <v>42573.65662037037</v>
      </c>
      <c r="T2759" s="8">
        <f t="shared" si="264"/>
        <v>42588.65662037037</v>
      </c>
    </row>
    <row r="2760" spans="1:20" ht="48" x14ac:dyDescent="0.2">
      <c r="A2760">
        <v>2758</v>
      </c>
      <c r="B2760" s="3" t="s">
        <v>2758</v>
      </c>
      <c r="C2760" s="3" t="s">
        <v>4982</v>
      </c>
      <c r="D2760">
        <v>8000</v>
      </c>
      <c r="E2760">
        <v>65</v>
      </c>
      <c r="F2760" t="s">
        <v>8221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9"/>
        <v>0.8125</v>
      </c>
      <c r="P2760">
        <f t="shared" si="260"/>
        <v>1333.3333333333333</v>
      </c>
      <c r="Q2760" t="str">
        <f t="shared" si="261"/>
        <v>publishing</v>
      </c>
      <c r="R2760" t="str">
        <f t="shared" si="262"/>
        <v>children's books</v>
      </c>
      <c r="S2760" s="8">
        <f t="shared" si="263"/>
        <v>42639.441932870366</v>
      </c>
      <c r="T2760" s="8">
        <f t="shared" si="264"/>
        <v>42653.441932870366</v>
      </c>
    </row>
    <row r="2761" spans="1:20" ht="32" x14ac:dyDescent="0.2">
      <c r="A2761">
        <v>2759</v>
      </c>
      <c r="B2761" s="3" t="s">
        <v>2759</v>
      </c>
      <c r="C2761" s="3" t="s">
        <v>4983</v>
      </c>
      <c r="D2761">
        <v>3500</v>
      </c>
      <c r="E2761">
        <v>45</v>
      </c>
      <c r="F2761" t="s">
        <v>8221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9"/>
        <v>1.2857142857142856</v>
      </c>
      <c r="P2761">
        <f t="shared" si="260"/>
        <v>1750</v>
      </c>
      <c r="Q2761" t="str">
        <f t="shared" si="261"/>
        <v>publishing</v>
      </c>
      <c r="R2761" t="str">
        <f t="shared" si="262"/>
        <v>children's books</v>
      </c>
      <c r="S2761" s="8">
        <f t="shared" si="263"/>
        <v>42524.36650462963</v>
      </c>
      <c r="T2761" s="8">
        <f t="shared" si="264"/>
        <v>42567.36650462963</v>
      </c>
    </row>
    <row r="2762" spans="1:20" ht="48" x14ac:dyDescent="0.2">
      <c r="A2762">
        <v>2760</v>
      </c>
      <c r="B2762" s="3" t="s">
        <v>2760</v>
      </c>
      <c r="C2762" s="3" t="s">
        <v>4984</v>
      </c>
      <c r="D2762">
        <v>3000</v>
      </c>
      <c r="E2762">
        <v>730</v>
      </c>
      <c r="F2762" t="s">
        <v>8221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9"/>
        <v>24.333333333333336</v>
      </c>
      <c r="P2762" t="e">
        <f t="shared" si="260"/>
        <v>#DIV/0!</v>
      </c>
      <c r="Q2762" t="str">
        <f t="shared" si="261"/>
        <v>publishing</v>
      </c>
      <c r="R2762" t="str">
        <f t="shared" si="262"/>
        <v>children's books</v>
      </c>
      <c r="S2762" s="8">
        <f t="shared" si="263"/>
        <v>41415.461319444446</v>
      </c>
      <c r="T2762" s="8">
        <f t="shared" si="264"/>
        <v>41445.461319444446</v>
      </c>
    </row>
    <row r="2763" spans="1:20" ht="64" x14ac:dyDescent="0.2">
      <c r="A2763">
        <v>2761</v>
      </c>
      <c r="B2763" s="3" t="s">
        <v>2761</v>
      </c>
      <c r="C2763" s="3" t="s">
        <v>4985</v>
      </c>
      <c r="D2763">
        <v>5000</v>
      </c>
      <c r="E2763">
        <v>0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ref="O2763:O2826" si="265">(E2763/D2763)*100</f>
        <v>0</v>
      </c>
      <c r="P2763">
        <f t="shared" ref="P2763:P2826" si="266">D2763/L2763</f>
        <v>1250</v>
      </c>
      <c r="Q2763" t="str">
        <f t="shared" ref="Q2763:Q2826" si="267">LEFT(N2763,SEARCH("/",N2763)-1)</f>
        <v>publishing</v>
      </c>
      <c r="R2763" t="str">
        <f t="shared" ref="R2763:R2826" si="268">RIGHT(N2763,LEN(N2763)-SEARCH("/",N2763))</f>
        <v>children's books</v>
      </c>
      <c r="S2763" s="8">
        <f t="shared" ref="S2763:S2826" si="269">(((J2763/60)/60)/24)+DATE(1970,1,1)</f>
        <v>41247.063576388886</v>
      </c>
      <c r="T2763" s="8">
        <f t="shared" ref="T2763:T2826" si="270">(((I2763/60)/60)/24)+DATE(1970,1,1)</f>
        <v>41277.063576388886</v>
      </c>
    </row>
    <row r="2764" spans="1:20" ht="32" x14ac:dyDescent="0.2">
      <c r="A2764">
        <v>2762</v>
      </c>
      <c r="B2764" s="3" t="s">
        <v>2762</v>
      </c>
      <c r="C2764" s="3" t="s">
        <v>4986</v>
      </c>
      <c r="D2764">
        <v>3152</v>
      </c>
      <c r="E2764">
        <v>1286</v>
      </c>
      <c r="F2764" t="s">
        <v>8221</v>
      </c>
      <c r="G2764" t="s">
        <v>8225</v>
      </c>
      <c r="H2764" t="s">
        <v>8247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65"/>
        <v>40.799492385786799</v>
      </c>
      <c r="P2764">
        <f t="shared" si="266"/>
        <v>3152</v>
      </c>
      <c r="Q2764" t="str">
        <f t="shared" si="267"/>
        <v>publishing</v>
      </c>
      <c r="R2764" t="str">
        <f t="shared" si="268"/>
        <v>children's books</v>
      </c>
      <c r="S2764" s="8">
        <f t="shared" si="269"/>
        <v>40927.036979166667</v>
      </c>
      <c r="T2764" s="8">
        <f t="shared" si="270"/>
        <v>40986.995312500003</v>
      </c>
    </row>
    <row r="2765" spans="1:20" ht="48" x14ac:dyDescent="0.2">
      <c r="A2765">
        <v>2763</v>
      </c>
      <c r="B2765" s="3" t="s">
        <v>2763</v>
      </c>
      <c r="C2765" s="3" t="s">
        <v>4987</v>
      </c>
      <c r="D2765">
        <v>2000</v>
      </c>
      <c r="E2765">
        <v>1351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65"/>
        <v>67.55</v>
      </c>
      <c r="P2765">
        <f t="shared" si="266"/>
        <v>666.66666666666663</v>
      </c>
      <c r="Q2765" t="str">
        <f t="shared" si="267"/>
        <v>publishing</v>
      </c>
      <c r="R2765" t="str">
        <f t="shared" si="268"/>
        <v>children's books</v>
      </c>
      <c r="S2765" s="8">
        <f t="shared" si="269"/>
        <v>41373.579675925925</v>
      </c>
      <c r="T2765" s="8">
        <f t="shared" si="270"/>
        <v>41418.579675925925</v>
      </c>
    </row>
    <row r="2766" spans="1:20" ht="48" x14ac:dyDescent="0.2">
      <c r="A2766">
        <v>2764</v>
      </c>
      <c r="B2766" s="3" t="s">
        <v>2764</v>
      </c>
      <c r="C2766" s="3" t="s">
        <v>4988</v>
      </c>
      <c r="D2766">
        <v>5000</v>
      </c>
      <c r="E2766">
        <v>65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65"/>
        <v>1.3</v>
      </c>
      <c r="P2766">
        <f t="shared" si="266"/>
        <v>1250</v>
      </c>
      <c r="Q2766" t="str">
        <f t="shared" si="267"/>
        <v>publishing</v>
      </c>
      <c r="R2766" t="str">
        <f t="shared" si="268"/>
        <v>children's books</v>
      </c>
      <c r="S2766" s="8">
        <f t="shared" si="269"/>
        <v>41030.292025462964</v>
      </c>
      <c r="T2766" s="8">
        <f t="shared" si="270"/>
        <v>41059.791666666664</v>
      </c>
    </row>
    <row r="2767" spans="1:20" ht="48" x14ac:dyDescent="0.2">
      <c r="A2767">
        <v>2765</v>
      </c>
      <c r="B2767" s="3" t="s">
        <v>2765</v>
      </c>
      <c r="C2767" s="3" t="s">
        <v>4989</v>
      </c>
      <c r="D2767">
        <v>2100</v>
      </c>
      <c r="E2767">
        <v>644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65"/>
        <v>30.666666666666664</v>
      </c>
      <c r="P2767" t="e">
        <f t="shared" si="266"/>
        <v>#DIV/0!</v>
      </c>
      <c r="Q2767" t="str">
        <f t="shared" si="267"/>
        <v>publishing</v>
      </c>
      <c r="R2767" t="str">
        <f t="shared" si="268"/>
        <v>children's books</v>
      </c>
      <c r="S2767" s="8">
        <f t="shared" si="269"/>
        <v>41194.579027777778</v>
      </c>
      <c r="T2767" s="8">
        <f t="shared" si="270"/>
        <v>41210.579027777778</v>
      </c>
    </row>
    <row r="2768" spans="1:20" ht="48" x14ac:dyDescent="0.2">
      <c r="A2768">
        <v>2766</v>
      </c>
      <c r="B2768" s="3" t="s">
        <v>2766</v>
      </c>
      <c r="C2768" s="3" t="s">
        <v>4990</v>
      </c>
      <c r="D2768">
        <v>3780</v>
      </c>
      <c r="E2768">
        <v>113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65"/>
        <v>2.9894179894179893</v>
      </c>
      <c r="P2768">
        <f t="shared" si="266"/>
        <v>945</v>
      </c>
      <c r="Q2768" t="str">
        <f t="shared" si="267"/>
        <v>publishing</v>
      </c>
      <c r="R2768" t="str">
        <f t="shared" si="268"/>
        <v>children's books</v>
      </c>
      <c r="S2768" s="8">
        <f t="shared" si="269"/>
        <v>40736.668032407404</v>
      </c>
      <c r="T2768" s="8">
        <f t="shared" si="270"/>
        <v>40766.668032407404</v>
      </c>
    </row>
    <row r="2769" spans="1:20" ht="48" x14ac:dyDescent="0.2">
      <c r="A2769">
        <v>2767</v>
      </c>
      <c r="B2769" s="3" t="s">
        <v>2767</v>
      </c>
      <c r="C2769" s="3" t="s">
        <v>4991</v>
      </c>
      <c r="D2769">
        <v>3750</v>
      </c>
      <c r="E2769">
        <v>30</v>
      </c>
      <c r="F2769" t="s">
        <v>8221</v>
      </c>
      <c r="G2769" t="s">
        <v>8224</v>
      </c>
      <c r="H2769" t="s">
        <v>8246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65"/>
        <v>0.8</v>
      </c>
      <c r="P2769">
        <f t="shared" si="266"/>
        <v>1250</v>
      </c>
      <c r="Q2769" t="str">
        <f t="shared" si="267"/>
        <v>publishing</v>
      </c>
      <c r="R2769" t="str">
        <f t="shared" si="268"/>
        <v>children's books</v>
      </c>
      <c r="S2769" s="8">
        <f t="shared" si="269"/>
        <v>42172.958912037036</v>
      </c>
      <c r="T2769" s="8">
        <f t="shared" si="270"/>
        <v>42232.958912037036</v>
      </c>
    </row>
    <row r="2770" spans="1:20" ht="48" x14ac:dyDescent="0.2">
      <c r="A2770">
        <v>2768</v>
      </c>
      <c r="B2770" s="3" t="s">
        <v>2768</v>
      </c>
      <c r="C2770" s="3" t="s">
        <v>4992</v>
      </c>
      <c r="D2770">
        <v>1500</v>
      </c>
      <c r="E2770">
        <v>302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65"/>
        <v>20.133333333333333</v>
      </c>
      <c r="P2770">
        <f t="shared" si="266"/>
        <v>44.117647058823529</v>
      </c>
      <c r="Q2770" t="str">
        <f t="shared" si="267"/>
        <v>publishing</v>
      </c>
      <c r="R2770" t="str">
        <f t="shared" si="268"/>
        <v>children's books</v>
      </c>
      <c r="S2770" s="8">
        <f t="shared" si="269"/>
        <v>40967.614849537036</v>
      </c>
      <c r="T2770" s="8">
        <f t="shared" si="270"/>
        <v>40997.573182870372</v>
      </c>
    </row>
    <row r="2771" spans="1:20" ht="48" x14ac:dyDescent="0.2">
      <c r="A2771">
        <v>2769</v>
      </c>
      <c r="B2771" s="3" t="s">
        <v>2769</v>
      </c>
      <c r="C2771" s="3" t="s">
        <v>4993</v>
      </c>
      <c r="D2771">
        <v>5000</v>
      </c>
      <c r="E2771">
        <v>2001</v>
      </c>
      <c r="F2771" t="s">
        <v>8221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65"/>
        <v>40.020000000000003</v>
      </c>
      <c r="P2771">
        <f t="shared" si="266"/>
        <v>2500</v>
      </c>
      <c r="Q2771" t="str">
        <f t="shared" si="267"/>
        <v>publishing</v>
      </c>
      <c r="R2771" t="str">
        <f t="shared" si="268"/>
        <v>children's books</v>
      </c>
      <c r="S2771" s="8">
        <f t="shared" si="269"/>
        <v>41745.826273148145</v>
      </c>
      <c r="T2771" s="8">
        <f t="shared" si="270"/>
        <v>41795.826273148145</v>
      </c>
    </row>
    <row r="2772" spans="1:20" ht="48" x14ac:dyDescent="0.2">
      <c r="A2772">
        <v>2770</v>
      </c>
      <c r="B2772" s="3" t="s">
        <v>2770</v>
      </c>
      <c r="C2772" s="3" t="s">
        <v>4994</v>
      </c>
      <c r="D2772">
        <v>2000</v>
      </c>
      <c r="E2772">
        <v>20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65"/>
        <v>1</v>
      </c>
      <c r="P2772">
        <f t="shared" si="266"/>
        <v>60.606060606060609</v>
      </c>
      <c r="Q2772" t="str">
        <f t="shared" si="267"/>
        <v>publishing</v>
      </c>
      <c r="R2772" t="str">
        <f t="shared" si="268"/>
        <v>children's books</v>
      </c>
      <c r="S2772" s="8">
        <f t="shared" si="269"/>
        <v>41686.705208333333</v>
      </c>
      <c r="T2772" s="8">
        <f t="shared" si="270"/>
        <v>41716.663541666669</v>
      </c>
    </row>
    <row r="2773" spans="1:20" ht="48" x14ac:dyDescent="0.2">
      <c r="A2773">
        <v>2771</v>
      </c>
      <c r="B2773" s="3" t="s">
        <v>2771</v>
      </c>
      <c r="C2773" s="3" t="s">
        <v>4995</v>
      </c>
      <c r="D2773">
        <v>1000</v>
      </c>
      <c r="E2773">
        <v>750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65"/>
        <v>75</v>
      </c>
      <c r="P2773" t="e">
        <f t="shared" si="266"/>
        <v>#DIV/0!</v>
      </c>
      <c r="Q2773" t="str">
        <f t="shared" si="267"/>
        <v>publishing</v>
      </c>
      <c r="R2773" t="str">
        <f t="shared" si="268"/>
        <v>children's books</v>
      </c>
      <c r="S2773" s="8">
        <f t="shared" si="269"/>
        <v>41257.531712962962</v>
      </c>
      <c r="T2773" s="8">
        <f t="shared" si="270"/>
        <v>41306.708333333336</v>
      </c>
    </row>
    <row r="2774" spans="1:20" ht="48" x14ac:dyDescent="0.2">
      <c r="A2774">
        <v>2772</v>
      </c>
      <c r="B2774" s="3" t="s">
        <v>2772</v>
      </c>
      <c r="C2774" s="3" t="s">
        <v>4996</v>
      </c>
      <c r="D2774">
        <v>500</v>
      </c>
      <c r="E2774">
        <v>205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65"/>
        <v>41</v>
      </c>
      <c r="P2774" t="e">
        <f t="shared" si="266"/>
        <v>#DIV/0!</v>
      </c>
      <c r="Q2774" t="str">
        <f t="shared" si="267"/>
        <v>publishing</v>
      </c>
      <c r="R2774" t="str">
        <f t="shared" si="268"/>
        <v>children's books</v>
      </c>
      <c r="S2774" s="8">
        <f t="shared" si="269"/>
        <v>41537.869143518517</v>
      </c>
      <c r="T2774" s="8">
        <f t="shared" si="270"/>
        <v>41552.869143518517</v>
      </c>
    </row>
    <row r="2775" spans="1:20" ht="48" x14ac:dyDescent="0.2">
      <c r="A2775">
        <v>2773</v>
      </c>
      <c r="B2775" s="3" t="s">
        <v>2773</v>
      </c>
      <c r="C2775" s="3" t="s">
        <v>4997</v>
      </c>
      <c r="D2775">
        <v>1000</v>
      </c>
      <c r="E2775">
        <v>0</v>
      </c>
      <c r="F2775" t="s">
        <v>8221</v>
      </c>
      <c r="G2775" t="s">
        <v>8224</v>
      </c>
      <c r="H2775" t="s">
        <v>8246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65"/>
        <v>0</v>
      </c>
      <c r="P2775">
        <f t="shared" si="266"/>
        <v>1000</v>
      </c>
      <c r="Q2775" t="str">
        <f t="shared" si="267"/>
        <v>publishing</v>
      </c>
      <c r="R2775" t="str">
        <f t="shared" si="268"/>
        <v>children's books</v>
      </c>
      <c r="S2775" s="8">
        <f t="shared" si="269"/>
        <v>42474.86482638889</v>
      </c>
      <c r="T2775" s="8">
        <f t="shared" si="270"/>
        <v>42484.86482638889</v>
      </c>
    </row>
    <row r="2776" spans="1:20" ht="48" x14ac:dyDescent="0.2">
      <c r="A2776">
        <v>2774</v>
      </c>
      <c r="B2776" s="3" t="s">
        <v>2774</v>
      </c>
      <c r="C2776" s="3" t="s">
        <v>4998</v>
      </c>
      <c r="D2776">
        <v>1000</v>
      </c>
      <c r="E2776">
        <v>72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65"/>
        <v>7.1999999999999993</v>
      </c>
      <c r="P2776">
        <f t="shared" si="266"/>
        <v>76.92307692307692</v>
      </c>
      <c r="Q2776" t="str">
        <f t="shared" si="267"/>
        <v>publishing</v>
      </c>
      <c r="R2776" t="str">
        <f t="shared" si="268"/>
        <v>children's books</v>
      </c>
      <c r="S2776" s="8">
        <f t="shared" si="269"/>
        <v>41311.126481481479</v>
      </c>
      <c r="T2776" s="8">
        <f t="shared" si="270"/>
        <v>41341.126481481479</v>
      </c>
    </row>
    <row r="2777" spans="1:20" ht="48" x14ac:dyDescent="0.2">
      <c r="A2777">
        <v>2775</v>
      </c>
      <c r="B2777" s="3" t="s">
        <v>2775</v>
      </c>
      <c r="C2777" s="3" t="s">
        <v>4999</v>
      </c>
      <c r="D2777">
        <v>25000</v>
      </c>
      <c r="E2777">
        <v>2360.3200000000002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65"/>
        <v>9.4412800000000008</v>
      </c>
      <c r="P2777">
        <f t="shared" si="266"/>
        <v>12500</v>
      </c>
      <c r="Q2777" t="str">
        <f t="shared" si="267"/>
        <v>publishing</v>
      </c>
      <c r="R2777" t="str">
        <f t="shared" si="268"/>
        <v>children's books</v>
      </c>
      <c r="S2777" s="8">
        <f t="shared" si="269"/>
        <v>40863.013356481482</v>
      </c>
      <c r="T2777" s="8">
        <f t="shared" si="270"/>
        <v>40893.013356481482</v>
      </c>
    </row>
    <row r="2778" spans="1:20" ht="48" x14ac:dyDescent="0.2">
      <c r="A2778">
        <v>2776</v>
      </c>
      <c r="B2778" s="3" t="s">
        <v>2776</v>
      </c>
      <c r="C2778" s="3" t="s">
        <v>5000</v>
      </c>
      <c r="D2778">
        <v>3000</v>
      </c>
      <c r="E2778">
        <v>125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65"/>
        <v>4.1666666666666661</v>
      </c>
      <c r="P2778">
        <f t="shared" si="266"/>
        <v>83.333333333333329</v>
      </c>
      <c r="Q2778" t="str">
        <f t="shared" si="267"/>
        <v>publishing</v>
      </c>
      <c r="R2778" t="str">
        <f t="shared" si="268"/>
        <v>children's books</v>
      </c>
      <c r="S2778" s="8">
        <f t="shared" si="269"/>
        <v>42136.297175925924</v>
      </c>
      <c r="T2778" s="8">
        <f t="shared" si="270"/>
        <v>42167.297175925924</v>
      </c>
    </row>
    <row r="2779" spans="1:20" ht="48" x14ac:dyDescent="0.2">
      <c r="A2779">
        <v>2777</v>
      </c>
      <c r="B2779" s="3" t="s">
        <v>2777</v>
      </c>
      <c r="C2779" s="3" t="s">
        <v>5001</v>
      </c>
      <c r="D2779">
        <v>8000</v>
      </c>
      <c r="E2779">
        <v>260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65"/>
        <v>3.25</v>
      </c>
      <c r="P2779">
        <f t="shared" si="266"/>
        <v>8000</v>
      </c>
      <c r="Q2779" t="str">
        <f t="shared" si="267"/>
        <v>publishing</v>
      </c>
      <c r="R2779" t="str">
        <f t="shared" si="268"/>
        <v>children's books</v>
      </c>
      <c r="S2779" s="8">
        <f t="shared" si="269"/>
        <v>42172.669027777782</v>
      </c>
      <c r="T2779" s="8">
        <f t="shared" si="270"/>
        <v>42202.669027777782</v>
      </c>
    </row>
    <row r="2780" spans="1:20" ht="48" x14ac:dyDescent="0.2">
      <c r="A2780">
        <v>2778</v>
      </c>
      <c r="B2780" s="3" t="s">
        <v>2778</v>
      </c>
      <c r="C2780" s="3" t="s">
        <v>5002</v>
      </c>
      <c r="D2780">
        <v>6000</v>
      </c>
      <c r="E2780">
        <v>2445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65"/>
        <v>40.75</v>
      </c>
      <c r="P2780">
        <f t="shared" si="266"/>
        <v>400</v>
      </c>
      <c r="Q2780" t="str">
        <f t="shared" si="267"/>
        <v>publishing</v>
      </c>
      <c r="R2780" t="str">
        <f t="shared" si="268"/>
        <v>children's books</v>
      </c>
      <c r="S2780" s="8">
        <f t="shared" si="269"/>
        <v>41846.978078703702</v>
      </c>
      <c r="T2780" s="8">
        <f t="shared" si="270"/>
        <v>41876.978078703702</v>
      </c>
    </row>
    <row r="2781" spans="1:20" ht="48" x14ac:dyDescent="0.2">
      <c r="A2781">
        <v>2779</v>
      </c>
      <c r="B2781" s="3" t="s">
        <v>2779</v>
      </c>
      <c r="C2781" s="3" t="s">
        <v>5003</v>
      </c>
      <c r="D2781">
        <v>2000</v>
      </c>
      <c r="E2781">
        <v>200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65"/>
        <v>10</v>
      </c>
      <c r="P2781">
        <f t="shared" si="266"/>
        <v>2000</v>
      </c>
      <c r="Q2781" t="str">
        <f t="shared" si="267"/>
        <v>publishing</v>
      </c>
      <c r="R2781" t="str">
        <f t="shared" si="268"/>
        <v>children's books</v>
      </c>
      <c r="S2781" s="8">
        <f t="shared" si="269"/>
        <v>42300.585891203707</v>
      </c>
      <c r="T2781" s="8">
        <f t="shared" si="270"/>
        <v>42330.627557870372</v>
      </c>
    </row>
    <row r="2782" spans="1:20" ht="48" x14ac:dyDescent="0.2">
      <c r="A2782">
        <v>2780</v>
      </c>
      <c r="B2782" s="3" t="s">
        <v>2780</v>
      </c>
      <c r="C2782" s="3" t="s">
        <v>5004</v>
      </c>
      <c r="D2782">
        <v>20000</v>
      </c>
      <c r="E2782">
        <v>7834</v>
      </c>
      <c r="F2782" t="s">
        <v>8221</v>
      </c>
      <c r="G2782" t="s">
        <v>8224</v>
      </c>
      <c r="H2782" t="s">
        <v>8246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65"/>
        <v>39.17</v>
      </c>
      <c r="P2782" t="e">
        <f t="shared" si="266"/>
        <v>#DIV/0!</v>
      </c>
      <c r="Q2782" t="str">
        <f t="shared" si="267"/>
        <v>publishing</v>
      </c>
      <c r="R2782" t="str">
        <f t="shared" si="268"/>
        <v>children's books</v>
      </c>
      <c r="S2782" s="8">
        <f t="shared" si="269"/>
        <v>42774.447777777779</v>
      </c>
      <c r="T2782" s="8">
        <f t="shared" si="270"/>
        <v>42804.447777777779</v>
      </c>
    </row>
    <row r="2783" spans="1:20" ht="48" x14ac:dyDescent="0.2">
      <c r="A2783">
        <v>2781</v>
      </c>
      <c r="B2783" s="3" t="s">
        <v>2781</v>
      </c>
      <c r="C2783" s="3" t="s">
        <v>5005</v>
      </c>
      <c r="D2783">
        <v>8000</v>
      </c>
      <c r="E2783">
        <v>195</v>
      </c>
      <c r="F2783" t="s">
        <v>8221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65"/>
        <v>2.4375</v>
      </c>
      <c r="P2783">
        <f t="shared" si="266"/>
        <v>285.71428571428572</v>
      </c>
      <c r="Q2783" t="str">
        <f t="shared" si="267"/>
        <v>theater</v>
      </c>
      <c r="R2783" t="str">
        <f t="shared" si="268"/>
        <v>plays</v>
      </c>
      <c r="S2783" s="8">
        <f t="shared" si="269"/>
        <v>42018.94159722222</v>
      </c>
      <c r="T2783" s="8">
        <f t="shared" si="270"/>
        <v>42047.291666666672</v>
      </c>
    </row>
    <row r="2784" spans="1:20" ht="48" x14ac:dyDescent="0.2">
      <c r="A2784">
        <v>2782</v>
      </c>
      <c r="B2784" s="3" t="s">
        <v>2782</v>
      </c>
      <c r="C2784" s="3" t="s">
        <v>5006</v>
      </c>
      <c r="D2784">
        <v>8000</v>
      </c>
      <c r="E2784">
        <v>3200</v>
      </c>
      <c r="F2784" t="s">
        <v>8221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65"/>
        <v>40</v>
      </c>
      <c r="P2784">
        <f t="shared" si="266"/>
        <v>444.44444444444446</v>
      </c>
      <c r="Q2784" t="str">
        <f t="shared" si="267"/>
        <v>theater</v>
      </c>
      <c r="R2784" t="str">
        <f t="shared" si="268"/>
        <v>plays</v>
      </c>
      <c r="S2784" s="8">
        <f t="shared" si="269"/>
        <v>42026.924976851849</v>
      </c>
      <c r="T2784" s="8">
        <f t="shared" si="270"/>
        <v>42052.207638888889</v>
      </c>
    </row>
    <row r="2785" spans="1:20" ht="48" x14ac:dyDescent="0.2">
      <c r="A2785">
        <v>2783</v>
      </c>
      <c r="B2785" s="3" t="s">
        <v>2783</v>
      </c>
      <c r="C2785" s="3" t="s">
        <v>5007</v>
      </c>
      <c r="D2785">
        <v>3000</v>
      </c>
      <c r="E2785">
        <v>0</v>
      </c>
      <c r="F2785" t="s">
        <v>8221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65"/>
        <v>0</v>
      </c>
      <c r="P2785">
        <f t="shared" si="266"/>
        <v>49.180327868852459</v>
      </c>
      <c r="Q2785" t="str">
        <f t="shared" si="267"/>
        <v>theater</v>
      </c>
      <c r="R2785" t="str">
        <f t="shared" si="268"/>
        <v>plays</v>
      </c>
      <c r="S2785" s="8">
        <f t="shared" si="269"/>
        <v>42103.535254629634</v>
      </c>
      <c r="T2785" s="8">
        <f t="shared" si="270"/>
        <v>42117.535254629634</v>
      </c>
    </row>
    <row r="2786" spans="1:20" ht="48" x14ac:dyDescent="0.2">
      <c r="A2786">
        <v>2784</v>
      </c>
      <c r="B2786" s="3" t="s">
        <v>2784</v>
      </c>
      <c r="C2786" s="3" t="s">
        <v>5008</v>
      </c>
      <c r="D2786">
        <v>2500</v>
      </c>
      <c r="E2786">
        <v>70</v>
      </c>
      <c r="F2786" t="s">
        <v>8221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65"/>
        <v>2.8000000000000003</v>
      </c>
      <c r="P2786">
        <f t="shared" si="266"/>
        <v>23.148148148148149</v>
      </c>
      <c r="Q2786" t="str">
        <f t="shared" si="267"/>
        <v>theater</v>
      </c>
      <c r="R2786" t="str">
        <f t="shared" si="268"/>
        <v>plays</v>
      </c>
      <c r="S2786" s="8">
        <f t="shared" si="269"/>
        <v>41920.787534722222</v>
      </c>
      <c r="T2786" s="8">
        <f t="shared" si="270"/>
        <v>41941.787534722222</v>
      </c>
    </row>
    <row r="2787" spans="1:20" ht="48" x14ac:dyDescent="0.2">
      <c r="A2787">
        <v>2785</v>
      </c>
      <c r="B2787" s="3" t="s">
        <v>2785</v>
      </c>
      <c r="C2787" s="3" t="s">
        <v>5009</v>
      </c>
      <c r="D2787">
        <v>750</v>
      </c>
      <c r="E2787">
        <v>280</v>
      </c>
      <c r="F2787" t="s">
        <v>8221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65"/>
        <v>37.333333333333336</v>
      </c>
      <c r="P2787">
        <f t="shared" si="266"/>
        <v>5.28169014084507</v>
      </c>
      <c r="Q2787" t="str">
        <f t="shared" si="267"/>
        <v>theater</v>
      </c>
      <c r="R2787" t="str">
        <f t="shared" si="268"/>
        <v>plays</v>
      </c>
      <c r="S2787" s="8">
        <f t="shared" si="269"/>
        <v>42558.189432870371</v>
      </c>
      <c r="T2787" s="8">
        <f t="shared" si="270"/>
        <v>42587.875</v>
      </c>
    </row>
    <row r="2788" spans="1:20" ht="32" x14ac:dyDescent="0.2">
      <c r="A2788">
        <v>2786</v>
      </c>
      <c r="B2788" s="3" t="s">
        <v>2786</v>
      </c>
      <c r="C2788" s="3" t="s">
        <v>5010</v>
      </c>
      <c r="D2788">
        <v>5000</v>
      </c>
      <c r="E2788">
        <v>21</v>
      </c>
      <c r="F2788" t="s">
        <v>8221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65"/>
        <v>0.42</v>
      </c>
      <c r="P2788">
        <f t="shared" si="266"/>
        <v>67.567567567567565</v>
      </c>
      <c r="Q2788" t="str">
        <f t="shared" si="267"/>
        <v>theater</v>
      </c>
      <c r="R2788" t="str">
        <f t="shared" si="268"/>
        <v>plays</v>
      </c>
      <c r="S2788" s="8">
        <f t="shared" si="269"/>
        <v>41815.569212962961</v>
      </c>
      <c r="T2788" s="8">
        <f t="shared" si="270"/>
        <v>41829.569212962961</v>
      </c>
    </row>
    <row r="2789" spans="1:20" ht="64" x14ac:dyDescent="0.2">
      <c r="A2789">
        <v>2787</v>
      </c>
      <c r="B2789" s="3" t="s">
        <v>2787</v>
      </c>
      <c r="C2789" s="3" t="s">
        <v>5011</v>
      </c>
      <c r="D2789">
        <v>6500</v>
      </c>
      <c r="E2789">
        <v>0</v>
      </c>
      <c r="F2789" t="s">
        <v>8221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65"/>
        <v>0</v>
      </c>
      <c r="P2789">
        <f t="shared" si="266"/>
        <v>171.05263157894737</v>
      </c>
      <c r="Q2789" t="str">
        <f t="shared" si="267"/>
        <v>theater</v>
      </c>
      <c r="R2789" t="str">
        <f t="shared" si="268"/>
        <v>plays</v>
      </c>
      <c r="S2789" s="8">
        <f t="shared" si="269"/>
        <v>41808.198518518519</v>
      </c>
      <c r="T2789" s="8">
        <f t="shared" si="270"/>
        <v>41838.198518518519</v>
      </c>
    </row>
    <row r="2790" spans="1:20" ht="48" x14ac:dyDescent="0.2">
      <c r="A2790">
        <v>2788</v>
      </c>
      <c r="B2790" s="3" t="s">
        <v>2788</v>
      </c>
      <c r="C2790" s="3" t="s">
        <v>5012</v>
      </c>
      <c r="D2790">
        <v>30000</v>
      </c>
      <c r="E2790">
        <v>90</v>
      </c>
      <c r="F2790" t="s">
        <v>8221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65"/>
        <v>0.3</v>
      </c>
      <c r="P2790">
        <f t="shared" si="266"/>
        <v>1500</v>
      </c>
      <c r="Q2790" t="str">
        <f t="shared" si="267"/>
        <v>theater</v>
      </c>
      <c r="R2790" t="str">
        <f t="shared" si="268"/>
        <v>plays</v>
      </c>
      <c r="S2790" s="8">
        <f t="shared" si="269"/>
        <v>42550.701886574068</v>
      </c>
      <c r="T2790" s="8">
        <f t="shared" si="270"/>
        <v>42580.701886574068</v>
      </c>
    </row>
    <row r="2791" spans="1:20" ht="48" x14ac:dyDescent="0.2">
      <c r="A2791">
        <v>2789</v>
      </c>
      <c r="B2791" s="3" t="s">
        <v>2789</v>
      </c>
      <c r="C2791" s="3" t="s">
        <v>5013</v>
      </c>
      <c r="D2791">
        <v>5000</v>
      </c>
      <c r="E2791">
        <v>160</v>
      </c>
      <c r="F2791" t="s">
        <v>8221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65"/>
        <v>3.2</v>
      </c>
      <c r="P2791">
        <f t="shared" si="266"/>
        <v>208.33333333333334</v>
      </c>
      <c r="Q2791" t="str">
        <f t="shared" si="267"/>
        <v>theater</v>
      </c>
      <c r="R2791" t="str">
        <f t="shared" si="268"/>
        <v>plays</v>
      </c>
      <c r="S2791" s="8">
        <f t="shared" si="269"/>
        <v>42056.013124999998</v>
      </c>
      <c r="T2791" s="8">
        <f t="shared" si="270"/>
        <v>42075.166666666672</v>
      </c>
    </row>
    <row r="2792" spans="1:20" ht="48" x14ac:dyDescent="0.2">
      <c r="A2792">
        <v>2790</v>
      </c>
      <c r="B2792" s="3" t="s">
        <v>2790</v>
      </c>
      <c r="C2792" s="3" t="s">
        <v>5014</v>
      </c>
      <c r="D2792">
        <v>50000</v>
      </c>
      <c r="E2792">
        <v>151</v>
      </c>
      <c r="F2792" t="s">
        <v>8221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65"/>
        <v>0.30199999999999999</v>
      </c>
      <c r="P2792">
        <f t="shared" si="266"/>
        <v>757.57575757575762</v>
      </c>
      <c r="Q2792" t="str">
        <f t="shared" si="267"/>
        <v>theater</v>
      </c>
      <c r="R2792" t="str">
        <f t="shared" si="268"/>
        <v>plays</v>
      </c>
      <c r="S2792" s="8">
        <f t="shared" si="269"/>
        <v>42016.938692129625</v>
      </c>
      <c r="T2792" s="8">
        <f t="shared" si="270"/>
        <v>42046.938692129625</v>
      </c>
    </row>
    <row r="2793" spans="1:20" ht="48" x14ac:dyDescent="0.2">
      <c r="A2793">
        <v>2791</v>
      </c>
      <c r="B2793" s="3" t="s">
        <v>2791</v>
      </c>
      <c r="C2793" s="3" t="s">
        <v>5015</v>
      </c>
      <c r="D2793">
        <v>6500</v>
      </c>
      <c r="E2793">
        <v>196</v>
      </c>
      <c r="F2793" t="s">
        <v>8221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65"/>
        <v>3.0153846153846153</v>
      </c>
      <c r="P2793">
        <f t="shared" si="266"/>
        <v>232.14285714285714</v>
      </c>
      <c r="Q2793" t="str">
        <f t="shared" si="267"/>
        <v>theater</v>
      </c>
      <c r="R2793" t="str">
        <f t="shared" si="268"/>
        <v>plays</v>
      </c>
      <c r="S2793" s="8">
        <f t="shared" si="269"/>
        <v>42591.899988425925</v>
      </c>
      <c r="T2793" s="8">
        <f t="shared" si="270"/>
        <v>42622.166666666672</v>
      </c>
    </row>
    <row r="2794" spans="1:20" ht="32" x14ac:dyDescent="0.2">
      <c r="A2794">
        <v>2792</v>
      </c>
      <c r="B2794" s="3" t="s">
        <v>2792</v>
      </c>
      <c r="C2794" s="3" t="s">
        <v>5016</v>
      </c>
      <c r="D2794">
        <v>15000</v>
      </c>
      <c r="E2794">
        <v>0</v>
      </c>
      <c r="F2794" t="s">
        <v>8221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65"/>
        <v>0</v>
      </c>
      <c r="P2794">
        <f t="shared" si="266"/>
        <v>625</v>
      </c>
      <c r="Q2794" t="str">
        <f t="shared" si="267"/>
        <v>theater</v>
      </c>
      <c r="R2794" t="str">
        <f t="shared" si="268"/>
        <v>plays</v>
      </c>
      <c r="S2794" s="8">
        <f t="shared" si="269"/>
        <v>42183.231006944443</v>
      </c>
      <c r="T2794" s="8">
        <f t="shared" si="270"/>
        <v>42228.231006944443</v>
      </c>
    </row>
    <row r="2795" spans="1:20" ht="32" x14ac:dyDescent="0.2">
      <c r="A2795">
        <v>2793</v>
      </c>
      <c r="B2795" s="3" t="s">
        <v>2793</v>
      </c>
      <c r="C2795" s="3" t="s">
        <v>5017</v>
      </c>
      <c r="D2795">
        <v>2900</v>
      </c>
      <c r="E2795">
        <v>0</v>
      </c>
      <c r="F2795" t="s">
        <v>8221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65"/>
        <v>0</v>
      </c>
      <c r="P2795">
        <f t="shared" si="266"/>
        <v>39.726027397260275</v>
      </c>
      <c r="Q2795" t="str">
        <f t="shared" si="267"/>
        <v>theater</v>
      </c>
      <c r="R2795" t="str">
        <f t="shared" si="268"/>
        <v>plays</v>
      </c>
      <c r="S2795" s="8">
        <f t="shared" si="269"/>
        <v>42176.419039351851</v>
      </c>
      <c r="T2795" s="8">
        <f t="shared" si="270"/>
        <v>42206.419039351851</v>
      </c>
    </row>
    <row r="2796" spans="1:20" ht="48" x14ac:dyDescent="0.2">
      <c r="A2796">
        <v>2794</v>
      </c>
      <c r="B2796" s="3" t="s">
        <v>2794</v>
      </c>
      <c r="C2796" s="3" t="s">
        <v>5018</v>
      </c>
      <c r="D2796">
        <v>2500</v>
      </c>
      <c r="E2796">
        <v>0</v>
      </c>
      <c r="F2796" t="s">
        <v>8221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65"/>
        <v>0</v>
      </c>
      <c r="P2796">
        <f t="shared" si="266"/>
        <v>833.33333333333337</v>
      </c>
      <c r="Q2796" t="str">
        <f t="shared" si="267"/>
        <v>theater</v>
      </c>
      <c r="R2796" t="str">
        <f t="shared" si="268"/>
        <v>plays</v>
      </c>
      <c r="S2796" s="8">
        <f t="shared" si="269"/>
        <v>42416.691655092596</v>
      </c>
      <c r="T2796" s="8">
        <f t="shared" si="270"/>
        <v>42432.791666666672</v>
      </c>
    </row>
    <row r="2797" spans="1:20" ht="48" x14ac:dyDescent="0.2">
      <c r="A2797">
        <v>2795</v>
      </c>
      <c r="B2797" s="3" t="s">
        <v>2795</v>
      </c>
      <c r="C2797" s="3" t="s">
        <v>5019</v>
      </c>
      <c r="D2797">
        <v>16000</v>
      </c>
      <c r="E2797">
        <v>520</v>
      </c>
      <c r="F2797" t="s">
        <v>8221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65"/>
        <v>3.25</v>
      </c>
      <c r="P2797">
        <f t="shared" si="266"/>
        <v>800</v>
      </c>
      <c r="Q2797" t="str">
        <f t="shared" si="267"/>
        <v>theater</v>
      </c>
      <c r="R2797" t="str">
        <f t="shared" si="268"/>
        <v>plays</v>
      </c>
      <c r="S2797" s="8">
        <f t="shared" si="269"/>
        <v>41780.525937500002</v>
      </c>
      <c r="T2797" s="8">
        <f t="shared" si="270"/>
        <v>41796.958333333336</v>
      </c>
    </row>
    <row r="2798" spans="1:20" ht="48" x14ac:dyDescent="0.2">
      <c r="A2798">
        <v>2796</v>
      </c>
      <c r="B2798" s="3" t="s">
        <v>2796</v>
      </c>
      <c r="C2798" s="3" t="s">
        <v>5020</v>
      </c>
      <c r="D2798">
        <v>550</v>
      </c>
      <c r="E2798">
        <v>123</v>
      </c>
      <c r="F2798" t="s">
        <v>8221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65"/>
        <v>22.363636363636363</v>
      </c>
      <c r="P2798">
        <f t="shared" si="266"/>
        <v>26.19047619047619</v>
      </c>
      <c r="Q2798" t="str">
        <f t="shared" si="267"/>
        <v>theater</v>
      </c>
      <c r="R2798" t="str">
        <f t="shared" si="268"/>
        <v>plays</v>
      </c>
      <c r="S2798" s="8">
        <f t="shared" si="269"/>
        <v>41795.528101851851</v>
      </c>
      <c r="T2798" s="8">
        <f t="shared" si="270"/>
        <v>41825.528101851851</v>
      </c>
    </row>
    <row r="2799" spans="1:20" ht="48" x14ac:dyDescent="0.2">
      <c r="A2799">
        <v>2797</v>
      </c>
      <c r="B2799" s="3" t="s">
        <v>2797</v>
      </c>
      <c r="C2799" s="3" t="s">
        <v>5021</v>
      </c>
      <c r="D2799">
        <v>100000</v>
      </c>
      <c r="E2799">
        <v>0</v>
      </c>
      <c r="F2799" t="s">
        <v>8221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65"/>
        <v>0</v>
      </c>
      <c r="P2799">
        <f t="shared" si="266"/>
        <v>1063.8297872340424</v>
      </c>
      <c r="Q2799" t="str">
        <f t="shared" si="267"/>
        <v>theater</v>
      </c>
      <c r="R2799" t="str">
        <f t="shared" si="268"/>
        <v>plays</v>
      </c>
      <c r="S2799" s="8">
        <f t="shared" si="269"/>
        <v>41798.94027777778</v>
      </c>
      <c r="T2799" s="8">
        <f t="shared" si="270"/>
        <v>41828.94027777778</v>
      </c>
    </row>
    <row r="2800" spans="1:20" ht="48" x14ac:dyDescent="0.2">
      <c r="A2800">
        <v>2798</v>
      </c>
      <c r="B2800" s="3" t="s">
        <v>2798</v>
      </c>
      <c r="C2800" s="3" t="s">
        <v>5022</v>
      </c>
      <c r="D2800">
        <v>3500</v>
      </c>
      <c r="E2800">
        <v>30</v>
      </c>
      <c r="F2800" t="s">
        <v>8221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65"/>
        <v>0.85714285714285721</v>
      </c>
      <c r="P2800">
        <f t="shared" si="266"/>
        <v>25.179856115107913</v>
      </c>
      <c r="Q2800" t="str">
        <f t="shared" si="267"/>
        <v>theater</v>
      </c>
      <c r="R2800" t="str">
        <f t="shared" si="268"/>
        <v>plays</v>
      </c>
      <c r="S2800" s="8">
        <f t="shared" si="269"/>
        <v>42201.675011574072</v>
      </c>
      <c r="T2800" s="8">
        <f t="shared" si="270"/>
        <v>42216.666666666672</v>
      </c>
    </row>
    <row r="2801" spans="1:20" ht="48" x14ac:dyDescent="0.2">
      <c r="A2801">
        <v>2799</v>
      </c>
      <c r="B2801" s="3" t="s">
        <v>2799</v>
      </c>
      <c r="C2801" s="3" t="s">
        <v>5023</v>
      </c>
      <c r="D2801">
        <v>30000</v>
      </c>
      <c r="E2801">
        <v>1982</v>
      </c>
      <c r="F2801" t="s">
        <v>8221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65"/>
        <v>6.6066666666666665</v>
      </c>
      <c r="P2801">
        <f t="shared" si="266"/>
        <v>230.76923076923077</v>
      </c>
      <c r="Q2801" t="str">
        <f t="shared" si="267"/>
        <v>theater</v>
      </c>
      <c r="R2801" t="str">
        <f t="shared" si="268"/>
        <v>plays</v>
      </c>
      <c r="S2801" s="8">
        <f t="shared" si="269"/>
        <v>42507.264699074076</v>
      </c>
      <c r="T2801" s="8">
        <f t="shared" si="270"/>
        <v>42538.666666666672</v>
      </c>
    </row>
    <row r="2802" spans="1:20" ht="48" x14ac:dyDescent="0.2">
      <c r="A2802">
        <v>2800</v>
      </c>
      <c r="B2802" s="3" t="s">
        <v>2800</v>
      </c>
      <c r="C2802" s="3" t="s">
        <v>5024</v>
      </c>
      <c r="D2802">
        <v>1500</v>
      </c>
      <c r="E2802">
        <v>0</v>
      </c>
      <c r="F2802" t="s">
        <v>8221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65"/>
        <v>0</v>
      </c>
      <c r="P2802">
        <f t="shared" si="266"/>
        <v>48.387096774193552</v>
      </c>
      <c r="Q2802" t="str">
        <f t="shared" si="267"/>
        <v>theater</v>
      </c>
      <c r="R2802" t="str">
        <f t="shared" si="268"/>
        <v>plays</v>
      </c>
      <c r="S2802" s="8">
        <f t="shared" si="269"/>
        <v>41948.552847222221</v>
      </c>
      <c r="T2802" s="8">
        <f t="shared" si="270"/>
        <v>42008.552847222221</v>
      </c>
    </row>
    <row r="2803" spans="1:20" ht="48" x14ac:dyDescent="0.2">
      <c r="A2803">
        <v>2801</v>
      </c>
      <c r="B2803" s="3" t="s">
        <v>2801</v>
      </c>
      <c r="C2803" s="3" t="s">
        <v>5025</v>
      </c>
      <c r="D2803">
        <v>6500</v>
      </c>
      <c r="E2803">
        <v>375</v>
      </c>
      <c r="F2803" t="s">
        <v>8221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65"/>
        <v>5.7692307692307692</v>
      </c>
      <c r="P2803">
        <f t="shared" si="266"/>
        <v>500</v>
      </c>
      <c r="Q2803" t="str">
        <f t="shared" si="267"/>
        <v>theater</v>
      </c>
      <c r="R2803" t="str">
        <f t="shared" si="268"/>
        <v>plays</v>
      </c>
      <c r="S2803" s="8">
        <f t="shared" si="269"/>
        <v>41900.243159722224</v>
      </c>
      <c r="T2803" s="8">
        <f t="shared" si="270"/>
        <v>41922.458333333336</v>
      </c>
    </row>
    <row r="2804" spans="1:20" ht="48" x14ac:dyDescent="0.2">
      <c r="A2804">
        <v>2802</v>
      </c>
      <c r="B2804" s="3" t="s">
        <v>2802</v>
      </c>
      <c r="C2804" s="3" t="s">
        <v>5026</v>
      </c>
      <c r="D2804">
        <v>3300</v>
      </c>
      <c r="E2804">
        <v>0</v>
      </c>
      <c r="F2804" t="s">
        <v>8221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65"/>
        <v>0</v>
      </c>
      <c r="P2804">
        <f t="shared" si="266"/>
        <v>36.666666666666664</v>
      </c>
      <c r="Q2804" t="str">
        <f t="shared" si="267"/>
        <v>theater</v>
      </c>
      <c r="R2804" t="str">
        <f t="shared" si="268"/>
        <v>plays</v>
      </c>
      <c r="S2804" s="8">
        <f t="shared" si="269"/>
        <v>42192.64707175926</v>
      </c>
      <c r="T2804" s="8">
        <f t="shared" si="270"/>
        <v>42222.64707175926</v>
      </c>
    </row>
    <row r="2805" spans="1:20" ht="48" x14ac:dyDescent="0.2">
      <c r="A2805">
        <v>2803</v>
      </c>
      <c r="B2805" s="3" t="s">
        <v>2803</v>
      </c>
      <c r="C2805" s="3" t="s">
        <v>5027</v>
      </c>
      <c r="D2805">
        <v>5000</v>
      </c>
      <c r="E2805">
        <v>30</v>
      </c>
      <c r="F2805" t="s">
        <v>8221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65"/>
        <v>0.6</v>
      </c>
      <c r="P2805">
        <f t="shared" si="266"/>
        <v>35.460992907801419</v>
      </c>
      <c r="Q2805" t="str">
        <f t="shared" si="267"/>
        <v>theater</v>
      </c>
      <c r="R2805" t="str">
        <f t="shared" si="268"/>
        <v>plays</v>
      </c>
      <c r="S2805" s="8">
        <f t="shared" si="269"/>
        <v>42158.065694444449</v>
      </c>
      <c r="T2805" s="8">
        <f t="shared" si="270"/>
        <v>42201</v>
      </c>
    </row>
    <row r="2806" spans="1:20" ht="48" x14ac:dyDescent="0.2">
      <c r="A2806">
        <v>2804</v>
      </c>
      <c r="B2806" s="3" t="s">
        <v>2804</v>
      </c>
      <c r="C2806" s="3" t="s">
        <v>5028</v>
      </c>
      <c r="D2806">
        <v>3900</v>
      </c>
      <c r="E2806">
        <v>196</v>
      </c>
      <c r="F2806" t="s">
        <v>8221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65"/>
        <v>5.0256410256410255</v>
      </c>
      <c r="P2806">
        <f t="shared" si="266"/>
        <v>169.56521739130434</v>
      </c>
      <c r="Q2806" t="str">
        <f t="shared" si="267"/>
        <v>theater</v>
      </c>
      <c r="R2806" t="str">
        <f t="shared" si="268"/>
        <v>plays</v>
      </c>
      <c r="S2806" s="8">
        <f t="shared" si="269"/>
        <v>41881.453587962962</v>
      </c>
      <c r="T2806" s="8">
        <f t="shared" si="270"/>
        <v>41911.453587962962</v>
      </c>
    </row>
    <row r="2807" spans="1:20" ht="16" x14ac:dyDescent="0.2">
      <c r="A2807">
        <v>2805</v>
      </c>
      <c r="B2807" s="3" t="s">
        <v>2805</v>
      </c>
      <c r="C2807" s="3" t="s">
        <v>5029</v>
      </c>
      <c r="D2807">
        <v>20000</v>
      </c>
      <c r="E2807">
        <v>100</v>
      </c>
      <c r="F2807" t="s">
        <v>8221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65"/>
        <v>0.5</v>
      </c>
      <c r="P2807">
        <f t="shared" si="266"/>
        <v>1111.1111111111111</v>
      </c>
      <c r="Q2807" t="str">
        <f t="shared" si="267"/>
        <v>theater</v>
      </c>
      <c r="R2807" t="str">
        <f t="shared" si="268"/>
        <v>plays</v>
      </c>
      <c r="S2807" s="8">
        <f t="shared" si="269"/>
        <v>42213.505474537036</v>
      </c>
      <c r="T2807" s="8">
        <f t="shared" si="270"/>
        <v>42238.505474537036</v>
      </c>
    </row>
    <row r="2808" spans="1:20" ht="48" x14ac:dyDescent="0.2">
      <c r="A2808">
        <v>2806</v>
      </c>
      <c r="B2808" s="3" t="s">
        <v>2806</v>
      </c>
      <c r="C2808" s="3" t="s">
        <v>5030</v>
      </c>
      <c r="D2808">
        <v>5500</v>
      </c>
      <c r="E2808">
        <v>0</v>
      </c>
      <c r="F2808" t="s">
        <v>8221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65"/>
        <v>0</v>
      </c>
      <c r="P2808">
        <f t="shared" si="266"/>
        <v>72.368421052631575</v>
      </c>
      <c r="Q2808" t="str">
        <f t="shared" si="267"/>
        <v>theater</v>
      </c>
      <c r="R2808" t="str">
        <f t="shared" si="268"/>
        <v>plays</v>
      </c>
      <c r="S2808" s="8">
        <f t="shared" si="269"/>
        <v>42185.267245370371</v>
      </c>
      <c r="T2808" s="8">
        <f t="shared" si="270"/>
        <v>42221.458333333328</v>
      </c>
    </row>
    <row r="2809" spans="1:20" ht="48" x14ac:dyDescent="0.2">
      <c r="A2809">
        <v>2807</v>
      </c>
      <c r="B2809" s="3" t="s">
        <v>2807</v>
      </c>
      <c r="C2809" s="3" t="s">
        <v>5031</v>
      </c>
      <c r="D2809">
        <v>15000</v>
      </c>
      <c r="E2809">
        <v>4635</v>
      </c>
      <c r="F2809" t="s">
        <v>8221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65"/>
        <v>30.9</v>
      </c>
      <c r="P2809">
        <f t="shared" si="266"/>
        <v>161.29032258064515</v>
      </c>
      <c r="Q2809" t="str">
        <f t="shared" si="267"/>
        <v>theater</v>
      </c>
      <c r="R2809" t="str">
        <f t="shared" si="268"/>
        <v>plays</v>
      </c>
      <c r="S2809" s="8">
        <f t="shared" si="269"/>
        <v>42154.873124999998</v>
      </c>
      <c r="T2809" s="8">
        <f t="shared" si="270"/>
        <v>42184.873124999998</v>
      </c>
    </row>
    <row r="2810" spans="1:20" ht="48" x14ac:dyDescent="0.2">
      <c r="A2810">
        <v>2808</v>
      </c>
      <c r="B2810" s="3" t="s">
        <v>2808</v>
      </c>
      <c r="C2810" s="3" t="s">
        <v>5032</v>
      </c>
      <c r="D2810">
        <v>27000</v>
      </c>
      <c r="E2810">
        <v>5680</v>
      </c>
      <c r="F2810" t="s">
        <v>8221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65"/>
        <v>21.037037037037038</v>
      </c>
      <c r="P2810">
        <f t="shared" si="266"/>
        <v>391.30434782608694</v>
      </c>
      <c r="Q2810" t="str">
        <f t="shared" si="267"/>
        <v>theater</v>
      </c>
      <c r="R2810" t="str">
        <f t="shared" si="268"/>
        <v>plays</v>
      </c>
      <c r="S2810" s="8">
        <f t="shared" si="269"/>
        <v>42208.84646990741</v>
      </c>
      <c r="T2810" s="8">
        <f t="shared" si="270"/>
        <v>42238.84646990741</v>
      </c>
    </row>
    <row r="2811" spans="1:20" ht="48" x14ac:dyDescent="0.2">
      <c r="A2811">
        <v>2809</v>
      </c>
      <c r="B2811" s="3" t="s">
        <v>2809</v>
      </c>
      <c r="C2811" s="3" t="s">
        <v>5033</v>
      </c>
      <c r="D2811">
        <v>15000</v>
      </c>
      <c r="E2811">
        <v>330</v>
      </c>
      <c r="F2811" t="s">
        <v>8221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65"/>
        <v>2.1999999999999997</v>
      </c>
      <c r="P2811">
        <f t="shared" si="266"/>
        <v>714.28571428571433</v>
      </c>
      <c r="Q2811" t="str">
        <f t="shared" si="267"/>
        <v>theater</v>
      </c>
      <c r="R2811" t="str">
        <f t="shared" si="268"/>
        <v>plays</v>
      </c>
      <c r="S2811" s="8">
        <f t="shared" si="269"/>
        <v>42451.496817129635</v>
      </c>
      <c r="T2811" s="8">
        <f t="shared" si="270"/>
        <v>42459.610416666663</v>
      </c>
    </row>
    <row r="2812" spans="1:20" ht="48" x14ac:dyDescent="0.2">
      <c r="A2812">
        <v>2810</v>
      </c>
      <c r="B2812" s="3" t="s">
        <v>2810</v>
      </c>
      <c r="C2812" s="3" t="s">
        <v>5034</v>
      </c>
      <c r="D2812">
        <v>3000</v>
      </c>
      <c r="E2812">
        <v>327</v>
      </c>
      <c r="F2812" t="s">
        <v>8221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65"/>
        <v>10.9</v>
      </c>
      <c r="P2812">
        <f t="shared" si="266"/>
        <v>52.631578947368418</v>
      </c>
      <c r="Q2812" t="str">
        <f t="shared" si="267"/>
        <v>theater</v>
      </c>
      <c r="R2812" t="str">
        <f t="shared" si="268"/>
        <v>plays</v>
      </c>
      <c r="S2812" s="8">
        <f t="shared" si="269"/>
        <v>41759.13962962963</v>
      </c>
      <c r="T2812" s="8">
        <f t="shared" si="270"/>
        <v>41791.165972222225</v>
      </c>
    </row>
    <row r="2813" spans="1:20" ht="48" x14ac:dyDescent="0.2">
      <c r="A2813">
        <v>2811</v>
      </c>
      <c r="B2813" s="3" t="s">
        <v>2811</v>
      </c>
      <c r="C2813" s="3" t="s">
        <v>5035</v>
      </c>
      <c r="D2813">
        <v>6000</v>
      </c>
      <c r="E2813">
        <v>160</v>
      </c>
      <c r="F2813" t="s">
        <v>8221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65"/>
        <v>2.666666666666667</v>
      </c>
      <c r="P2813">
        <f t="shared" si="266"/>
        <v>55.555555555555557</v>
      </c>
      <c r="Q2813" t="str">
        <f t="shared" si="267"/>
        <v>theater</v>
      </c>
      <c r="R2813" t="str">
        <f t="shared" si="268"/>
        <v>plays</v>
      </c>
      <c r="S2813" s="8">
        <f t="shared" si="269"/>
        <v>42028.496562500004</v>
      </c>
      <c r="T2813" s="8">
        <f t="shared" si="270"/>
        <v>42058.496562500004</v>
      </c>
    </row>
    <row r="2814" spans="1:20" ht="64" x14ac:dyDescent="0.2">
      <c r="A2814">
        <v>2812</v>
      </c>
      <c r="B2814" s="3" t="s">
        <v>2812</v>
      </c>
      <c r="C2814" s="3" t="s">
        <v>5036</v>
      </c>
      <c r="D2814">
        <v>7000</v>
      </c>
      <c r="E2814">
        <v>0</v>
      </c>
      <c r="F2814" t="s">
        <v>8221</v>
      </c>
      <c r="G2814" t="s">
        <v>8224</v>
      </c>
      <c r="H2814" t="s">
        <v>8246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65"/>
        <v>0</v>
      </c>
      <c r="P2814">
        <f t="shared" si="266"/>
        <v>84.337349397590359</v>
      </c>
      <c r="Q2814" t="str">
        <f t="shared" si="267"/>
        <v>theater</v>
      </c>
      <c r="R2814" t="str">
        <f t="shared" si="268"/>
        <v>plays</v>
      </c>
      <c r="S2814" s="8">
        <f t="shared" si="269"/>
        <v>42054.74418981481</v>
      </c>
      <c r="T2814" s="8">
        <f t="shared" si="270"/>
        <v>42100.166666666672</v>
      </c>
    </row>
    <row r="2815" spans="1:20" ht="32" x14ac:dyDescent="0.2">
      <c r="A2815">
        <v>2813</v>
      </c>
      <c r="B2815" s="3" t="s">
        <v>2813</v>
      </c>
      <c r="C2815" s="3" t="s">
        <v>5037</v>
      </c>
      <c r="D2815">
        <v>20000</v>
      </c>
      <c r="E2815">
        <v>0</v>
      </c>
      <c r="F2815" t="s">
        <v>8221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65"/>
        <v>0</v>
      </c>
      <c r="P2815">
        <f t="shared" si="266"/>
        <v>208.33333333333334</v>
      </c>
      <c r="Q2815" t="str">
        <f t="shared" si="267"/>
        <v>theater</v>
      </c>
      <c r="R2815" t="str">
        <f t="shared" si="268"/>
        <v>plays</v>
      </c>
      <c r="S2815" s="8">
        <f t="shared" si="269"/>
        <v>42693.742604166662</v>
      </c>
      <c r="T2815" s="8">
        <f t="shared" si="270"/>
        <v>42718.742604166662</v>
      </c>
    </row>
    <row r="2816" spans="1:20" ht="48" x14ac:dyDescent="0.2">
      <c r="A2816">
        <v>2814</v>
      </c>
      <c r="B2816" s="3" t="s">
        <v>2814</v>
      </c>
      <c r="C2816" s="3" t="s">
        <v>5038</v>
      </c>
      <c r="D2816">
        <v>14500</v>
      </c>
      <c r="E2816">
        <v>1575</v>
      </c>
      <c r="F2816" t="s">
        <v>8221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65"/>
        <v>10.86206896551724</v>
      </c>
      <c r="P2816">
        <f t="shared" si="266"/>
        <v>226.5625</v>
      </c>
      <c r="Q2816" t="str">
        <f t="shared" si="267"/>
        <v>theater</v>
      </c>
      <c r="R2816" t="str">
        <f t="shared" si="268"/>
        <v>plays</v>
      </c>
      <c r="S2816" s="8">
        <f t="shared" si="269"/>
        <v>42103.399479166663</v>
      </c>
      <c r="T2816" s="8">
        <f t="shared" si="270"/>
        <v>42133.399479166663</v>
      </c>
    </row>
    <row r="2817" spans="1:20" ht="48" x14ac:dyDescent="0.2">
      <c r="A2817">
        <v>2815</v>
      </c>
      <c r="B2817" s="3" t="s">
        <v>2815</v>
      </c>
      <c r="C2817" s="3" t="s">
        <v>5039</v>
      </c>
      <c r="D2817">
        <v>500</v>
      </c>
      <c r="E2817">
        <v>0</v>
      </c>
      <c r="F2817" t="s">
        <v>8221</v>
      </c>
      <c r="G2817" t="s">
        <v>8224</v>
      </c>
      <c r="H2817" t="s">
        <v>8246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65"/>
        <v>0</v>
      </c>
      <c r="P2817">
        <f t="shared" si="266"/>
        <v>35.714285714285715</v>
      </c>
      <c r="Q2817" t="str">
        <f t="shared" si="267"/>
        <v>theater</v>
      </c>
      <c r="R2817" t="str">
        <f t="shared" si="268"/>
        <v>plays</v>
      </c>
      <c r="S2817" s="8">
        <f t="shared" si="269"/>
        <v>42559.776724537034</v>
      </c>
      <c r="T2817" s="8">
        <f t="shared" si="270"/>
        <v>42589.776724537034</v>
      </c>
    </row>
    <row r="2818" spans="1:20" ht="48" x14ac:dyDescent="0.2">
      <c r="A2818">
        <v>2816</v>
      </c>
      <c r="B2818" s="3" t="s">
        <v>2816</v>
      </c>
      <c r="C2818" s="3" t="s">
        <v>5040</v>
      </c>
      <c r="D2818">
        <v>900</v>
      </c>
      <c r="E2818">
        <v>345</v>
      </c>
      <c r="F2818" t="s">
        <v>8221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65"/>
        <v>38.333333333333336</v>
      </c>
      <c r="P2818">
        <f t="shared" si="266"/>
        <v>5.3254437869822482</v>
      </c>
      <c r="Q2818" t="str">
        <f t="shared" si="267"/>
        <v>theater</v>
      </c>
      <c r="R2818" t="str">
        <f t="shared" si="268"/>
        <v>plays</v>
      </c>
      <c r="S2818" s="8">
        <f t="shared" si="269"/>
        <v>42188.467499999999</v>
      </c>
      <c r="T2818" s="8">
        <f t="shared" si="270"/>
        <v>42218.666666666672</v>
      </c>
    </row>
    <row r="2819" spans="1:20" ht="48" x14ac:dyDescent="0.2">
      <c r="A2819">
        <v>2817</v>
      </c>
      <c r="B2819" s="3" t="s">
        <v>2817</v>
      </c>
      <c r="C2819" s="3" t="s">
        <v>5041</v>
      </c>
      <c r="D2819">
        <v>2000</v>
      </c>
      <c r="E2819">
        <v>131</v>
      </c>
      <c r="F2819" t="s">
        <v>8221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5"/>
        <v>6.5500000000000007</v>
      </c>
      <c r="P2819">
        <f t="shared" si="266"/>
        <v>60.606060606060609</v>
      </c>
      <c r="Q2819" t="str">
        <f t="shared" si="267"/>
        <v>theater</v>
      </c>
      <c r="R2819" t="str">
        <f t="shared" si="268"/>
        <v>plays</v>
      </c>
      <c r="S2819" s="8">
        <f t="shared" si="269"/>
        <v>42023.634976851856</v>
      </c>
      <c r="T2819" s="8">
        <f t="shared" si="270"/>
        <v>42063.634976851856</v>
      </c>
    </row>
    <row r="2820" spans="1:20" ht="32" x14ac:dyDescent="0.2">
      <c r="A2820">
        <v>2818</v>
      </c>
      <c r="B2820" s="3" t="s">
        <v>2818</v>
      </c>
      <c r="C2820" s="3" t="s">
        <v>5042</v>
      </c>
      <c r="D2820">
        <v>9500</v>
      </c>
      <c r="E2820">
        <v>1381</v>
      </c>
      <c r="F2820" t="s">
        <v>8221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5"/>
        <v>14.536842105263158</v>
      </c>
      <c r="P2820">
        <f t="shared" si="266"/>
        <v>93.137254901960787</v>
      </c>
      <c r="Q2820" t="str">
        <f t="shared" si="267"/>
        <v>theater</v>
      </c>
      <c r="R2820" t="str">
        <f t="shared" si="268"/>
        <v>plays</v>
      </c>
      <c r="S2820" s="8">
        <f t="shared" si="269"/>
        <v>42250.598217592589</v>
      </c>
      <c r="T2820" s="8">
        <f t="shared" si="270"/>
        <v>42270.598217592589</v>
      </c>
    </row>
    <row r="2821" spans="1:20" ht="48" x14ac:dyDescent="0.2">
      <c r="A2821">
        <v>2819</v>
      </c>
      <c r="B2821" s="3" t="s">
        <v>2819</v>
      </c>
      <c r="C2821" s="3" t="s">
        <v>5043</v>
      </c>
      <c r="D2821">
        <v>2000</v>
      </c>
      <c r="E2821">
        <v>120</v>
      </c>
      <c r="F2821" t="s">
        <v>8221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5"/>
        <v>6</v>
      </c>
      <c r="P2821">
        <f t="shared" si="266"/>
        <v>19.23076923076923</v>
      </c>
      <c r="Q2821" t="str">
        <f t="shared" si="267"/>
        <v>theater</v>
      </c>
      <c r="R2821" t="str">
        <f t="shared" si="268"/>
        <v>plays</v>
      </c>
      <c r="S2821" s="8">
        <f t="shared" si="269"/>
        <v>42139.525567129633</v>
      </c>
      <c r="T2821" s="8">
        <f t="shared" si="270"/>
        <v>42169.525567129633</v>
      </c>
    </row>
    <row r="2822" spans="1:20" ht="48" x14ac:dyDescent="0.2">
      <c r="A2822">
        <v>2820</v>
      </c>
      <c r="B2822" s="3" t="s">
        <v>2820</v>
      </c>
      <c r="C2822" s="3" t="s">
        <v>5044</v>
      </c>
      <c r="D2822">
        <v>5000</v>
      </c>
      <c r="E2822">
        <v>1520</v>
      </c>
      <c r="F2822" t="s">
        <v>8221</v>
      </c>
      <c r="G2822" t="s">
        <v>8229</v>
      </c>
      <c r="H2822" t="s">
        <v>8251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5"/>
        <v>30.4</v>
      </c>
      <c r="P2822">
        <f t="shared" si="266"/>
        <v>250</v>
      </c>
      <c r="Q2822" t="str">
        <f t="shared" si="267"/>
        <v>theater</v>
      </c>
      <c r="R2822" t="str">
        <f t="shared" si="268"/>
        <v>plays</v>
      </c>
      <c r="S2822" s="8">
        <f t="shared" si="269"/>
        <v>42401.610983796301</v>
      </c>
      <c r="T2822" s="8">
        <f t="shared" si="270"/>
        <v>42426</v>
      </c>
    </row>
    <row r="2823" spans="1:20" ht="48" x14ac:dyDescent="0.2">
      <c r="A2823">
        <v>2821</v>
      </c>
      <c r="B2823" s="3" t="s">
        <v>2821</v>
      </c>
      <c r="C2823" s="3" t="s">
        <v>5045</v>
      </c>
      <c r="D2823">
        <v>3500</v>
      </c>
      <c r="E2823">
        <v>50</v>
      </c>
      <c r="F2823" t="s">
        <v>8221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5"/>
        <v>1.4285714285714286</v>
      </c>
      <c r="P2823">
        <f t="shared" si="266"/>
        <v>100</v>
      </c>
      <c r="Q2823" t="str">
        <f t="shared" si="267"/>
        <v>theater</v>
      </c>
      <c r="R2823" t="str">
        <f t="shared" si="268"/>
        <v>plays</v>
      </c>
      <c r="S2823" s="8">
        <f t="shared" si="269"/>
        <v>41875.922858796301</v>
      </c>
      <c r="T2823" s="8">
        <f t="shared" si="270"/>
        <v>41905.922858796301</v>
      </c>
    </row>
    <row r="2824" spans="1:20" ht="48" x14ac:dyDescent="0.2">
      <c r="A2824">
        <v>2822</v>
      </c>
      <c r="B2824" s="3" t="s">
        <v>2822</v>
      </c>
      <c r="C2824" s="3" t="s">
        <v>5046</v>
      </c>
      <c r="D2824">
        <v>1400</v>
      </c>
      <c r="E2824">
        <v>0</v>
      </c>
      <c r="F2824" t="s">
        <v>8221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5"/>
        <v>0</v>
      </c>
      <c r="P2824">
        <f t="shared" si="266"/>
        <v>14.893617021276595</v>
      </c>
      <c r="Q2824" t="str">
        <f t="shared" si="267"/>
        <v>theater</v>
      </c>
      <c r="R2824" t="str">
        <f t="shared" si="268"/>
        <v>plays</v>
      </c>
      <c r="S2824" s="8">
        <f t="shared" si="269"/>
        <v>42060.683935185181</v>
      </c>
      <c r="T2824" s="8">
        <f t="shared" si="270"/>
        <v>42090.642268518524</v>
      </c>
    </row>
    <row r="2825" spans="1:20" ht="48" x14ac:dyDescent="0.2">
      <c r="A2825">
        <v>2823</v>
      </c>
      <c r="B2825" s="3" t="s">
        <v>2823</v>
      </c>
      <c r="C2825" s="3" t="s">
        <v>5047</v>
      </c>
      <c r="D2825">
        <v>3500</v>
      </c>
      <c r="E2825">
        <v>40</v>
      </c>
      <c r="F2825" t="s">
        <v>8221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5"/>
        <v>1.1428571428571428</v>
      </c>
      <c r="P2825">
        <f t="shared" si="266"/>
        <v>250</v>
      </c>
      <c r="Q2825" t="str">
        <f t="shared" si="267"/>
        <v>theater</v>
      </c>
      <c r="R2825" t="str">
        <f t="shared" si="268"/>
        <v>plays</v>
      </c>
      <c r="S2825" s="8">
        <f t="shared" si="269"/>
        <v>42067.011643518519</v>
      </c>
      <c r="T2825" s="8">
        <f t="shared" si="270"/>
        <v>42094.957638888889</v>
      </c>
    </row>
    <row r="2826" spans="1:20" ht="48" x14ac:dyDescent="0.2">
      <c r="A2826">
        <v>2824</v>
      </c>
      <c r="B2826" s="3" t="s">
        <v>2824</v>
      </c>
      <c r="C2826" s="3" t="s">
        <v>5048</v>
      </c>
      <c r="D2826">
        <v>7000</v>
      </c>
      <c r="E2826">
        <v>25</v>
      </c>
      <c r="F2826" t="s">
        <v>8221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5"/>
        <v>0.35714285714285715</v>
      </c>
      <c r="P2826">
        <f t="shared" si="266"/>
        <v>466.66666666666669</v>
      </c>
      <c r="Q2826" t="str">
        <f t="shared" si="267"/>
        <v>theater</v>
      </c>
      <c r="R2826" t="str">
        <f t="shared" si="268"/>
        <v>plays</v>
      </c>
      <c r="S2826" s="8">
        <f t="shared" si="269"/>
        <v>42136.270787037036</v>
      </c>
      <c r="T2826" s="8">
        <f t="shared" si="270"/>
        <v>42168.071527777778</v>
      </c>
    </row>
    <row r="2827" spans="1:20" ht="48" x14ac:dyDescent="0.2">
      <c r="A2827">
        <v>2825</v>
      </c>
      <c r="B2827" s="3" t="s">
        <v>2825</v>
      </c>
      <c r="C2827" s="3" t="s">
        <v>5049</v>
      </c>
      <c r="D2827">
        <v>2750</v>
      </c>
      <c r="E2827">
        <v>40</v>
      </c>
      <c r="F2827" t="s">
        <v>8221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ref="O2827:O2890" si="271">(E2827/D2827)*100</f>
        <v>1.4545454545454546</v>
      </c>
      <c r="P2827">
        <f t="shared" ref="P2827:P2890" si="272">D2827/L2827</f>
        <v>53.921568627450981</v>
      </c>
      <c r="Q2827" t="str">
        <f t="shared" ref="Q2827:Q2890" si="273">LEFT(N2827,SEARCH("/",N2827)-1)</f>
        <v>theater</v>
      </c>
      <c r="R2827" t="str">
        <f t="shared" ref="R2827:R2890" si="274">RIGHT(N2827,LEN(N2827)-SEARCH("/",N2827))</f>
        <v>plays</v>
      </c>
      <c r="S2827" s="8">
        <f t="shared" ref="S2827:S2890" si="275">(((J2827/60)/60)/24)+DATE(1970,1,1)</f>
        <v>42312.792662037042</v>
      </c>
      <c r="T2827" s="8">
        <f t="shared" ref="T2827:T2890" si="276">(((I2827/60)/60)/24)+DATE(1970,1,1)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5050</v>
      </c>
      <c r="D2828">
        <v>9000</v>
      </c>
      <c r="E2828">
        <v>1544</v>
      </c>
      <c r="F2828" t="s">
        <v>8221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71"/>
        <v>17.155555555555555</v>
      </c>
      <c r="P2828">
        <f t="shared" si="272"/>
        <v>473.68421052631578</v>
      </c>
      <c r="Q2828" t="str">
        <f t="shared" si="273"/>
        <v>theater</v>
      </c>
      <c r="R2828" t="str">
        <f t="shared" si="274"/>
        <v>plays</v>
      </c>
      <c r="S2828" s="8">
        <f t="shared" si="275"/>
        <v>42171.034861111111</v>
      </c>
      <c r="T2828" s="8">
        <f t="shared" si="276"/>
        <v>42195.291666666672</v>
      </c>
    </row>
    <row r="2829" spans="1:20" ht="48" x14ac:dyDescent="0.2">
      <c r="A2829">
        <v>2827</v>
      </c>
      <c r="B2829" s="3" t="s">
        <v>2827</v>
      </c>
      <c r="C2829" s="3" t="s">
        <v>5051</v>
      </c>
      <c r="D2829">
        <v>50000</v>
      </c>
      <c r="E2829">
        <v>1161</v>
      </c>
      <c r="F2829" t="s">
        <v>8221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71"/>
        <v>2.3220000000000001</v>
      </c>
      <c r="P2829">
        <f t="shared" si="272"/>
        <v>2173.913043478261</v>
      </c>
      <c r="Q2829" t="str">
        <f t="shared" si="273"/>
        <v>theater</v>
      </c>
      <c r="R2829" t="str">
        <f t="shared" si="274"/>
        <v>plays</v>
      </c>
      <c r="S2829" s="8">
        <f t="shared" si="275"/>
        <v>42494.683634259258</v>
      </c>
      <c r="T2829" s="8">
        <f t="shared" si="276"/>
        <v>42524.6875</v>
      </c>
    </row>
    <row r="2830" spans="1:20" ht="48" x14ac:dyDescent="0.2">
      <c r="A2830">
        <v>2828</v>
      </c>
      <c r="B2830" s="3" t="s">
        <v>2828</v>
      </c>
      <c r="C2830" s="3" t="s">
        <v>5052</v>
      </c>
      <c r="D2830">
        <v>7500</v>
      </c>
      <c r="E2830">
        <v>668</v>
      </c>
      <c r="F2830" t="s">
        <v>8221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71"/>
        <v>8.9066666666666663</v>
      </c>
      <c r="P2830">
        <f t="shared" si="272"/>
        <v>77.319587628865975</v>
      </c>
      <c r="Q2830" t="str">
        <f t="shared" si="273"/>
        <v>theater</v>
      </c>
      <c r="R2830" t="str">
        <f t="shared" si="274"/>
        <v>plays</v>
      </c>
      <c r="S2830" s="8">
        <f t="shared" si="275"/>
        <v>42254.264687499999</v>
      </c>
      <c r="T2830" s="8">
        <f t="shared" si="276"/>
        <v>42279.958333333328</v>
      </c>
    </row>
    <row r="2831" spans="1:20" ht="32" x14ac:dyDescent="0.2">
      <c r="A2831">
        <v>2829</v>
      </c>
      <c r="B2831" s="3" t="s">
        <v>2829</v>
      </c>
      <c r="C2831" s="3" t="s">
        <v>5053</v>
      </c>
      <c r="D2831">
        <v>3000</v>
      </c>
      <c r="E2831">
        <v>289</v>
      </c>
      <c r="F2831" t="s">
        <v>8221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71"/>
        <v>9.6333333333333346</v>
      </c>
      <c r="P2831">
        <f t="shared" si="272"/>
        <v>39.473684210526315</v>
      </c>
      <c r="Q2831" t="str">
        <f t="shared" si="273"/>
        <v>theater</v>
      </c>
      <c r="R2831" t="str">
        <f t="shared" si="274"/>
        <v>plays</v>
      </c>
      <c r="S2831" s="8">
        <f t="shared" si="275"/>
        <v>42495.434236111112</v>
      </c>
      <c r="T2831" s="8">
        <f t="shared" si="276"/>
        <v>42523.434236111112</v>
      </c>
    </row>
    <row r="2832" spans="1:20" ht="48" x14ac:dyDescent="0.2">
      <c r="A2832">
        <v>2830</v>
      </c>
      <c r="B2832" s="3" t="s">
        <v>2830</v>
      </c>
      <c r="C2832" s="3" t="s">
        <v>5054</v>
      </c>
      <c r="D2832">
        <v>50000</v>
      </c>
      <c r="E2832">
        <v>6663</v>
      </c>
      <c r="F2832" t="s">
        <v>8221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71"/>
        <v>13.325999999999999</v>
      </c>
      <c r="P2832">
        <f t="shared" si="272"/>
        <v>4545.454545454545</v>
      </c>
      <c r="Q2832" t="str">
        <f t="shared" si="273"/>
        <v>theater</v>
      </c>
      <c r="R2832" t="str">
        <f t="shared" si="274"/>
        <v>plays</v>
      </c>
      <c r="S2832" s="8">
        <f t="shared" si="275"/>
        <v>41758.839675925927</v>
      </c>
      <c r="T2832" s="8">
        <f t="shared" si="276"/>
        <v>41771.165972222225</v>
      </c>
    </row>
    <row r="2833" spans="1:20" ht="48" x14ac:dyDescent="0.2">
      <c r="A2833">
        <v>2831</v>
      </c>
      <c r="B2833" s="3" t="s">
        <v>2831</v>
      </c>
      <c r="C2833" s="3" t="s">
        <v>5055</v>
      </c>
      <c r="D2833">
        <v>100000</v>
      </c>
      <c r="E2833">
        <v>2484</v>
      </c>
      <c r="F2833" t="s">
        <v>8221</v>
      </c>
      <c r="G2833" t="s">
        <v>8230</v>
      </c>
      <c r="H2833" t="s">
        <v>8249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71"/>
        <v>2.484</v>
      </c>
      <c r="P2833">
        <f t="shared" si="272"/>
        <v>1923.0769230769231</v>
      </c>
      <c r="Q2833" t="str">
        <f t="shared" si="273"/>
        <v>theater</v>
      </c>
      <c r="R2833" t="str">
        <f t="shared" si="274"/>
        <v>plays</v>
      </c>
      <c r="S2833" s="8">
        <f t="shared" si="275"/>
        <v>42171.824884259258</v>
      </c>
      <c r="T2833" s="8">
        <f t="shared" si="276"/>
        <v>42201.824884259258</v>
      </c>
    </row>
    <row r="2834" spans="1:20" ht="32" x14ac:dyDescent="0.2">
      <c r="A2834">
        <v>2832</v>
      </c>
      <c r="B2834" s="3" t="s">
        <v>2832</v>
      </c>
      <c r="C2834" s="3" t="s">
        <v>5056</v>
      </c>
      <c r="D2834">
        <v>15000</v>
      </c>
      <c r="E2834">
        <v>286</v>
      </c>
      <c r="F2834" t="s">
        <v>8221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71"/>
        <v>1.9066666666666665</v>
      </c>
      <c r="P2834">
        <f t="shared" si="272"/>
        <v>157.89473684210526</v>
      </c>
      <c r="Q2834" t="str">
        <f t="shared" si="273"/>
        <v>theater</v>
      </c>
      <c r="R2834" t="str">
        <f t="shared" si="274"/>
        <v>plays</v>
      </c>
      <c r="S2834" s="8">
        <f t="shared" si="275"/>
        <v>41938.709421296298</v>
      </c>
      <c r="T2834" s="8">
        <f t="shared" si="276"/>
        <v>41966.916666666672</v>
      </c>
    </row>
    <row r="2835" spans="1:20" ht="48" x14ac:dyDescent="0.2">
      <c r="A2835">
        <v>2833</v>
      </c>
      <c r="B2835" s="3" t="s">
        <v>2833</v>
      </c>
      <c r="C2835" s="3" t="s">
        <v>5057</v>
      </c>
      <c r="D2835">
        <v>850</v>
      </c>
      <c r="E2835">
        <v>0</v>
      </c>
      <c r="F2835" t="s">
        <v>8221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71"/>
        <v>0</v>
      </c>
      <c r="P2835">
        <f t="shared" si="272"/>
        <v>24.285714285714285</v>
      </c>
      <c r="Q2835" t="str">
        <f t="shared" si="273"/>
        <v>theater</v>
      </c>
      <c r="R2835" t="str">
        <f t="shared" si="274"/>
        <v>plays</v>
      </c>
      <c r="S2835" s="8">
        <f t="shared" si="275"/>
        <v>42268.127696759257</v>
      </c>
      <c r="T2835" s="8">
        <f t="shared" si="276"/>
        <v>42288.083333333328</v>
      </c>
    </row>
    <row r="2836" spans="1:20" ht="48" x14ac:dyDescent="0.2">
      <c r="A2836">
        <v>2834</v>
      </c>
      <c r="B2836" s="3" t="s">
        <v>2834</v>
      </c>
      <c r="C2836" s="3" t="s">
        <v>5058</v>
      </c>
      <c r="D2836">
        <v>4000</v>
      </c>
      <c r="E2836">
        <v>480</v>
      </c>
      <c r="F2836" t="s">
        <v>8221</v>
      </c>
      <c r="G2836" t="s">
        <v>8233</v>
      </c>
      <c r="H2836" t="s">
        <v>8249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71"/>
        <v>12</v>
      </c>
      <c r="P2836">
        <f t="shared" si="272"/>
        <v>190.47619047619048</v>
      </c>
      <c r="Q2836" t="str">
        <f t="shared" si="273"/>
        <v>theater</v>
      </c>
      <c r="R2836" t="str">
        <f t="shared" si="274"/>
        <v>plays</v>
      </c>
      <c r="S2836" s="8">
        <f t="shared" si="275"/>
        <v>42019.959837962961</v>
      </c>
      <c r="T2836" s="8">
        <f t="shared" si="276"/>
        <v>42034.959837962961</v>
      </c>
    </row>
    <row r="2837" spans="1:20" ht="48" x14ac:dyDescent="0.2">
      <c r="A2837">
        <v>2835</v>
      </c>
      <c r="B2837" s="3" t="s">
        <v>2835</v>
      </c>
      <c r="C2837" s="3" t="s">
        <v>5059</v>
      </c>
      <c r="D2837">
        <v>20000</v>
      </c>
      <c r="E2837">
        <v>273</v>
      </c>
      <c r="F2837" t="s">
        <v>8221</v>
      </c>
      <c r="G2837" t="s">
        <v>8236</v>
      </c>
      <c r="H2837" t="s">
        <v>8249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71"/>
        <v>1.365</v>
      </c>
      <c r="P2837">
        <f t="shared" si="272"/>
        <v>215.05376344086022</v>
      </c>
      <c r="Q2837" t="str">
        <f t="shared" si="273"/>
        <v>theater</v>
      </c>
      <c r="R2837" t="str">
        <f t="shared" si="274"/>
        <v>plays</v>
      </c>
      <c r="S2837" s="8">
        <f t="shared" si="275"/>
        <v>42313.703900462962</v>
      </c>
      <c r="T2837" s="8">
        <f t="shared" si="276"/>
        <v>42343</v>
      </c>
    </row>
    <row r="2838" spans="1:20" ht="48" x14ac:dyDescent="0.2">
      <c r="A2838">
        <v>2836</v>
      </c>
      <c r="B2838" s="3" t="s">
        <v>2836</v>
      </c>
      <c r="C2838" s="3" t="s">
        <v>5060</v>
      </c>
      <c r="D2838">
        <v>5000</v>
      </c>
      <c r="E2838">
        <v>1402</v>
      </c>
      <c r="F2838" t="s">
        <v>8221</v>
      </c>
      <c r="G2838" t="s">
        <v>8229</v>
      </c>
      <c r="H2838" t="s">
        <v>8251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71"/>
        <v>28.04</v>
      </c>
      <c r="P2838">
        <f t="shared" si="272"/>
        <v>454.54545454545456</v>
      </c>
      <c r="Q2838" t="str">
        <f t="shared" si="273"/>
        <v>theater</v>
      </c>
      <c r="R2838" t="str">
        <f t="shared" si="274"/>
        <v>plays</v>
      </c>
      <c r="S2838" s="8">
        <f t="shared" si="275"/>
        <v>42746.261782407411</v>
      </c>
      <c r="T2838" s="8">
        <f t="shared" si="276"/>
        <v>42784.207638888889</v>
      </c>
    </row>
    <row r="2839" spans="1:20" ht="32" x14ac:dyDescent="0.2">
      <c r="A2839">
        <v>2837</v>
      </c>
      <c r="B2839" s="3" t="s">
        <v>2837</v>
      </c>
      <c r="C2839" s="3" t="s">
        <v>5061</v>
      </c>
      <c r="D2839">
        <v>50000</v>
      </c>
      <c r="E2839">
        <v>19195</v>
      </c>
      <c r="F2839" t="s">
        <v>8221</v>
      </c>
      <c r="G2839" t="s">
        <v>8224</v>
      </c>
      <c r="H2839" t="s">
        <v>8246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71"/>
        <v>38.39</v>
      </c>
      <c r="P2839">
        <f t="shared" si="272"/>
        <v>2380.9523809523807</v>
      </c>
      <c r="Q2839" t="str">
        <f t="shared" si="273"/>
        <v>theater</v>
      </c>
      <c r="R2839" t="str">
        <f t="shared" si="274"/>
        <v>plays</v>
      </c>
      <c r="S2839" s="8">
        <f t="shared" si="275"/>
        <v>42307.908379629633</v>
      </c>
      <c r="T2839" s="8">
        <f t="shared" si="276"/>
        <v>42347.950046296297</v>
      </c>
    </row>
    <row r="2840" spans="1:20" ht="32" x14ac:dyDescent="0.2">
      <c r="A2840">
        <v>2838</v>
      </c>
      <c r="B2840" s="3" t="s">
        <v>2838</v>
      </c>
      <c r="C2840" s="3" t="s">
        <v>5062</v>
      </c>
      <c r="D2840">
        <v>49000</v>
      </c>
      <c r="E2840">
        <v>19572</v>
      </c>
      <c r="F2840" t="s">
        <v>8221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71"/>
        <v>39.942857142857143</v>
      </c>
      <c r="P2840">
        <f t="shared" si="272"/>
        <v>907.40740740740739</v>
      </c>
      <c r="Q2840" t="str">
        <f t="shared" si="273"/>
        <v>theater</v>
      </c>
      <c r="R2840" t="str">
        <f t="shared" si="274"/>
        <v>plays</v>
      </c>
      <c r="S2840" s="8">
        <f t="shared" si="275"/>
        <v>41842.607592592591</v>
      </c>
      <c r="T2840" s="8">
        <f t="shared" si="276"/>
        <v>41864.916666666664</v>
      </c>
    </row>
    <row r="2841" spans="1:20" ht="48" x14ac:dyDescent="0.2">
      <c r="A2841">
        <v>2839</v>
      </c>
      <c r="B2841" s="3" t="s">
        <v>2839</v>
      </c>
      <c r="C2841" s="3" t="s">
        <v>5063</v>
      </c>
      <c r="D2841">
        <v>15000</v>
      </c>
      <c r="E2841">
        <v>126</v>
      </c>
      <c r="F2841" t="s">
        <v>8221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71"/>
        <v>0.84</v>
      </c>
      <c r="P2841">
        <f t="shared" si="272"/>
        <v>483.87096774193549</v>
      </c>
      <c r="Q2841" t="str">
        <f t="shared" si="273"/>
        <v>theater</v>
      </c>
      <c r="R2841" t="str">
        <f t="shared" si="274"/>
        <v>plays</v>
      </c>
      <c r="S2841" s="8">
        <f t="shared" si="275"/>
        <v>41853.240208333329</v>
      </c>
      <c r="T2841" s="8">
        <f t="shared" si="276"/>
        <v>41876.207638888889</v>
      </c>
    </row>
    <row r="2842" spans="1:20" ht="48" x14ac:dyDescent="0.2">
      <c r="A2842">
        <v>2840</v>
      </c>
      <c r="B2842" s="3" t="s">
        <v>2840</v>
      </c>
      <c r="C2842" s="3" t="s">
        <v>5064</v>
      </c>
      <c r="D2842">
        <v>15000</v>
      </c>
      <c r="E2842">
        <v>6511</v>
      </c>
      <c r="F2842" t="s">
        <v>8221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71"/>
        <v>43.406666666666666</v>
      </c>
      <c r="P2842">
        <f t="shared" si="272"/>
        <v>113.63636363636364</v>
      </c>
      <c r="Q2842" t="str">
        <f t="shared" si="273"/>
        <v>theater</v>
      </c>
      <c r="R2842" t="str">
        <f t="shared" si="274"/>
        <v>plays</v>
      </c>
      <c r="S2842" s="8">
        <f t="shared" si="275"/>
        <v>42060.035636574074</v>
      </c>
      <c r="T2842" s="8">
        <f t="shared" si="276"/>
        <v>42081.708333333328</v>
      </c>
    </row>
    <row r="2843" spans="1:20" ht="48" x14ac:dyDescent="0.2">
      <c r="A2843">
        <v>2841</v>
      </c>
      <c r="B2843" s="3" t="s">
        <v>2841</v>
      </c>
      <c r="C2843" s="3" t="s">
        <v>5065</v>
      </c>
      <c r="D2843">
        <v>300000</v>
      </c>
      <c r="E2843">
        <v>16984</v>
      </c>
      <c r="F2843" t="s">
        <v>8221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71"/>
        <v>5.6613333333333333</v>
      </c>
      <c r="P2843">
        <f t="shared" si="272"/>
        <v>300000</v>
      </c>
      <c r="Q2843" t="str">
        <f t="shared" si="273"/>
        <v>theater</v>
      </c>
      <c r="R2843" t="str">
        <f t="shared" si="274"/>
        <v>plays</v>
      </c>
      <c r="S2843" s="8">
        <f t="shared" si="275"/>
        <v>42291.739548611105</v>
      </c>
      <c r="T2843" s="8">
        <f t="shared" si="276"/>
        <v>42351.781215277777</v>
      </c>
    </row>
    <row r="2844" spans="1:20" ht="64" x14ac:dyDescent="0.2">
      <c r="A2844">
        <v>2842</v>
      </c>
      <c r="B2844" s="3" t="s">
        <v>2842</v>
      </c>
      <c r="C2844" s="3" t="s">
        <v>5066</v>
      </c>
      <c r="D2844">
        <v>50000</v>
      </c>
      <c r="E2844">
        <v>861</v>
      </c>
      <c r="F2844" t="s">
        <v>8221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71"/>
        <v>1.722</v>
      </c>
      <c r="P2844" t="e">
        <f t="shared" si="272"/>
        <v>#DIV/0!</v>
      </c>
      <c r="Q2844" t="str">
        <f t="shared" si="273"/>
        <v>theater</v>
      </c>
      <c r="R2844" t="str">
        <f t="shared" si="274"/>
        <v>plays</v>
      </c>
      <c r="S2844" s="8">
        <f t="shared" si="275"/>
        <v>41784.952488425923</v>
      </c>
      <c r="T2844" s="8">
        <f t="shared" si="276"/>
        <v>41811.458333333336</v>
      </c>
    </row>
    <row r="2845" spans="1:20" ht="32" x14ac:dyDescent="0.2">
      <c r="A2845">
        <v>2843</v>
      </c>
      <c r="B2845" s="3" t="s">
        <v>2843</v>
      </c>
      <c r="C2845" s="3" t="s">
        <v>5067</v>
      </c>
      <c r="D2845">
        <v>12000</v>
      </c>
      <c r="E2845">
        <v>233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71"/>
        <v>1.9416666666666664</v>
      </c>
      <c r="P2845" t="e">
        <f t="shared" si="272"/>
        <v>#DIV/0!</v>
      </c>
      <c r="Q2845" t="str">
        <f t="shared" si="273"/>
        <v>theater</v>
      </c>
      <c r="R2845" t="str">
        <f t="shared" si="274"/>
        <v>plays</v>
      </c>
      <c r="S2845" s="8">
        <f t="shared" si="275"/>
        <v>42492.737847222219</v>
      </c>
      <c r="T2845" s="8">
        <f t="shared" si="276"/>
        <v>42534.166666666672</v>
      </c>
    </row>
    <row r="2846" spans="1:20" ht="48" x14ac:dyDescent="0.2">
      <c r="A2846">
        <v>2844</v>
      </c>
      <c r="B2846" s="3" t="s">
        <v>2844</v>
      </c>
      <c r="C2846" s="3" t="s">
        <v>5068</v>
      </c>
      <c r="D2846">
        <v>7777</v>
      </c>
      <c r="E2846">
        <v>881</v>
      </c>
      <c r="F2846" t="s">
        <v>8221</v>
      </c>
      <c r="G2846" t="s">
        <v>8224</v>
      </c>
      <c r="H2846" t="s">
        <v>8246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71"/>
        <v>11.328275684711327</v>
      </c>
      <c r="P2846">
        <f t="shared" si="272"/>
        <v>7777</v>
      </c>
      <c r="Q2846" t="str">
        <f t="shared" si="273"/>
        <v>theater</v>
      </c>
      <c r="R2846" t="str">
        <f t="shared" si="274"/>
        <v>plays</v>
      </c>
      <c r="S2846" s="8">
        <f t="shared" si="275"/>
        <v>42709.546064814815</v>
      </c>
      <c r="T2846" s="8">
        <f t="shared" si="276"/>
        <v>42739.546064814815</v>
      </c>
    </row>
    <row r="2847" spans="1:20" ht="48" x14ac:dyDescent="0.2">
      <c r="A2847">
        <v>2845</v>
      </c>
      <c r="B2847" s="3" t="s">
        <v>2845</v>
      </c>
      <c r="C2847" s="3" t="s">
        <v>5069</v>
      </c>
      <c r="D2847">
        <v>50000</v>
      </c>
      <c r="E2847">
        <v>19430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71"/>
        <v>38.86</v>
      </c>
      <c r="P2847">
        <f t="shared" si="272"/>
        <v>1282.051282051282</v>
      </c>
      <c r="Q2847" t="str">
        <f t="shared" si="273"/>
        <v>theater</v>
      </c>
      <c r="R2847" t="str">
        <f t="shared" si="274"/>
        <v>plays</v>
      </c>
      <c r="S2847" s="8">
        <f t="shared" si="275"/>
        <v>42103.016585648147</v>
      </c>
      <c r="T2847" s="8">
        <f t="shared" si="276"/>
        <v>42163.016585648147</v>
      </c>
    </row>
    <row r="2848" spans="1:20" ht="48" x14ac:dyDescent="0.2">
      <c r="A2848">
        <v>2846</v>
      </c>
      <c r="B2848" s="3" t="s">
        <v>2846</v>
      </c>
      <c r="C2848" s="3" t="s">
        <v>5070</v>
      </c>
      <c r="D2848">
        <v>55650</v>
      </c>
      <c r="E2848">
        <v>25655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71"/>
        <v>46.100628930817614</v>
      </c>
      <c r="P2848" t="e">
        <f t="shared" si="272"/>
        <v>#DIV/0!</v>
      </c>
      <c r="Q2848" t="str">
        <f t="shared" si="273"/>
        <v>theater</v>
      </c>
      <c r="R2848" t="str">
        <f t="shared" si="274"/>
        <v>plays</v>
      </c>
      <c r="S2848" s="8">
        <f t="shared" si="275"/>
        <v>42108.692060185189</v>
      </c>
      <c r="T2848" s="8">
        <f t="shared" si="276"/>
        <v>42153.692060185189</v>
      </c>
    </row>
    <row r="2849" spans="1:20" ht="48" x14ac:dyDescent="0.2">
      <c r="A2849">
        <v>2847</v>
      </c>
      <c r="B2849" s="3" t="s">
        <v>2847</v>
      </c>
      <c r="C2849" s="3" t="s">
        <v>5071</v>
      </c>
      <c r="D2849">
        <v>95000</v>
      </c>
      <c r="E2849">
        <v>40079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71"/>
        <v>42.188421052631583</v>
      </c>
      <c r="P2849" t="e">
        <f t="shared" si="272"/>
        <v>#DIV/0!</v>
      </c>
      <c r="Q2849" t="str">
        <f t="shared" si="273"/>
        <v>theater</v>
      </c>
      <c r="R2849" t="str">
        <f t="shared" si="274"/>
        <v>plays</v>
      </c>
      <c r="S2849" s="8">
        <f t="shared" si="275"/>
        <v>42453.806307870371</v>
      </c>
      <c r="T2849" s="8">
        <f t="shared" si="276"/>
        <v>42513.806307870371</v>
      </c>
    </row>
    <row r="2850" spans="1:20" ht="48" x14ac:dyDescent="0.2">
      <c r="A2850">
        <v>2848</v>
      </c>
      <c r="B2850" s="3" t="s">
        <v>2848</v>
      </c>
      <c r="C2850" s="3" t="s">
        <v>5072</v>
      </c>
      <c r="D2850">
        <v>2500</v>
      </c>
      <c r="E2850">
        <v>712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71"/>
        <v>28.48</v>
      </c>
      <c r="P2850">
        <f t="shared" si="272"/>
        <v>833.33333333333337</v>
      </c>
      <c r="Q2850" t="str">
        <f t="shared" si="273"/>
        <v>theater</v>
      </c>
      <c r="R2850" t="str">
        <f t="shared" si="274"/>
        <v>plays</v>
      </c>
      <c r="S2850" s="8">
        <f t="shared" si="275"/>
        <v>42123.648831018523</v>
      </c>
      <c r="T2850" s="8">
        <f t="shared" si="276"/>
        <v>42153.648831018523</v>
      </c>
    </row>
    <row r="2851" spans="1:20" ht="32" x14ac:dyDescent="0.2">
      <c r="A2851">
        <v>2849</v>
      </c>
      <c r="B2851" s="3" t="s">
        <v>2849</v>
      </c>
      <c r="C2851" s="3" t="s">
        <v>5073</v>
      </c>
      <c r="D2851">
        <v>35000</v>
      </c>
      <c r="E2851">
        <v>377</v>
      </c>
      <c r="F2851" t="s">
        <v>8221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71"/>
        <v>1.077142857142857</v>
      </c>
      <c r="P2851">
        <f t="shared" si="272"/>
        <v>35000</v>
      </c>
      <c r="Q2851" t="str">
        <f t="shared" si="273"/>
        <v>theater</v>
      </c>
      <c r="R2851" t="str">
        <f t="shared" si="274"/>
        <v>plays</v>
      </c>
      <c r="S2851" s="8">
        <f t="shared" si="275"/>
        <v>42453.428240740745</v>
      </c>
      <c r="T2851" s="8">
        <f t="shared" si="276"/>
        <v>42483.428240740745</v>
      </c>
    </row>
    <row r="2852" spans="1:20" ht="48" x14ac:dyDescent="0.2">
      <c r="A2852">
        <v>2850</v>
      </c>
      <c r="B2852" s="3" t="s">
        <v>2850</v>
      </c>
      <c r="C2852" s="3" t="s">
        <v>5074</v>
      </c>
      <c r="D2852">
        <v>110000</v>
      </c>
      <c r="E2852">
        <v>879</v>
      </c>
      <c r="F2852" t="s">
        <v>8221</v>
      </c>
      <c r="G2852" t="s">
        <v>8229</v>
      </c>
      <c r="H2852" t="s">
        <v>8251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71"/>
        <v>0.79909090909090907</v>
      </c>
      <c r="P2852">
        <f t="shared" si="272"/>
        <v>8461.538461538461</v>
      </c>
      <c r="Q2852" t="str">
        <f t="shared" si="273"/>
        <v>theater</v>
      </c>
      <c r="R2852" t="str">
        <f t="shared" si="274"/>
        <v>plays</v>
      </c>
      <c r="S2852" s="8">
        <f t="shared" si="275"/>
        <v>41858.007071759261</v>
      </c>
      <c r="T2852" s="8">
        <f t="shared" si="276"/>
        <v>41888.007071759261</v>
      </c>
    </row>
    <row r="2853" spans="1:20" ht="48" x14ac:dyDescent="0.2">
      <c r="A2853">
        <v>2851</v>
      </c>
      <c r="B2853" s="3" t="s">
        <v>2851</v>
      </c>
      <c r="C2853" s="3" t="s">
        <v>5075</v>
      </c>
      <c r="D2853">
        <v>25000</v>
      </c>
      <c r="E2853">
        <v>298</v>
      </c>
      <c r="F2853" t="s">
        <v>8221</v>
      </c>
      <c r="G2853" t="s">
        <v>8224</v>
      </c>
      <c r="H2853" t="s">
        <v>8246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71"/>
        <v>1.1919999999999999</v>
      </c>
      <c r="P2853" t="e">
        <f t="shared" si="272"/>
        <v>#DIV/0!</v>
      </c>
      <c r="Q2853" t="str">
        <f t="shared" si="273"/>
        <v>theater</v>
      </c>
      <c r="R2853" t="str">
        <f t="shared" si="274"/>
        <v>plays</v>
      </c>
      <c r="S2853" s="8">
        <f t="shared" si="275"/>
        <v>42390.002650462964</v>
      </c>
      <c r="T2853" s="8">
        <f t="shared" si="276"/>
        <v>42398.970138888893</v>
      </c>
    </row>
    <row r="2854" spans="1:20" ht="48" x14ac:dyDescent="0.2">
      <c r="A2854">
        <v>2852</v>
      </c>
      <c r="B2854" s="3" t="s">
        <v>2852</v>
      </c>
      <c r="C2854" s="3" t="s">
        <v>5076</v>
      </c>
      <c r="D2854">
        <v>12000</v>
      </c>
      <c r="E2854">
        <v>1776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71"/>
        <v>14.799999999999999</v>
      </c>
      <c r="P2854">
        <f t="shared" si="272"/>
        <v>2000</v>
      </c>
      <c r="Q2854" t="str">
        <f t="shared" si="273"/>
        <v>theater</v>
      </c>
      <c r="R2854" t="str">
        <f t="shared" si="274"/>
        <v>plays</v>
      </c>
      <c r="S2854" s="8">
        <f t="shared" si="275"/>
        <v>41781.045173611114</v>
      </c>
      <c r="T2854" s="8">
        <f t="shared" si="276"/>
        <v>41811.045173611114</v>
      </c>
    </row>
    <row r="2855" spans="1:20" ht="48" x14ac:dyDescent="0.2">
      <c r="A2855">
        <v>2853</v>
      </c>
      <c r="B2855" s="3" t="s">
        <v>2853</v>
      </c>
      <c r="C2855" s="3" t="s">
        <v>5077</v>
      </c>
      <c r="D2855">
        <v>20000</v>
      </c>
      <c r="E2855">
        <v>3562</v>
      </c>
      <c r="F2855" t="s">
        <v>8221</v>
      </c>
      <c r="G2855" t="s">
        <v>8224</v>
      </c>
      <c r="H2855" t="s">
        <v>8246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71"/>
        <v>17.810000000000002</v>
      </c>
      <c r="P2855" t="e">
        <f t="shared" si="272"/>
        <v>#DIV/0!</v>
      </c>
      <c r="Q2855" t="str">
        <f t="shared" si="273"/>
        <v>theater</v>
      </c>
      <c r="R2855" t="str">
        <f t="shared" si="274"/>
        <v>plays</v>
      </c>
      <c r="S2855" s="8">
        <f t="shared" si="275"/>
        <v>41836.190937499996</v>
      </c>
      <c r="T2855" s="8">
        <f t="shared" si="276"/>
        <v>41896.190937499996</v>
      </c>
    </row>
    <row r="2856" spans="1:20" ht="48" x14ac:dyDescent="0.2">
      <c r="A2856">
        <v>2854</v>
      </c>
      <c r="B2856" s="3" t="s">
        <v>2854</v>
      </c>
      <c r="C2856" s="3" t="s">
        <v>5078</v>
      </c>
      <c r="D2856">
        <v>8000</v>
      </c>
      <c r="E2856">
        <v>106</v>
      </c>
      <c r="F2856" t="s">
        <v>8221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71"/>
        <v>1.325</v>
      </c>
      <c r="P2856">
        <f t="shared" si="272"/>
        <v>571.42857142857144</v>
      </c>
      <c r="Q2856" t="str">
        <f t="shared" si="273"/>
        <v>theater</v>
      </c>
      <c r="R2856" t="str">
        <f t="shared" si="274"/>
        <v>plays</v>
      </c>
      <c r="S2856" s="8">
        <f t="shared" si="275"/>
        <v>42111.71665509259</v>
      </c>
      <c r="T2856" s="8">
        <f t="shared" si="276"/>
        <v>42131.71665509259</v>
      </c>
    </row>
    <row r="2857" spans="1:20" ht="32" x14ac:dyDescent="0.2">
      <c r="A2857">
        <v>2855</v>
      </c>
      <c r="B2857" s="3" t="s">
        <v>2855</v>
      </c>
      <c r="C2857" s="3" t="s">
        <v>5079</v>
      </c>
      <c r="D2857">
        <v>30000</v>
      </c>
      <c r="E2857">
        <v>14000</v>
      </c>
      <c r="F2857" t="s">
        <v>8221</v>
      </c>
      <c r="G2857" t="s">
        <v>8238</v>
      </c>
      <c r="H2857" t="s">
        <v>8256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71"/>
        <v>46.666666666666664</v>
      </c>
      <c r="P2857">
        <f t="shared" si="272"/>
        <v>6000</v>
      </c>
      <c r="Q2857" t="str">
        <f t="shared" si="273"/>
        <v>theater</v>
      </c>
      <c r="R2857" t="str">
        <f t="shared" si="274"/>
        <v>plays</v>
      </c>
      <c r="S2857" s="8">
        <f t="shared" si="275"/>
        <v>42370.007766203707</v>
      </c>
      <c r="T2857" s="8">
        <f t="shared" si="276"/>
        <v>42398.981944444444</v>
      </c>
    </row>
    <row r="2858" spans="1:20" ht="48" x14ac:dyDescent="0.2">
      <c r="A2858">
        <v>2856</v>
      </c>
      <c r="B2858" s="3" t="s">
        <v>2856</v>
      </c>
      <c r="C2858" s="3" t="s">
        <v>5080</v>
      </c>
      <c r="D2858">
        <v>5000</v>
      </c>
      <c r="E2858">
        <v>2296</v>
      </c>
      <c r="F2858" t="s">
        <v>8221</v>
      </c>
      <c r="G2858" t="s">
        <v>8229</v>
      </c>
      <c r="H2858" t="s">
        <v>8251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71"/>
        <v>45.92</v>
      </c>
      <c r="P2858">
        <f t="shared" si="272"/>
        <v>833.33333333333337</v>
      </c>
      <c r="Q2858" t="str">
        <f t="shared" si="273"/>
        <v>theater</v>
      </c>
      <c r="R2858" t="str">
        <f t="shared" si="274"/>
        <v>plays</v>
      </c>
      <c r="S2858" s="8">
        <f t="shared" si="275"/>
        <v>42165.037581018521</v>
      </c>
      <c r="T2858" s="8">
        <f t="shared" si="276"/>
        <v>42224.898611111115</v>
      </c>
    </row>
    <row r="2859" spans="1:20" ht="48" x14ac:dyDescent="0.2">
      <c r="A2859">
        <v>2857</v>
      </c>
      <c r="B2859" s="3" t="s">
        <v>2857</v>
      </c>
      <c r="C2859" s="3" t="s">
        <v>5081</v>
      </c>
      <c r="D2859">
        <v>100000</v>
      </c>
      <c r="E2859">
        <v>226</v>
      </c>
      <c r="F2859" t="s">
        <v>8221</v>
      </c>
      <c r="G2859" t="s">
        <v>8224</v>
      </c>
      <c r="H2859" t="s">
        <v>8246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71"/>
        <v>0.22599999999999998</v>
      </c>
      <c r="P2859">
        <f t="shared" si="272"/>
        <v>6666.666666666667</v>
      </c>
      <c r="Q2859" t="str">
        <f t="shared" si="273"/>
        <v>theater</v>
      </c>
      <c r="R2859" t="str">
        <f t="shared" si="274"/>
        <v>plays</v>
      </c>
      <c r="S2859" s="8">
        <f t="shared" si="275"/>
        <v>42726.920081018514</v>
      </c>
      <c r="T2859" s="8">
        <f t="shared" si="276"/>
        <v>42786.75</v>
      </c>
    </row>
    <row r="2860" spans="1:20" ht="48" x14ac:dyDescent="0.2">
      <c r="A2860">
        <v>2858</v>
      </c>
      <c r="B2860" s="3" t="s">
        <v>2858</v>
      </c>
      <c r="C2860" s="3" t="s">
        <v>5082</v>
      </c>
      <c r="D2860">
        <v>20000</v>
      </c>
      <c r="E2860">
        <v>6925</v>
      </c>
      <c r="F2860" t="s">
        <v>8221</v>
      </c>
      <c r="G2860" t="s">
        <v>8224</v>
      </c>
      <c r="H2860" t="s">
        <v>8246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71"/>
        <v>34.625</v>
      </c>
      <c r="P2860" t="e">
        <f t="shared" si="272"/>
        <v>#DIV/0!</v>
      </c>
      <c r="Q2860" t="str">
        <f t="shared" si="273"/>
        <v>theater</v>
      </c>
      <c r="R2860" t="str">
        <f t="shared" si="274"/>
        <v>plays</v>
      </c>
      <c r="S2860" s="8">
        <f t="shared" si="275"/>
        <v>41954.545081018514</v>
      </c>
      <c r="T2860" s="8">
        <f t="shared" si="276"/>
        <v>41978.477777777778</v>
      </c>
    </row>
    <row r="2861" spans="1:20" ht="48" x14ac:dyDescent="0.2">
      <c r="A2861">
        <v>2859</v>
      </c>
      <c r="B2861" s="3" t="s">
        <v>2859</v>
      </c>
      <c r="C2861" s="3" t="s">
        <v>5083</v>
      </c>
      <c r="D2861">
        <v>20000</v>
      </c>
      <c r="E2861">
        <v>411</v>
      </c>
      <c r="F2861" t="s">
        <v>8221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71"/>
        <v>2.0549999999999997</v>
      </c>
      <c r="P2861">
        <f t="shared" si="272"/>
        <v>20000</v>
      </c>
      <c r="Q2861" t="str">
        <f t="shared" si="273"/>
        <v>theater</v>
      </c>
      <c r="R2861" t="str">
        <f t="shared" si="274"/>
        <v>plays</v>
      </c>
      <c r="S2861" s="8">
        <f t="shared" si="275"/>
        <v>42233.362314814818</v>
      </c>
      <c r="T2861" s="8">
        <f t="shared" si="276"/>
        <v>42293.362314814818</v>
      </c>
    </row>
    <row r="2862" spans="1:20" ht="48" x14ac:dyDescent="0.2">
      <c r="A2862">
        <v>2860</v>
      </c>
      <c r="B2862" s="3" t="s">
        <v>2860</v>
      </c>
      <c r="C2862" s="3" t="s">
        <v>5084</v>
      </c>
      <c r="D2862">
        <v>50000</v>
      </c>
      <c r="E2862">
        <v>280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71"/>
        <v>0.55999999999999994</v>
      </c>
      <c r="P2862">
        <f t="shared" si="272"/>
        <v>5555.5555555555557</v>
      </c>
      <c r="Q2862" t="str">
        <f t="shared" si="273"/>
        <v>theater</v>
      </c>
      <c r="R2862" t="str">
        <f t="shared" si="274"/>
        <v>plays</v>
      </c>
      <c r="S2862" s="8">
        <f t="shared" si="275"/>
        <v>42480.800648148142</v>
      </c>
      <c r="T2862" s="8">
        <f t="shared" si="276"/>
        <v>42540.800648148142</v>
      </c>
    </row>
    <row r="2863" spans="1:20" ht="48" x14ac:dyDescent="0.2">
      <c r="A2863">
        <v>2861</v>
      </c>
      <c r="B2863" s="3" t="s">
        <v>2861</v>
      </c>
      <c r="C2863" s="3" t="s">
        <v>5085</v>
      </c>
      <c r="D2863">
        <v>100000</v>
      </c>
      <c r="E2863">
        <v>2607</v>
      </c>
      <c r="F2863" t="s">
        <v>8221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71"/>
        <v>2.6069999999999998</v>
      </c>
      <c r="P2863">
        <f t="shared" si="272"/>
        <v>33333.333333333336</v>
      </c>
      <c r="Q2863" t="str">
        <f t="shared" si="273"/>
        <v>theater</v>
      </c>
      <c r="R2863" t="str">
        <f t="shared" si="274"/>
        <v>plays</v>
      </c>
      <c r="S2863" s="8">
        <f t="shared" si="275"/>
        <v>42257.590833333335</v>
      </c>
      <c r="T2863" s="8">
        <f t="shared" si="276"/>
        <v>42271.590833333335</v>
      </c>
    </row>
    <row r="2864" spans="1:20" ht="48" x14ac:dyDescent="0.2">
      <c r="A2864">
        <v>2862</v>
      </c>
      <c r="B2864" s="3" t="s">
        <v>2862</v>
      </c>
      <c r="C2864" s="3" t="s">
        <v>5086</v>
      </c>
      <c r="D2864">
        <v>150000</v>
      </c>
      <c r="E2864">
        <v>2889</v>
      </c>
      <c r="F2864" t="s">
        <v>8221</v>
      </c>
      <c r="G2864" t="s">
        <v>8226</v>
      </c>
      <c r="H2864" t="s">
        <v>8248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71"/>
        <v>1.9259999999999999</v>
      </c>
      <c r="P2864">
        <f t="shared" si="272"/>
        <v>50000</v>
      </c>
      <c r="Q2864" t="str">
        <f t="shared" si="273"/>
        <v>theater</v>
      </c>
      <c r="R2864" t="str">
        <f t="shared" si="274"/>
        <v>plays</v>
      </c>
      <c r="S2864" s="8">
        <f t="shared" si="275"/>
        <v>41784.789687500001</v>
      </c>
      <c r="T2864" s="8">
        <f t="shared" si="276"/>
        <v>41814.789687500001</v>
      </c>
    </row>
    <row r="2865" spans="1:20" ht="48" x14ac:dyDescent="0.2">
      <c r="A2865">
        <v>2863</v>
      </c>
      <c r="B2865" s="3" t="s">
        <v>2863</v>
      </c>
      <c r="C2865" s="3" t="s">
        <v>5087</v>
      </c>
      <c r="D2865">
        <v>2700</v>
      </c>
      <c r="E2865">
        <v>909</v>
      </c>
      <c r="F2865" t="s">
        <v>8221</v>
      </c>
      <c r="G2865" t="s">
        <v>8239</v>
      </c>
      <c r="H2865" t="s">
        <v>8249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71"/>
        <v>33.666666666666664</v>
      </c>
      <c r="P2865">
        <f t="shared" si="272"/>
        <v>2700</v>
      </c>
      <c r="Q2865" t="str">
        <f t="shared" si="273"/>
        <v>theater</v>
      </c>
      <c r="R2865" t="str">
        <f t="shared" si="274"/>
        <v>plays</v>
      </c>
      <c r="S2865" s="8">
        <f t="shared" si="275"/>
        <v>41831.675034722226</v>
      </c>
      <c r="T2865" s="8">
        <f t="shared" si="276"/>
        <v>41891.675034722226</v>
      </c>
    </row>
    <row r="2866" spans="1:20" ht="48" x14ac:dyDescent="0.2">
      <c r="A2866">
        <v>2864</v>
      </c>
      <c r="B2866" s="3" t="s">
        <v>2864</v>
      </c>
      <c r="C2866" s="3" t="s">
        <v>5088</v>
      </c>
      <c r="D2866">
        <v>172889</v>
      </c>
      <c r="E2866">
        <v>97273</v>
      </c>
      <c r="F2866" t="s">
        <v>8221</v>
      </c>
      <c r="G2866" t="s">
        <v>8235</v>
      </c>
      <c r="H2866" t="s">
        <v>8255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71"/>
        <v>56.263267182990241</v>
      </c>
      <c r="P2866">
        <f t="shared" si="272"/>
        <v>57629.666666666664</v>
      </c>
      <c r="Q2866" t="str">
        <f t="shared" si="273"/>
        <v>theater</v>
      </c>
      <c r="R2866" t="str">
        <f t="shared" si="274"/>
        <v>plays</v>
      </c>
      <c r="S2866" s="8">
        <f t="shared" si="275"/>
        <v>42172.613506944443</v>
      </c>
      <c r="T2866" s="8">
        <f t="shared" si="276"/>
        <v>42202.554166666669</v>
      </c>
    </row>
    <row r="2867" spans="1:20" ht="48" x14ac:dyDescent="0.2">
      <c r="A2867">
        <v>2865</v>
      </c>
      <c r="B2867" s="3" t="s">
        <v>2865</v>
      </c>
      <c r="C2867" s="3" t="s">
        <v>5089</v>
      </c>
      <c r="D2867">
        <v>35000</v>
      </c>
      <c r="E2867">
        <v>28986.16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71"/>
        <v>82.817599999999999</v>
      </c>
      <c r="P2867" t="e">
        <f t="shared" si="272"/>
        <v>#DIV/0!</v>
      </c>
      <c r="Q2867" t="str">
        <f t="shared" si="273"/>
        <v>theater</v>
      </c>
      <c r="R2867" t="str">
        <f t="shared" si="274"/>
        <v>plays</v>
      </c>
      <c r="S2867" s="8">
        <f t="shared" si="275"/>
        <v>41950.114108796297</v>
      </c>
      <c r="T2867" s="8">
        <f t="shared" si="276"/>
        <v>42010.114108796297</v>
      </c>
    </row>
    <row r="2868" spans="1:20" ht="48" x14ac:dyDescent="0.2">
      <c r="A2868">
        <v>2866</v>
      </c>
      <c r="B2868" s="3" t="s">
        <v>2866</v>
      </c>
      <c r="C2868" s="3" t="s">
        <v>5090</v>
      </c>
      <c r="D2868">
        <v>10000</v>
      </c>
      <c r="E2868">
        <v>1486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71"/>
        <v>14.860000000000001</v>
      </c>
      <c r="P2868">
        <f t="shared" si="272"/>
        <v>5000</v>
      </c>
      <c r="Q2868" t="str">
        <f t="shared" si="273"/>
        <v>theater</v>
      </c>
      <c r="R2868" t="str">
        <f t="shared" si="274"/>
        <v>plays</v>
      </c>
      <c r="S2868" s="8">
        <f t="shared" si="275"/>
        <v>42627.955104166671</v>
      </c>
      <c r="T2868" s="8">
        <f t="shared" si="276"/>
        <v>42657.916666666672</v>
      </c>
    </row>
    <row r="2869" spans="1:20" ht="48" x14ac:dyDescent="0.2">
      <c r="A2869">
        <v>2867</v>
      </c>
      <c r="B2869" s="3" t="s">
        <v>2867</v>
      </c>
      <c r="C2869" s="3" t="s">
        <v>5091</v>
      </c>
      <c r="D2869">
        <v>88888</v>
      </c>
      <c r="E2869">
        <v>11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71"/>
        <v>1.2375123751237513E-2</v>
      </c>
      <c r="P2869">
        <f t="shared" si="272"/>
        <v>8888.7999999999993</v>
      </c>
      <c r="Q2869" t="str">
        <f t="shared" si="273"/>
        <v>theater</v>
      </c>
      <c r="R2869" t="str">
        <f t="shared" si="274"/>
        <v>plays</v>
      </c>
      <c r="S2869" s="8">
        <f t="shared" si="275"/>
        <v>42531.195277777777</v>
      </c>
      <c r="T2869" s="8">
        <f t="shared" si="276"/>
        <v>42555.166666666672</v>
      </c>
    </row>
    <row r="2870" spans="1:20" ht="32" x14ac:dyDescent="0.2">
      <c r="A2870">
        <v>2868</v>
      </c>
      <c r="B2870" s="3" t="s">
        <v>2868</v>
      </c>
      <c r="C2870" s="3" t="s">
        <v>5092</v>
      </c>
      <c r="D2870">
        <v>17500</v>
      </c>
      <c r="E2870">
        <v>3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71"/>
        <v>1.7142857142857144E-2</v>
      </c>
      <c r="P2870">
        <f t="shared" si="272"/>
        <v>291.66666666666669</v>
      </c>
      <c r="Q2870" t="str">
        <f t="shared" si="273"/>
        <v>theater</v>
      </c>
      <c r="R2870" t="str">
        <f t="shared" si="274"/>
        <v>plays</v>
      </c>
      <c r="S2870" s="8">
        <f t="shared" si="275"/>
        <v>42618.827013888891</v>
      </c>
      <c r="T2870" s="8">
        <f t="shared" si="276"/>
        <v>42648.827013888891</v>
      </c>
    </row>
    <row r="2871" spans="1:20" ht="48" x14ac:dyDescent="0.2">
      <c r="A2871">
        <v>2869</v>
      </c>
      <c r="B2871" s="3" t="s">
        <v>2869</v>
      </c>
      <c r="C2871" s="3" t="s">
        <v>5093</v>
      </c>
      <c r="D2871">
        <v>104219</v>
      </c>
      <c r="E2871">
        <v>30751</v>
      </c>
      <c r="F2871" t="s">
        <v>8221</v>
      </c>
      <c r="G2871" t="s">
        <v>8227</v>
      </c>
      <c r="H2871" t="s">
        <v>8249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71"/>
        <v>29.506136117214709</v>
      </c>
      <c r="P2871">
        <f t="shared" si="272"/>
        <v>20843.8</v>
      </c>
      <c r="Q2871" t="str">
        <f t="shared" si="273"/>
        <v>theater</v>
      </c>
      <c r="R2871" t="str">
        <f t="shared" si="274"/>
        <v>plays</v>
      </c>
      <c r="S2871" s="8">
        <f t="shared" si="275"/>
        <v>42540.593530092592</v>
      </c>
      <c r="T2871" s="8">
        <f t="shared" si="276"/>
        <v>42570.593530092592</v>
      </c>
    </row>
    <row r="2872" spans="1:20" ht="80" x14ac:dyDescent="0.2">
      <c r="A2872">
        <v>2870</v>
      </c>
      <c r="B2872" s="3" t="s">
        <v>2870</v>
      </c>
      <c r="C2872" s="3" t="s">
        <v>5094</v>
      </c>
      <c r="D2872">
        <v>10000</v>
      </c>
      <c r="E2872">
        <v>106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71"/>
        <v>1.06</v>
      </c>
      <c r="P2872">
        <f t="shared" si="272"/>
        <v>1111.1111111111111</v>
      </c>
      <c r="Q2872" t="str">
        <f t="shared" si="273"/>
        <v>theater</v>
      </c>
      <c r="R2872" t="str">
        <f t="shared" si="274"/>
        <v>plays</v>
      </c>
      <c r="S2872" s="8">
        <f t="shared" si="275"/>
        <v>41746.189409722225</v>
      </c>
      <c r="T2872" s="8">
        <f t="shared" si="276"/>
        <v>41776.189409722225</v>
      </c>
    </row>
    <row r="2873" spans="1:20" ht="48" x14ac:dyDescent="0.2">
      <c r="A2873">
        <v>2871</v>
      </c>
      <c r="B2873" s="3" t="s">
        <v>2871</v>
      </c>
      <c r="C2873" s="3" t="s">
        <v>5095</v>
      </c>
      <c r="D2873">
        <v>30000</v>
      </c>
      <c r="E2873">
        <v>1888</v>
      </c>
      <c r="F2873" t="s">
        <v>8221</v>
      </c>
      <c r="G2873" t="s">
        <v>8236</v>
      </c>
      <c r="H2873" t="s">
        <v>8249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71"/>
        <v>6.293333333333333</v>
      </c>
      <c r="P2873">
        <f t="shared" si="272"/>
        <v>2307.6923076923076</v>
      </c>
      <c r="Q2873" t="str">
        <f t="shared" si="273"/>
        <v>theater</v>
      </c>
      <c r="R2873" t="str">
        <f t="shared" si="274"/>
        <v>plays</v>
      </c>
      <c r="S2873" s="8">
        <f t="shared" si="275"/>
        <v>41974.738576388889</v>
      </c>
      <c r="T2873" s="8">
        <f t="shared" si="276"/>
        <v>41994.738576388889</v>
      </c>
    </row>
    <row r="2874" spans="1:20" ht="48" x14ac:dyDescent="0.2">
      <c r="A2874">
        <v>2872</v>
      </c>
      <c r="B2874" s="3" t="s">
        <v>2872</v>
      </c>
      <c r="C2874" s="3" t="s">
        <v>5096</v>
      </c>
      <c r="D2874">
        <v>20000</v>
      </c>
      <c r="E2874">
        <v>2550</v>
      </c>
      <c r="F2874" t="s">
        <v>8221</v>
      </c>
      <c r="G2874" t="s">
        <v>8225</v>
      </c>
      <c r="H2874" t="s">
        <v>8247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71"/>
        <v>12.75</v>
      </c>
      <c r="P2874" t="e">
        <f t="shared" si="272"/>
        <v>#DIV/0!</v>
      </c>
      <c r="Q2874" t="str">
        <f t="shared" si="273"/>
        <v>theater</v>
      </c>
      <c r="R2874" t="str">
        <f t="shared" si="274"/>
        <v>plays</v>
      </c>
      <c r="S2874" s="8">
        <f t="shared" si="275"/>
        <v>42115.11618055556</v>
      </c>
      <c r="T2874" s="8">
        <f t="shared" si="276"/>
        <v>42175.11618055556</v>
      </c>
    </row>
    <row r="2875" spans="1:20" ht="48" x14ac:dyDescent="0.2">
      <c r="A2875">
        <v>2873</v>
      </c>
      <c r="B2875" s="3" t="s">
        <v>2873</v>
      </c>
      <c r="C2875" s="3" t="s">
        <v>5097</v>
      </c>
      <c r="D2875">
        <v>50000</v>
      </c>
      <c r="E2875">
        <v>6610</v>
      </c>
      <c r="F2875" t="s">
        <v>8221</v>
      </c>
      <c r="G2875" t="s">
        <v>8233</v>
      </c>
      <c r="H2875" t="s">
        <v>8249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71"/>
        <v>13.22</v>
      </c>
      <c r="P2875">
        <f t="shared" si="272"/>
        <v>6250</v>
      </c>
      <c r="Q2875" t="str">
        <f t="shared" si="273"/>
        <v>theater</v>
      </c>
      <c r="R2875" t="str">
        <f t="shared" si="274"/>
        <v>plays</v>
      </c>
      <c r="S2875" s="8">
        <f t="shared" si="275"/>
        <v>42002.817488425921</v>
      </c>
      <c r="T2875" s="8">
        <f t="shared" si="276"/>
        <v>42032.817488425921</v>
      </c>
    </row>
    <row r="2876" spans="1:20" ht="48" x14ac:dyDescent="0.2">
      <c r="A2876">
        <v>2874</v>
      </c>
      <c r="B2876" s="3" t="s">
        <v>2874</v>
      </c>
      <c r="C2876" s="3" t="s">
        <v>5098</v>
      </c>
      <c r="D2876">
        <v>5000</v>
      </c>
      <c r="E2876">
        <v>0</v>
      </c>
      <c r="F2876" t="s">
        <v>8221</v>
      </c>
      <c r="G2876" t="s">
        <v>8237</v>
      </c>
      <c r="H2876" t="s">
        <v>8249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71"/>
        <v>0</v>
      </c>
      <c r="P2876">
        <f t="shared" si="272"/>
        <v>1666.6666666666667</v>
      </c>
      <c r="Q2876" t="str">
        <f t="shared" si="273"/>
        <v>theater</v>
      </c>
      <c r="R2876" t="str">
        <f t="shared" si="274"/>
        <v>plays</v>
      </c>
      <c r="S2876" s="8">
        <f t="shared" si="275"/>
        <v>42722.84474537037</v>
      </c>
      <c r="T2876" s="8">
        <f t="shared" si="276"/>
        <v>42752.84474537037</v>
      </c>
    </row>
    <row r="2877" spans="1:20" ht="16" x14ac:dyDescent="0.2">
      <c r="A2877">
        <v>2875</v>
      </c>
      <c r="B2877" s="3" t="s">
        <v>2875</v>
      </c>
      <c r="C2877" s="3" t="s">
        <v>5099</v>
      </c>
      <c r="D2877">
        <v>10000</v>
      </c>
      <c r="E2877">
        <v>1677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71"/>
        <v>16.77</v>
      </c>
      <c r="P2877">
        <f t="shared" si="272"/>
        <v>3333.3333333333335</v>
      </c>
      <c r="Q2877" t="str">
        <f t="shared" si="273"/>
        <v>theater</v>
      </c>
      <c r="R2877" t="str">
        <f t="shared" si="274"/>
        <v>plays</v>
      </c>
      <c r="S2877" s="8">
        <f t="shared" si="275"/>
        <v>42465.128391203703</v>
      </c>
      <c r="T2877" s="8">
        <f t="shared" si="276"/>
        <v>42495.128391203703</v>
      </c>
    </row>
    <row r="2878" spans="1:20" ht="48" x14ac:dyDescent="0.2">
      <c r="A2878">
        <v>2876</v>
      </c>
      <c r="B2878" s="3" t="s">
        <v>2876</v>
      </c>
      <c r="C2878" s="3" t="s">
        <v>5100</v>
      </c>
      <c r="D2878">
        <v>25000</v>
      </c>
      <c r="E2878">
        <v>26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71"/>
        <v>0.104</v>
      </c>
      <c r="P2878" t="e">
        <f t="shared" si="272"/>
        <v>#DIV/0!</v>
      </c>
      <c r="Q2878" t="str">
        <f t="shared" si="273"/>
        <v>theater</v>
      </c>
      <c r="R2878" t="str">
        <f t="shared" si="274"/>
        <v>plays</v>
      </c>
      <c r="S2878" s="8">
        <f t="shared" si="275"/>
        <v>42171.743969907402</v>
      </c>
      <c r="T2878" s="8">
        <f t="shared" si="276"/>
        <v>42201.743969907402</v>
      </c>
    </row>
    <row r="2879" spans="1:20" ht="80" x14ac:dyDescent="0.2">
      <c r="A2879">
        <v>2877</v>
      </c>
      <c r="B2879" s="3" t="s">
        <v>2877</v>
      </c>
      <c r="C2879" s="3" t="s">
        <v>5101</v>
      </c>
      <c r="D2879">
        <v>5000</v>
      </c>
      <c r="E2879">
        <v>212</v>
      </c>
      <c r="F2879" t="s">
        <v>8221</v>
      </c>
      <c r="G2879" t="s">
        <v>8225</v>
      </c>
      <c r="H2879" t="s">
        <v>8247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71"/>
        <v>4.24</v>
      </c>
      <c r="P2879">
        <f t="shared" si="272"/>
        <v>833.33333333333337</v>
      </c>
      <c r="Q2879" t="str">
        <f t="shared" si="273"/>
        <v>theater</v>
      </c>
      <c r="R2879" t="str">
        <f t="shared" si="274"/>
        <v>plays</v>
      </c>
      <c r="S2879" s="8">
        <f t="shared" si="275"/>
        <v>42672.955138888887</v>
      </c>
      <c r="T2879" s="8">
        <f t="shared" si="276"/>
        <v>42704.708333333328</v>
      </c>
    </row>
    <row r="2880" spans="1:20" ht="48" x14ac:dyDescent="0.2">
      <c r="A2880">
        <v>2878</v>
      </c>
      <c r="B2880" s="3" t="s">
        <v>2878</v>
      </c>
      <c r="C2880" s="3" t="s">
        <v>5102</v>
      </c>
      <c r="D2880">
        <v>100000</v>
      </c>
      <c r="E2880">
        <v>467</v>
      </c>
      <c r="F2880" t="s">
        <v>8221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71"/>
        <v>0.46699999999999997</v>
      </c>
      <c r="P2880">
        <f t="shared" si="272"/>
        <v>25000</v>
      </c>
      <c r="Q2880" t="str">
        <f t="shared" si="273"/>
        <v>theater</v>
      </c>
      <c r="R2880" t="str">
        <f t="shared" si="274"/>
        <v>plays</v>
      </c>
      <c r="S2880" s="8">
        <f t="shared" si="275"/>
        <v>42128.615682870368</v>
      </c>
      <c r="T2880" s="8">
        <f t="shared" si="276"/>
        <v>42188.615682870368</v>
      </c>
    </row>
    <row r="2881" spans="1:20" ht="48" x14ac:dyDescent="0.2">
      <c r="A2881">
        <v>2879</v>
      </c>
      <c r="B2881" s="3" t="s">
        <v>2879</v>
      </c>
      <c r="C2881" s="3" t="s">
        <v>5103</v>
      </c>
      <c r="D2881">
        <v>70000</v>
      </c>
      <c r="E2881">
        <v>17561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71"/>
        <v>25.087142857142858</v>
      </c>
      <c r="P2881">
        <f t="shared" si="272"/>
        <v>70000</v>
      </c>
      <c r="Q2881" t="str">
        <f t="shared" si="273"/>
        <v>theater</v>
      </c>
      <c r="R2881" t="str">
        <f t="shared" si="274"/>
        <v>plays</v>
      </c>
      <c r="S2881" s="8">
        <f t="shared" si="275"/>
        <v>42359.725243055553</v>
      </c>
      <c r="T2881" s="8">
        <f t="shared" si="276"/>
        <v>42389.725243055553</v>
      </c>
    </row>
    <row r="2882" spans="1:20" ht="64" x14ac:dyDescent="0.2">
      <c r="A2882">
        <v>2880</v>
      </c>
      <c r="B2882" s="3" t="s">
        <v>2880</v>
      </c>
      <c r="C2882" s="3" t="s">
        <v>5104</v>
      </c>
      <c r="D2882">
        <v>200000</v>
      </c>
      <c r="E2882">
        <v>4669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71"/>
        <v>2.3345000000000002</v>
      </c>
      <c r="P2882">
        <f t="shared" si="272"/>
        <v>6896.5517241379312</v>
      </c>
      <c r="Q2882" t="str">
        <f t="shared" si="273"/>
        <v>theater</v>
      </c>
      <c r="R2882" t="str">
        <f t="shared" si="274"/>
        <v>plays</v>
      </c>
      <c r="S2882" s="8">
        <f t="shared" si="275"/>
        <v>42192.905694444446</v>
      </c>
      <c r="T2882" s="8">
        <f t="shared" si="276"/>
        <v>42236.711805555555</v>
      </c>
    </row>
    <row r="2883" spans="1:20" ht="48" x14ac:dyDescent="0.2">
      <c r="A2883">
        <v>2881</v>
      </c>
      <c r="B2883" s="3" t="s">
        <v>2881</v>
      </c>
      <c r="C2883" s="3" t="s">
        <v>5105</v>
      </c>
      <c r="D2883">
        <v>10000</v>
      </c>
      <c r="E2883">
        <v>726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1"/>
        <v>7.26</v>
      </c>
      <c r="P2883" t="e">
        <f t="shared" si="272"/>
        <v>#DIV/0!</v>
      </c>
      <c r="Q2883" t="str">
        <f t="shared" si="273"/>
        <v>theater</v>
      </c>
      <c r="R2883" t="str">
        <f t="shared" si="274"/>
        <v>plays</v>
      </c>
      <c r="S2883" s="8">
        <f t="shared" si="275"/>
        <v>41916.597638888888</v>
      </c>
      <c r="T2883" s="8">
        <f t="shared" si="276"/>
        <v>41976.639305555553</v>
      </c>
    </row>
    <row r="2884" spans="1:20" ht="32" x14ac:dyDescent="0.2">
      <c r="A2884">
        <v>2882</v>
      </c>
      <c r="B2884" s="3" t="s">
        <v>2882</v>
      </c>
      <c r="C2884" s="3" t="s">
        <v>5106</v>
      </c>
      <c r="D2884">
        <v>4000</v>
      </c>
      <c r="E2884">
        <v>65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1"/>
        <v>1.625</v>
      </c>
      <c r="P2884">
        <f t="shared" si="272"/>
        <v>1000</v>
      </c>
      <c r="Q2884" t="str">
        <f t="shared" si="273"/>
        <v>theater</v>
      </c>
      <c r="R2884" t="str">
        <f t="shared" si="274"/>
        <v>plays</v>
      </c>
      <c r="S2884" s="8">
        <f t="shared" si="275"/>
        <v>42461.596273148149</v>
      </c>
      <c r="T2884" s="8">
        <f t="shared" si="276"/>
        <v>42491.596273148149</v>
      </c>
    </row>
    <row r="2885" spans="1:20" ht="32" x14ac:dyDescent="0.2">
      <c r="A2885">
        <v>2883</v>
      </c>
      <c r="B2885" s="3" t="s">
        <v>2883</v>
      </c>
      <c r="C2885" s="3" t="s">
        <v>5107</v>
      </c>
      <c r="D2885">
        <v>5000</v>
      </c>
      <c r="E2885">
        <v>65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1"/>
        <v>1.3</v>
      </c>
      <c r="P2885">
        <f t="shared" si="272"/>
        <v>1000</v>
      </c>
      <c r="Q2885" t="str">
        <f t="shared" si="273"/>
        <v>theater</v>
      </c>
      <c r="R2885" t="str">
        <f t="shared" si="274"/>
        <v>plays</v>
      </c>
      <c r="S2885" s="8">
        <f t="shared" si="275"/>
        <v>42370.90320601852</v>
      </c>
      <c r="T2885" s="8">
        <f t="shared" si="276"/>
        <v>42406.207638888889</v>
      </c>
    </row>
    <row r="2886" spans="1:20" ht="32" x14ac:dyDescent="0.2">
      <c r="A2886">
        <v>2884</v>
      </c>
      <c r="B2886" s="3" t="s">
        <v>2884</v>
      </c>
      <c r="C2886" s="3" t="s">
        <v>5108</v>
      </c>
      <c r="D2886">
        <v>60000</v>
      </c>
      <c r="E2886">
        <v>35135</v>
      </c>
      <c r="F2886" t="s">
        <v>8221</v>
      </c>
      <c r="G2886" t="s">
        <v>8229</v>
      </c>
      <c r="H2886" t="s">
        <v>8251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1"/>
        <v>58.558333333333337</v>
      </c>
      <c r="P2886">
        <f t="shared" si="272"/>
        <v>15000</v>
      </c>
      <c r="Q2886" t="str">
        <f t="shared" si="273"/>
        <v>theater</v>
      </c>
      <c r="R2886" t="str">
        <f t="shared" si="274"/>
        <v>plays</v>
      </c>
      <c r="S2886" s="8">
        <f t="shared" si="275"/>
        <v>41948.727256944447</v>
      </c>
      <c r="T2886" s="8">
        <f t="shared" si="276"/>
        <v>41978.727256944447</v>
      </c>
    </row>
    <row r="2887" spans="1:20" ht="48" x14ac:dyDescent="0.2">
      <c r="A2887">
        <v>2885</v>
      </c>
      <c r="B2887" s="3" t="s">
        <v>2885</v>
      </c>
      <c r="C2887" s="3" t="s">
        <v>5109</v>
      </c>
      <c r="D2887">
        <v>150000</v>
      </c>
      <c r="E2887">
        <v>11683</v>
      </c>
      <c r="F2887" t="s">
        <v>8221</v>
      </c>
      <c r="G2887" t="s">
        <v>8229</v>
      </c>
      <c r="H2887" t="s">
        <v>8251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1"/>
        <v>7.7886666666666677</v>
      </c>
      <c r="P2887">
        <f t="shared" si="272"/>
        <v>30000</v>
      </c>
      <c r="Q2887" t="str">
        <f t="shared" si="273"/>
        <v>theater</v>
      </c>
      <c r="R2887" t="str">
        <f t="shared" si="274"/>
        <v>plays</v>
      </c>
      <c r="S2887" s="8">
        <f t="shared" si="275"/>
        <v>42047.07640046296</v>
      </c>
      <c r="T2887" s="8">
        <f t="shared" si="276"/>
        <v>42077.034733796296</v>
      </c>
    </row>
    <row r="2888" spans="1:20" ht="48" x14ac:dyDescent="0.2">
      <c r="A2888">
        <v>2886</v>
      </c>
      <c r="B2888" s="3" t="s">
        <v>2886</v>
      </c>
      <c r="C2888" s="3" t="s">
        <v>5110</v>
      </c>
      <c r="D2888">
        <v>894700</v>
      </c>
      <c r="E2888">
        <v>19824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1"/>
        <v>2.2157147647256061</v>
      </c>
      <c r="P2888">
        <f t="shared" si="272"/>
        <v>894700</v>
      </c>
      <c r="Q2888" t="str">
        <f t="shared" si="273"/>
        <v>theater</v>
      </c>
      <c r="R2888" t="str">
        <f t="shared" si="274"/>
        <v>plays</v>
      </c>
      <c r="S2888" s="8">
        <f t="shared" si="275"/>
        <v>42261.632916666669</v>
      </c>
      <c r="T2888" s="8">
        <f t="shared" si="276"/>
        <v>42266.165972222225</v>
      </c>
    </row>
    <row r="2889" spans="1:20" ht="48" x14ac:dyDescent="0.2">
      <c r="A2889">
        <v>2887</v>
      </c>
      <c r="B2889" s="3" t="s">
        <v>2887</v>
      </c>
      <c r="C2889" s="3" t="s">
        <v>5111</v>
      </c>
      <c r="D2889">
        <v>5000</v>
      </c>
      <c r="E2889">
        <v>5200</v>
      </c>
      <c r="F2889" t="s">
        <v>8221</v>
      </c>
      <c r="G2889" t="s">
        <v>8225</v>
      </c>
      <c r="H2889" t="s">
        <v>8247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1"/>
        <v>104</v>
      </c>
      <c r="P2889">
        <f t="shared" si="272"/>
        <v>5000</v>
      </c>
      <c r="Q2889" t="str">
        <f t="shared" si="273"/>
        <v>theater</v>
      </c>
      <c r="R2889" t="str">
        <f t="shared" si="274"/>
        <v>plays</v>
      </c>
      <c r="S2889" s="8">
        <f t="shared" si="275"/>
        <v>41985.427361111113</v>
      </c>
      <c r="T2889" s="8">
        <f t="shared" si="276"/>
        <v>42015.427361111113</v>
      </c>
    </row>
    <row r="2890" spans="1:20" ht="48" x14ac:dyDescent="0.2">
      <c r="A2890">
        <v>2888</v>
      </c>
      <c r="B2890" s="3" t="s">
        <v>2888</v>
      </c>
      <c r="C2890" s="3" t="s">
        <v>5112</v>
      </c>
      <c r="D2890">
        <v>9999</v>
      </c>
      <c r="E2890">
        <v>2960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1"/>
        <v>29.6029602960296</v>
      </c>
      <c r="P2890" t="e">
        <f t="shared" si="272"/>
        <v>#DIV/0!</v>
      </c>
      <c r="Q2890" t="str">
        <f t="shared" si="273"/>
        <v>theater</v>
      </c>
      <c r="R2890" t="str">
        <f t="shared" si="274"/>
        <v>plays</v>
      </c>
      <c r="S2890" s="8">
        <f t="shared" si="275"/>
        <v>41922.535185185188</v>
      </c>
      <c r="T2890" s="8">
        <f t="shared" si="276"/>
        <v>41930.207638888889</v>
      </c>
    </row>
    <row r="2891" spans="1:20" ht="48" x14ac:dyDescent="0.2">
      <c r="A2891">
        <v>2889</v>
      </c>
      <c r="B2891" s="3" t="s">
        <v>2889</v>
      </c>
      <c r="C2891" s="3" t="s">
        <v>5113</v>
      </c>
      <c r="D2891">
        <v>20000</v>
      </c>
      <c r="E2891">
        <v>3211</v>
      </c>
      <c r="F2891" t="s">
        <v>8221</v>
      </c>
      <c r="G2891" t="s">
        <v>8230</v>
      </c>
      <c r="H2891" t="s">
        <v>8249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ref="O2891:O2954" si="277">(E2891/D2891)*100</f>
        <v>16.055</v>
      </c>
      <c r="P2891">
        <f t="shared" ref="P2891:P2954" si="278">D2891/L2891</f>
        <v>1428.5714285714287</v>
      </c>
      <c r="Q2891" t="str">
        <f t="shared" ref="Q2891:Q2954" si="279">LEFT(N2891,SEARCH("/",N2891)-1)</f>
        <v>theater</v>
      </c>
      <c r="R2891" t="str">
        <f t="shared" ref="R2891:R2954" si="280">RIGHT(N2891,LEN(N2891)-SEARCH("/",N2891))</f>
        <v>plays</v>
      </c>
      <c r="S2891" s="8">
        <f t="shared" ref="S2891:S2954" si="281">(((J2891/60)/60)/24)+DATE(1970,1,1)</f>
        <v>41850.863252314812</v>
      </c>
      <c r="T2891" s="8">
        <f t="shared" ref="T2891:T2954" si="282">(((I2891/60)/60)/24)+DATE(1970,1,1)</f>
        <v>41880.863252314812</v>
      </c>
    </row>
    <row r="2892" spans="1:20" ht="32" x14ac:dyDescent="0.2">
      <c r="A2892">
        <v>2890</v>
      </c>
      <c r="B2892" s="3" t="s">
        <v>2890</v>
      </c>
      <c r="C2892" s="3" t="s">
        <v>5114</v>
      </c>
      <c r="D2892">
        <v>25000</v>
      </c>
      <c r="E2892">
        <v>20552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7"/>
        <v>82.207999999999998</v>
      </c>
      <c r="P2892">
        <f t="shared" si="278"/>
        <v>8333.3333333333339</v>
      </c>
      <c r="Q2892" t="str">
        <f t="shared" si="279"/>
        <v>theater</v>
      </c>
      <c r="R2892" t="str">
        <f t="shared" si="280"/>
        <v>plays</v>
      </c>
      <c r="S2892" s="8">
        <f t="shared" si="281"/>
        <v>41831.742962962962</v>
      </c>
      <c r="T2892" s="8">
        <f t="shared" si="282"/>
        <v>41860.125</v>
      </c>
    </row>
    <row r="2893" spans="1:20" ht="32" x14ac:dyDescent="0.2">
      <c r="A2893">
        <v>2891</v>
      </c>
      <c r="B2893" s="3" t="s">
        <v>2891</v>
      </c>
      <c r="C2893" s="3" t="s">
        <v>5115</v>
      </c>
      <c r="D2893">
        <v>200000</v>
      </c>
      <c r="E2893">
        <v>150102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7"/>
        <v>75.051000000000002</v>
      </c>
      <c r="P2893">
        <f t="shared" si="278"/>
        <v>20000</v>
      </c>
      <c r="Q2893" t="str">
        <f t="shared" si="279"/>
        <v>theater</v>
      </c>
      <c r="R2893" t="str">
        <f t="shared" si="280"/>
        <v>plays</v>
      </c>
      <c r="S2893" s="8">
        <f t="shared" si="281"/>
        <v>42415.883425925931</v>
      </c>
      <c r="T2893" s="8">
        <f t="shared" si="2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5116</v>
      </c>
      <c r="D2894">
        <v>4000</v>
      </c>
      <c r="E2894">
        <v>234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7"/>
        <v>5.8500000000000005</v>
      </c>
      <c r="P2894">
        <f t="shared" si="278"/>
        <v>235.29411764705881</v>
      </c>
      <c r="Q2894" t="str">
        <f t="shared" si="279"/>
        <v>theater</v>
      </c>
      <c r="R2894" t="str">
        <f t="shared" si="280"/>
        <v>plays</v>
      </c>
      <c r="S2894" s="8">
        <f t="shared" si="281"/>
        <v>41869.714166666665</v>
      </c>
      <c r="T2894" s="8">
        <f t="shared" si="282"/>
        <v>41876.875</v>
      </c>
    </row>
    <row r="2895" spans="1:20" ht="48" x14ac:dyDescent="0.2">
      <c r="A2895">
        <v>2893</v>
      </c>
      <c r="B2895" s="3" t="s">
        <v>2893</v>
      </c>
      <c r="C2895" s="3" t="s">
        <v>5117</v>
      </c>
      <c r="D2895">
        <v>30000</v>
      </c>
      <c r="E2895">
        <v>13296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7"/>
        <v>44.32</v>
      </c>
      <c r="P2895">
        <f t="shared" si="278"/>
        <v>15000</v>
      </c>
      <c r="Q2895" t="str">
        <f t="shared" si="279"/>
        <v>theater</v>
      </c>
      <c r="R2895" t="str">
        <f t="shared" si="280"/>
        <v>plays</v>
      </c>
      <c r="S2895" s="8">
        <f t="shared" si="281"/>
        <v>41953.773090277777</v>
      </c>
      <c r="T2895" s="8">
        <f t="shared" si="282"/>
        <v>42013.083333333328</v>
      </c>
    </row>
    <row r="2896" spans="1:20" ht="48" x14ac:dyDescent="0.2">
      <c r="A2896">
        <v>2894</v>
      </c>
      <c r="B2896" s="3" t="s">
        <v>2894</v>
      </c>
      <c r="C2896" s="3" t="s">
        <v>5118</v>
      </c>
      <c r="D2896">
        <v>93500</v>
      </c>
      <c r="E2896">
        <v>250</v>
      </c>
      <c r="F2896" t="s">
        <v>8221</v>
      </c>
      <c r="G2896" t="s">
        <v>8238</v>
      </c>
      <c r="H2896" t="s">
        <v>8256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7"/>
        <v>0.26737967914438499</v>
      </c>
      <c r="P2896" t="e">
        <f t="shared" si="278"/>
        <v>#DIV/0!</v>
      </c>
      <c r="Q2896" t="str">
        <f t="shared" si="279"/>
        <v>theater</v>
      </c>
      <c r="R2896" t="str">
        <f t="shared" si="280"/>
        <v>plays</v>
      </c>
      <c r="S2896" s="8">
        <f t="shared" si="281"/>
        <v>42037.986284722225</v>
      </c>
      <c r="T2896" s="8">
        <f t="shared" si="2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5119</v>
      </c>
      <c r="D2897">
        <v>50000</v>
      </c>
      <c r="E2897">
        <v>6565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7"/>
        <v>13.13</v>
      </c>
      <c r="P2897">
        <f t="shared" si="278"/>
        <v>12500</v>
      </c>
      <c r="Q2897" t="str">
        <f t="shared" si="279"/>
        <v>theater</v>
      </c>
      <c r="R2897" t="str">
        <f t="shared" si="280"/>
        <v>plays</v>
      </c>
      <c r="S2897" s="8">
        <f t="shared" si="281"/>
        <v>41811.555462962962</v>
      </c>
      <c r="T2897" s="8">
        <f t="shared" si="282"/>
        <v>41812.875</v>
      </c>
    </row>
    <row r="2898" spans="1:20" ht="48" x14ac:dyDescent="0.2">
      <c r="A2898">
        <v>2896</v>
      </c>
      <c r="B2898" s="3" t="s">
        <v>2896</v>
      </c>
      <c r="C2898" s="3" t="s">
        <v>5120</v>
      </c>
      <c r="D2898">
        <v>115250</v>
      </c>
      <c r="E2898">
        <v>220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7"/>
        <v>0.19088937093275488</v>
      </c>
      <c r="P2898">
        <f t="shared" si="278"/>
        <v>9604.1666666666661</v>
      </c>
      <c r="Q2898" t="str">
        <f t="shared" si="279"/>
        <v>theater</v>
      </c>
      <c r="R2898" t="str">
        <f t="shared" si="280"/>
        <v>plays</v>
      </c>
      <c r="S2898" s="8">
        <f t="shared" si="281"/>
        <v>42701.908807870372</v>
      </c>
      <c r="T2898" s="8">
        <f t="shared" si="282"/>
        <v>42716.25</v>
      </c>
    </row>
    <row r="2899" spans="1:20" ht="48" x14ac:dyDescent="0.2">
      <c r="A2899">
        <v>2897</v>
      </c>
      <c r="B2899" s="3" t="s">
        <v>2897</v>
      </c>
      <c r="C2899" s="3" t="s">
        <v>5121</v>
      </c>
      <c r="D2899">
        <v>20000</v>
      </c>
      <c r="E2899">
        <v>75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7"/>
        <v>0.375</v>
      </c>
      <c r="P2899">
        <f t="shared" si="278"/>
        <v>6666.666666666667</v>
      </c>
      <c r="Q2899" t="str">
        <f t="shared" si="279"/>
        <v>theater</v>
      </c>
      <c r="R2899" t="str">
        <f t="shared" si="280"/>
        <v>plays</v>
      </c>
      <c r="S2899" s="8">
        <f t="shared" si="281"/>
        <v>42258.646504629629</v>
      </c>
      <c r="T2899" s="8">
        <f t="shared" si="2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5122</v>
      </c>
      <c r="D2900">
        <v>5000</v>
      </c>
      <c r="E2900">
        <v>1076751.05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7"/>
        <v>21535.021000000001</v>
      </c>
      <c r="P2900">
        <f t="shared" si="278"/>
        <v>416.66666666666669</v>
      </c>
      <c r="Q2900" t="str">
        <f t="shared" si="279"/>
        <v>theater</v>
      </c>
      <c r="R2900" t="str">
        <f t="shared" si="280"/>
        <v>plays</v>
      </c>
      <c r="S2900" s="8">
        <f t="shared" si="281"/>
        <v>42278.664965277778</v>
      </c>
      <c r="T2900" s="8">
        <f t="shared" si="2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5123</v>
      </c>
      <c r="D2901">
        <v>25000</v>
      </c>
      <c r="E2901">
        <v>8632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7"/>
        <v>34.527999999999999</v>
      </c>
      <c r="P2901" t="e">
        <f t="shared" si="278"/>
        <v>#DIV/0!</v>
      </c>
      <c r="Q2901" t="str">
        <f t="shared" si="279"/>
        <v>theater</v>
      </c>
      <c r="R2901" t="str">
        <f t="shared" si="280"/>
        <v>plays</v>
      </c>
      <c r="S2901" s="8">
        <f t="shared" si="281"/>
        <v>42515.078217592592</v>
      </c>
      <c r="T2901" s="8">
        <f t="shared" si="282"/>
        <v>42575.078217592592</v>
      </c>
    </row>
    <row r="2902" spans="1:20" ht="32" x14ac:dyDescent="0.2">
      <c r="A2902">
        <v>2900</v>
      </c>
      <c r="B2902" s="3" t="s">
        <v>2900</v>
      </c>
      <c r="C2902" s="3" t="s">
        <v>5124</v>
      </c>
      <c r="D2902">
        <v>10000</v>
      </c>
      <c r="E2902">
        <v>3060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7"/>
        <v>30.599999999999998</v>
      </c>
      <c r="P2902">
        <f t="shared" si="278"/>
        <v>1428.5714285714287</v>
      </c>
      <c r="Q2902" t="str">
        <f t="shared" si="279"/>
        <v>theater</v>
      </c>
      <c r="R2902" t="str">
        <f t="shared" si="280"/>
        <v>plays</v>
      </c>
      <c r="S2902" s="8">
        <f t="shared" si="281"/>
        <v>41830.234166666669</v>
      </c>
      <c r="T2902" s="8">
        <f t="shared" si="282"/>
        <v>41860.234166666669</v>
      </c>
    </row>
    <row r="2903" spans="1:20" ht="32" x14ac:dyDescent="0.2">
      <c r="A2903">
        <v>2901</v>
      </c>
      <c r="B2903" s="3" t="s">
        <v>2901</v>
      </c>
      <c r="C2903" s="3" t="s">
        <v>5125</v>
      </c>
      <c r="D2903">
        <v>9000</v>
      </c>
      <c r="E2903">
        <v>240</v>
      </c>
      <c r="F2903" t="s">
        <v>8221</v>
      </c>
      <c r="G2903" t="s">
        <v>8240</v>
      </c>
      <c r="H2903" t="s">
        <v>8257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7"/>
        <v>2.666666666666667</v>
      </c>
      <c r="P2903">
        <f t="shared" si="278"/>
        <v>4500</v>
      </c>
      <c r="Q2903" t="str">
        <f t="shared" si="279"/>
        <v>theater</v>
      </c>
      <c r="R2903" t="str">
        <f t="shared" si="280"/>
        <v>plays</v>
      </c>
      <c r="S2903" s="8">
        <f t="shared" si="281"/>
        <v>41982.904386574075</v>
      </c>
      <c r="T2903" s="8">
        <f t="shared" si="282"/>
        <v>42042.904386574075</v>
      </c>
    </row>
    <row r="2904" spans="1:20" ht="48" x14ac:dyDescent="0.2">
      <c r="A2904">
        <v>2902</v>
      </c>
      <c r="B2904" s="3" t="s">
        <v>2902</v>
      </c>
      <c r="C2904" s="3" t="s">
        <v>5126</v>
      </c>
      <c r="D2904">
        <v>100000</v>
      </c>
      <c r="E2904">
        <v>2842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7"/>
        <v>2.8420000000000001</v>
      </c>
      <c r="P2904">
        <f t="shared" si="278"/>
        <v>100000</v>
      </c>
      <c r="Q2904" t="str">
        <f t="shared" si="279"/>
        <v>theater</v>
      </c>
      <c r="R2904" t="str">
        <f t="shared" si="280"/>
        <v>plays</v>
      </c>
      <c r="S2904" s="8">
        <f t="shared" si="281"/>
        <v>42210.439768518518</v>
      </c>
      <c r="T2904" s="8">
        <f t="shared" si="2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5127</v>
      </c>
      <c r="D2905">
        <v>250000</v>
      </c>
      <c r="E2905">
        <v>57197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7"/>
        <v>22.878799999999998</v>
      </c>
      <c r="P2905">
        <f t="shared" si="278"/>
        <v>62500</v>
      </c>
      <c r="Q2905" t="str">
        <f t="shared" si="279"/>
        <v>theater</v>
      </c>
      <c r="R2905" t="str">
        <f t="shared" si="280"/>
        <v>plays</v>
      </c>
      <c r="S2905" s="8">
        <f t="shared" si="281"/>
        <v>42196.166874999995</v>
      </c>
      <c r="T2905" s="8">
        <f t="shared" si="2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5128</v>
      </c>
      <c r="D2906">
        <v>20000</v>
      </c>
      <c r="E2906">
        <v>621</v>
      </c>
      <c r="F2906" t="s">
        <v>8221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7"/>
        <v>3.105</v>
      </c>
      <c r="P2906">
        <f t="shared" si="278"/>
        <v>5000</v>
      </c>
      <c r="Q2906" t="str">
        <f t="shared" si="279"/>
        <v>theater</v>
      </c>
      <c r="R2906" t="str">
        <f t="shared" si="280"/>
        <v>plays</v>
      </c>
      <c r="S2906" s="8">
        <f t="shared" si="281"/>
        <v>41940.967951388891</v>
      </c>
      <c r="T2906" s="8">
        <f t="shared" si="282"/>
        <v>41952.5</v>
      </c>
    </row>
    <row r="2907" spans="1:20" ht="32" x14ac:dyDescent="0.2">
      <c r="A2907">
        <v>2905</v>
      </c>
      <c r="B2907" s="3" t="s">
        <v>2905</v>
      </c>
      <c r="C2907" s="3" t="s">
        <v>5129</v>
      </c>
      <c r="D2907">
        <v>45000</v>
      </c>
      <c r="E2907">
        <v>21300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7"/>
        <v>47.333333333333336</v>
      </c>
      <c r="P2907">
        <f t="shared" si="278"/>
        <v>2647.0588235294117</v>
      </c>
      <c r="Q2907" t="str">
        <f t="shared" si="279"/>
        <v>theater</v>
      </c>
      <c r="R2907" t="str">
        <f t="shared" si="280"/>
        <v>plays</v>
      </c>
      <c r="S2907" s="8">
        <f t="shared" si="281"/>
        <v>42606.056863425925</v>
      </c>
      <c r="T2907" s="8">
        <f t="shared" si="2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5130</v>
      </c>
      <c r="D2908">
        <v>1550</v>
      </c>
      <c r="E2908">
        <v>3186</v>
      </c>
      <c r="F2908" t="s">
        <v>8221</v>
      </c>
      <c r="G2908" t="s">
        <v>8229</v>
      </c>
      <c r="H2908" t="s">
        <v>8251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7"/>
        <v>205.54838709677421</v>
      </c>
      <c r="P2908">
        <f t="shared" si="278"/>
        <v>221.42857142857142</v>
      </c>
      <c r="Q2908" t="str">
        <f t="shared" si="279"/>
        <v>theater</v>
      </c>
      <c r="R2908" t="str">
        <f t="shared" si="280"/>
        <v>plays</v>
      </c>
      <c r="S2908" s="8">
        <f t="shared" si="281"/>
        <v>42199.648912037039</v>
      </c>
      <c r="T2908" s="8">
        <f t="shared" si="2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5131</v>
      </c>
      <c r="D2909">
        <v>3000</v>
      </c>
      <c r="E2909">
        <v>10554.11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7"/>
        <v>351.80366666666669</v>
      </c>
      <c r="P2909">
        <f t="shared" si="278"/>
        <v>1500</v>
      </c>
      <c r="Q2909" t="str">
        <f t="shared" si="279"/>
        <v>theater</v>
      </c>
      <c r="R2909" t="str">
        <f t="shared" si="280"/>
        <v>plays</v>
      </c>
      <c r="S2909" s="8">
        <f t="shared" si="281"/>
        <v>42444.877743055549</v>
      </c>
      <c r="T2909" s="8">
        <f t="shared" si="282"/>
        <v>42504.877743055549</v>
      </c>
    </row>
    <row r="2910" spans="1:20" ht="32" x14ac:dyDescent="0.2">
      <c r="A2910">
        <v>2908</v>
      </c>
      <c r="B2910" s="3" t="s">
        <v>2908</v>
      </c>
      <c r="C2910" s="3" t="s">
        <v>5132</v>
      </c>
      <c r="D2910">
        <v>2000</v>
      </c>
      <c r="E2910">
        <v>2298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7"/>
        <v>114.9</v>
      </c>
      <c r="P2910">
        <f t="shared" si="278"/>
        <v>400</v>
      </c>
      <c r="Q2910" t="str">
        <f t="shared" si="279"/>
        <v>theater</v>
      </c>
      <c r="R2910" t="str">
        <f t="shared" si="280"/>
        <v>plays</v>
      </c>
      <c r="S2910" s="8">
        <f t="shared" si="281"/>
        <v>42499.731701388882</v>
      </c>
      <c r="T2910" s="8">
        <f t="shared" si="2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5133</v>
      </c>
      <c r="D2911">
        <v>2000</v>
      </c>
      <c r="E2911">
        <v>4743</v>
      </c>
      <c r="F2911" t="s">
        <v>8221</v>
      </c>
      <c r="G2911" t="s">
        <v>8225</v>
      </c>
      <c r="H2911" t="s">
        <v>8247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7"/>
        <v>237.15</v>
      </c>
      <c r="P2911">
        <f t="shared" si="278"/>
        <v>2000</v>
      </c>
      <c r="Q2911" t="str">
        <f t="shared" si="279"/>
        <v>theater</v>
      </c>
      <c r="R2911" t="str">
        <f t="shared" si="280"/>
        <v>plays</v>
      </c>
      <c r="S2911" s="8">
        <f t="shared" si="281"/>
        <v>41929.266215277778</v>
      </c>
      <c r="T2911" s="8">
        <f t="shared" si="2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5134</v>
      </c>
      <c r="D2912">
        <v>20000</v>
      </c>
      <c r="E2912">
        <v>23727.55</v>
      </c>
      <c r="F2912" t="s">
        <v>8221</v>
      </c>
      <c r="G2912" t="s">
        <v>8235</v>
      </c>
      <c r="H2912" t="s">
        <v>8255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7"/>
        <v>118.63774999999998</v>
      </c>
      <c r="P2912">
        <f t="shared" si="278"/>
        <v>20000</v>
      </c>
      <c r="Q2912" t="str">
        <f t="shared" si="279"/>
        <v>theater</v>
      </c>
      <c r="R2912" t="str">
        <f t="shared" si="280"/>
        <v>plays</v>
      </c>
      <c r="S2912" s="8">
        <f t="shared" si="281"/>
        <v>42107.841284722221</v>
      </c>
      <c r="T2912" s="8">
        <f t="shared" si="282"/>
        <v>42167.841284722221</v>
      </c>
    </row>
    <row r="2913" spans="1:20" ht="32" x14ac:dyDescent="0.2">
      <c r="A2913">
        <v>2911</v>
      </c>
      <c r="B2913" s="3" t="s">
        <v>2911</v>
      </c>
      <c r="C2913" s="3" t="s">
        <v>5135</v>
      </c>
      <c r="D2913">
        <v>70000</v>
      </c>
      <c r="E2913">
        <v>76949.820000000007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7"/>
        <v>109.92831428571431</v>
      </c>
      <c r="P2913">
        <f t="shared" si="278"/>
        <v>5000</v>
      </c>
      <c r="Q2913" t="str">
        <f t="shared" si="279"/>
        <v>theater</v>
      </c>
      <c r="R2913" t="str">
        <f t="shared" si="280"/>
        <v>plays</v>
      </c>
      <c r="S2913" s="8">
        <f t="shared" si="281"/>
        <v>42142.768819444449</v>
      </c>
      <c r="T2913" s="8">
        <f t="shared" si="2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5136</v>
      </c>
      <c r="D2914">
        <v>7000</v>
      </c>
      <c r="E2914">
        <v>7000.58</v>
      </c>
      <c r="F2914" t="s">
        <v>8221</v>
      </c>
      <c r="G2914" t="s">
        <v>8225</v>
      </c>
      <c r="H2914" t="s">
        <v>8247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7"/>
        <v>100.00828571428571</v>
      </c>
      <c r="P2914">
        <f t="shared" si="278"/>
        <v>269.23076923076923</v>
      </c>
      <c r="Q2914" t="str">
        <f t="shared" si="279"/>
        <v>theater</v>
      </c>
      <c r="R2914" t="str">
        <f t="shared" si="280"/>
        <v>plays</v>
      </c>
      <c r="S2914" s="8">
        <f t="shared" si="281"/>
        <v>42354.131643518514</v>
      </c>
      <c r="T2914" s="8">
        <f t="shared" si="2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5137</v>
      </c>
      <c r="D2915">
        <v>7501</v>
      </c>
      <c r="E2915">
        <v>7733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7"/>
        <v>103.09292094387415</v>
      </c>
      <c r="P2915">
        <f t="shared" si="278"/>
        <v>3750.5</v>
      </c>
      <c r="Q2915" t="str">
        <f t="shared" si="279"/>
        <v>theater</v>
      </c>
      <c r="R2915" t="str">
        <f t="shared" si="280"/>
        <v>plays</v>
      </c>
      <c r="S2915" s="8">
        <f t="shared" si="281"/>
        <v>41828.922905092593</v>
      </c>
      <c r="T2915" s="8">
        <f t="shared" si="282"/>
        <v>41888.922905092593</v>
      </c>
    </row>
    <row r="2916" spans="1:20" ht="48" x14ac:dyDescent="0.2">
      <c r="A2916">
        <v>2914</v>
      </c>
      <c r="B2916" s="3" t="s">
        <v>2914</v>
      </c>
      <c r="C2916" s="3" t="s">
        <v>5138</v>
      </c>
      <c r="D2916">
        <v>10000</v>
      </c>
      <c r="E2916">
        <v>11727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7"/>
        <v>117.27000000000001</v>
      </c>
      <c r="P2916">
        <f t="shared" si="278"/>
        <v>10000</v>
      </c>
      <c r="Q2916" t="str">
        <f t="shared" si="279"/>
        <v>theater</v>
      </c>
      <c r="R2916" t="str">
        <f t="shared" si="280"/>
        <v>plays</v>
      </c>
      <c r="S2916" s="8">
        <f t="shared" si="281"/>
        <v>42017.907337962963</v>
      </c>
      <c r="T2916" s="8">
        <f t="shared" si="282"/>
        <v>42077.865671296298</v>
      </c>
    </row>
    <row r="2917" spans="1:20" ht="32" x14ac:dyDescent="0.2">
      <c r="A2917">
        <v>2915</v>
      </c>
      <c r="B2917" s="3" t="s">
        <v>2915</v>
      </c>
      <c r="C2917" s="3" t="s">
        <v>5139</v>
      </c>
      <c r="D2917">
        <v>10000</v>
      </c>
      <c r="E2917">
        <v>11176</v>
      </c>
      <c r="F2917" t="s">
        <v>8221</v>
      </c>
      <c r="G2917" t="s">
        <v>8235</v>
      </c>
      <c r="H2917" t="s">
        <v>8255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7"/>
        <v>111.75999999999999</v>
      </c>
      <c r="P2917">
        <f t="shared" si="278"/>
        <v>3333.3333333333335</v>
      </c>
      <c r="Q2917" t="str">
        <f t="shared" si="279"/>
        <v>theater</v>
      </c>
      <c r="R2917" t="str">
        <f t="shared" si="280"/>
        <v>plays</v>
      </c>
      <c r="S2917" s="8">
        <f t="shared" si="281"/>
        <v>42415.398032407407</v>
      </c>
      <c r="T2917" s="8">
        <f t="shared" si="2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5140</v>
      </c>
      <c r="D2918">
        <v>2000</v>
      </c>
      <c r="E2918">
        <v>6842</v>
      </c>
      <c r="F2918" t="s">
        <v>8221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7"/>
        <v>342.09999999999997</v>
      </c>
      <c r="P2918">
        <f t="shared" si="278"/>
        <v>285.71428571428572</v>
      </c>
      <c r="Q2918" t="str">
        <f t="shared" si="279"/>
        <v>theater</v>
      </c>
      <c r="R2918" t="str">
        <f t="shared" si="280"/>
        <v>plays</v>
      </c>
      <c r="S2918" s="8">
        <f t="shared" si="281"/>
        <v>41755.476724537039</v>
      </c>
      <c r="T2918" s="8">
        <f t="shared" si="2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5141</v>
      </c>
      <c r="D2919">
        <v>10000</v>
      </c>
      <c r="E2919">
        <v>10740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7"/>
        <v>107.4</v>
      </c>
      <c r="P2919">
        <f t="shared" si="278"/>
        <v>1111.1111111111111</v>
      </c>
      <c r="Q2919" t="str">
        <f t="shared" si="279"/>
        <v>theater</v>
      </c>
      <c r="R2919" t="str">
        <f t="shared" si="280"/>
        <v>plays</v>
      </c>
      <c r="S2919" s="8">
        <f t="shared" si="281"/>
        <v>42245.234340277777</v>
      </c>
      <c r="T2919" s="8">
        <f t="shared" si="282"/>
        <v>42263.234340277777</v>
      </c>
    </row>
    <row r="2920" spans="1:20" ht="16" x14ac:dyDescent="0.2">
      <c r="A2920">
        <v>2918</v>
      </c>
      <c r="B2920" s="3" t="s">
        <v>2918</v>
      </c>
      <c r="C2920" s="3" t="s">
        <v>5142</v>
      </c>
      <c r="D2920">
        <v>5400</v>
      </c>
      <c r="E2920">
        <v>5858.84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7"/>
        <v>108.49703703703703</v>
      </c>
      <c r="P2920">
        <f t="shared" si="278"/>
        <v>270</v>
      </c>
      <c r="Q2920" t="str">
        <f t="shared" si="279"/>
        <v>theater</v>
      </c>
      <c r="R2920" t="str">
        <f t="shared" si="280"/>
        <v>plays</v>
      </c>
      <c r="S2920" s="8">
        <f t="shared" si="281"/>
        <v>42278.629710648151</v>
      </c>
      <c r="T2920" s="8">
        <f t="shared" si="2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5143</v>
      </c>
      <c r="D2921">
        <v>1328</v>
      </c>
      <c r="E2921">
        <v>1366</v>
      </c>
      <c r="F2921" t="s">
        <v>8221</v>
      </c>
      <c r="G2921" t="s">
        <v>8225</v>
      </c>
      <c r="H2921" t="s">
        <v>8247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7"/>
        <v>102.86144578313252</v>
      </c>
      <c r="P2921">
        <f t="shared" si="278"/>
        <v>221.33333333333334</v>
      </c>
      <c r="Q2921" t="str">
        <f t="shared" si="279"/>
        <v>theater</v>
      </c>
      <c r="R2921" t="str">
        <f t="shared" si="280"/>
        <v>plays</v>
      </c>
      <c r="S2921" s="8">
        <f t="shared" si="281"/>
        <v>41826.61954861111</v>
      </c>
      <c r="T2921" s="8">
        <f t="shared" si="2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5144</v>
      </c>
      <c r="D2922">
        <v>5000</v>
      </c>
      <c r="E2922">
        <v>6500.09</v>
      </c>
      <c r="F2922" t="s">
        <v>8221</v>
      </c>
      <c r="G2922" t="s">
        <v>8224</v>
      </c>
      <c r="H2922" t="s">
        <v>8246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7"/>
        <v>130.0018</v>
      </c>
      <c r="P2922">
        <f t="shared" si="278"/>
        <v>384.61538461538464</v>
      </c>
      <c r="Q2922" t="str">
        <f t="shared" si="279"/>
        <v>theater</v>
      </c>
      <c r="R2922" t="str">
        <f t="shared" si="280"/>
        <v>plays</v>
      </c>
      <c r="S2922" s="8">
        <f t="shared" si="281"/>
        <v>42058.792476851857</v>
      </c>
      <c r="T2922" s="8">
        <f t="shared" si="282"/>
        <v>42088.750810185185</v>
      </c>
    </row>
    <row r="2923" spans="1:20" ht="48" x14ac:dyDescent="0.2">
      <c r="A2923">
        <v>2921</v>
      </c>
      <c r="B2923" s="3" t="s">
        <v>2921</v>
      </c>
      <c r="C2923" s="3" t="s">
        <v>5145</v>
      </c>
      <c r="D2923">
        <v>4600</v>
      </c>
      <c r="E2923">
        <v>4952</v>
      </c>
      <c r="F2923" t="s">
        <v>8221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7"/>
        <v>107.65217391304347</v>
      </c>
      <c r="P2923">
        <f t="shared" si="278"/>
        <v>1533.3333333333333</v>
      </c>
      <c r="Q2923" t="str">
        <f t="shared" si="279"/>
        <v>theater</v>
      </c>
      <c r="R2923" t="str">
        <f t="shared" si="280"/>
        <v>musical</v>
      </c>
      <c r="S2923" s="8">
        <f t="shared" si="281"/>
        <v>41877.886620370373</v>
      </c>
      <c r="T2923" s="8">
        <f t="shared" si="2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5146</v>
      </c>
      <c r="D2924">
        <v>4500</v>
      </c>
      <c r="E2924">
        <v>5056.22</v>
      </c>
      <c r="F2924" t="s">
        <v>8221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7"/>
        <v>112.36044444444444</v>
      </c>
      <c r="P2924">
        <f t="shared" si="278"/>
        <v>750</v>
      </c>
      <c r="Q2924" t="str">
        <f t="shared" si="279"/>
        <v>theater</v>
      </c>
      <c r="R2924" t="str">
        <f t="shared" si="280"/>
        <v>musical</v>
      </c>
      <c r="S2924" s="8">
        <f t="shared" si="281"/>
        <v>42097.874155092592</v>
      </c>
      <c r="T2924" s="8">
        <f t="shared" si="2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5147</v>
      </c>
      <c r="D2925">
        <v>1000</v>
      </c>
      <c r="E2925">
        <v>1021</v>
      </c>
      <c r="F2925" t="s">
        <v>8221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7"/>
        <v>102.1</v>
      </c>
      <c r="P2925">
        <f t="shared" si="278"/>
        <v>100</v>
      </c>
      <c r="Q2925" t="str">
        <f t="shared" si="279"/>
        <v>theater</v>
      </c>
      <c r="R2925" t="str">
        <f t="shared" si="280"/>
        <v>musical</v>
      </c>
      <c r="S2925" s="8">
        <f t="shared" si="281"/>
        <v>42013.15253472222</v>
      </c>
      <c r="T2925" s="8">
        <f t="shared" si="282"/>
        <v>42028.125</v>
      </c>
    </row>
    <row r="2926" spans="1:20" ht="48" x14ac:dyDescent="0.2">
      <c r="A2926">
        <v>2924</v>
      </c>
      <c r="B2926" s="3" t="s">
        <v>2924</v>
      </c>
      <c r="C2926" s="3" t="s">
        <v>5148</v>
      </c>
      <c r="D2926">
        <v>1500</v>
      </c>
      <c r="E2926">
        <v>2180</v>
      </c>
      <c r="F2926" t="s">
        <v>8221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7"/>
        <v>145.33333333333334</v>
      </c>
      <c r="P2926">
        <f t="shared" si="278"/>
        <v>10.204081632653061</v>
      </c>
      <c r="Q2926" t="str">
        <f t="shared" si="279"/>
        <v>theater</v>
      </c>
      <c r="R2926" t="str">
        <f t="shared" si="280"/>
        <v>musical</v>
      </c>
      <c r="S2926" s="8">
        <f t="shared" si="281"/>
        <v>42103.556828703702</v>
      </c>
      <c r="T2926" s="8">
        <f t="shared" si="2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5149</v>
      </c>
      <c r="D2927">
        <v>500</v>
      </c>
      <c r="E2927">
        <v>641</v>
      </c>
      <c r="F2927" t="s">
        <v>8221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7"/>
        <v>128.19999999999999</v>
      </c>
      <c r="P2927">
        <f t="shared" si="278"/>
        <v>2.512562814070352</v>
      </c>
      <c r="Q2927" t="str">
        <f t="shared" si="279"/>
        <v>theater</v>
      </c>
      <c r="R2927" t="str">
        <f t="shared" si="280"/>
        <v>musical</v>
      </c>
      <c r="S2927" s="8">
        <f t="shared" si="281"/>
        <v>41863.584120370368</v>
      </c>
      <c r="T2927" s="8">
        <f t="shared" si="2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5150</v>
      </c>
      <c r="D2928">
        <v>85000</v>
      </c>
      <c r="E2928">
        <v>250</v>
      </c>
      <c r="F2928" t="s">
        <v>8221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7"/>
        <v>0.29411764705882354</v>
      </c>
      <c r="P2928">
        <f t="shared" si="278"/>
        <v>1700</v>
      </c>
      <c r="Q2928" t="str">
        <f t="shared" si="279"/>
        <v>theater</v>
      </c>
      <c r="R2928" t="str">
        <f t="shared" si="280"/>
        <v>musical</v>
      </c>
      <c r="S2928" s="8">
        <f t="shared" si="281"/>
        <v>42044.765960648147</v>
      </c>
      <c r="T2928" s="8">
        <f t="shared" si="2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5151</v>
      </c>
      <c r="D2929">
        <v>50</v>
      </c>
      <c r="E2929">
        <v>0</v>
      </c>
      <c r="F2929" t="s">
        <v>8221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7"/>
        <v>0</v>
      </c>
      <c r="P2929">
        <f t="shared" si="278"/>
        <v>2.3809523809523809</v>
      </c>
      <c r="Q2929" t="str">
        <f t="shared" si="279"/>
        <v>theater</v>
      </c>
      <c r="R2929" t="str">
        <f t="shared" si="280"/>
        <v>musical</v>
      </c>
      <c r="S2929" s="8">
        <f t="shared" si="281"/>
        <v>41806.669317129628</v>
      </c>
      <c r="T2929" s="8">
        <f t="shared" si="282"/>
        <v>41835.208333333336</v>
      </c>
    </row>
    <row r="2930" spans="1:20" ht="48" x14ac:dyDescent="0.2">
      <c r="A2930">
        <v>2928</v>
      </c>
      <c r="B2930" s="3" t="s">
        <v>2928</v>
      </c>
      <c r="C2930" s="3" t="s">
        <v>5152</v>
      </c>
      <c r="D2930">
        <v>650</v>
      </c>
      <c r="E2930">
        <v>10</v>
      </c>
      <c r="F2930" t="s">
        <v>8221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7"/>
        <v>1.5384615384615385</v>
      </c>
      <c r="P2930">
        <f t="shared" si="278"/>
        <v>27.083333333333332</v>
      </c>
      <c r="Q2930" t="str">
        <f t="shared" si="279"/>
        <v>theater</v>
      </c>
      <c r="R2930" t="str">
        <f t="shared" si="280"/>
        <v>musical</v>
      </c>
      <c r="S2930" s="8">
        <f t="shared" si="281"/>
        <v>42403.998217592598</v>
      </c>
      <c r="T2930" s="8">
        <f t="shared" si="2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5153</v>
      </c>
      <c r="D2931">
        <v>100000</v>
      </c>
      <c r="E2931">
        <v>8537</v>
      </c>
      <c r="F2931" t="s">
        <v>8221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7"/>
        <v>8.5370000000000008</v>
      </c>
      <c r="P2931">
        <f t="shared" si="278"/>
        <v>3125</v>
      </c>
      <c r="Q2931" t="str">
        <f t="shared" si="279"/>
        <v>theater</v>
      </c>
      <c r="R2931" t="str">
        <f t="shared" si="280"/>
        <v>musical</v>
      </c>
      <c r="S2931" s="8">
        <f t="shared" si="281"/>
        <v>41754.564328703702</v>
      </c>
      <c r="T2931" s="8">
        <f t="shared" si="2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5154</v>
      </c>
      <c r="D2932">
        <v>7000</v>
      </c>
      <c r="E2932">
        <v>6</v>
      </c>
      <c r="F2932" t="s">
        <v>8221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7"/>
        <v>8.5714285714285715E-2</v>
      </c>
      <c r="P2932">
        <f t="shared" si="278"/>
        <v>112.90322580645162</v>
      </c>
      <c r="Q2932" t="str">
        <f t="shared" si="279"/>
        <v>theater</v>
      </c>
      <c r="R2932" t="str">
        <f t="shared" si="280"/>
        <v>musical</v>
      </c>
      <c r="S2932" s="8">
        <f t="shared" si="281"/>
        <v>42101.584074074075</v>
      </c>
      <c r="T2932" s="8">
        <f t="shared" si="2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5155</v>
      </c>
      <c r="D2933">
        <v>10000</v>
      </c>
      <c r="E2933">
        <v>266</v>
      </c>
      <c r="F2933" t="s">
        <v>8221</v>
      </c>
      <c r="G2933" t="s">
        <v>8224</v>
      </c>
      <c r="H2933" t="s">
        <v>8246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7"/>
        <v>2.6599999999999997</v>
      </c>
      <c r="P2933">
        <f t="shared" si="278"/>
        <v>1111.1111111111111</v>
      </c>
      <c r="Q2933" t="str">
        <f t="shared" si="279"/>
        <v>theater</v>
      </c>
      <c r="R2933" t="str">
        <f t="shared" si="280"/>
        <v>musical</v>
      </c>
      <c r="S2933" s="8">
        <f t="shared" si="281"/>
        <v>41872.291238425925</v>
      </c>
      <c r="T2933" s="8">
        <f t="shared" si="2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5156</v>
      </c>
      <c r="D2934">
        <v>3000</v>
      </c>
      <c r="E2934">
        <v>0</v>
      </c>
      <c r="F2934" t="s">
        <v>8221</v>
      </c>
      <c r="G2934" t="s">
        <v>8236</v>
      </c>
      <c r="H2934" t="s">
        <v>8249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7"/>
        <v>0</v>
      </c>
      <c r="P2934">
        <f t="shared" si="278"/>
        <v>78.94736842105263</v>
      </c>
      <c r="Q2934" t="str">
        <f t="shared" si="279"/>
        <v>theater</v>
      </c>
      <c r="R2934" t="str">
        <f t="shared" si="280"/>
        <v>musical</v>
      </c>
      <c r="S2934" s="8">
        <f t="shared" si="281"/>
        <v>42025.164780092593</v>
      </c>
      <c r="T2934" s="8">
        <f t="shared" si="2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5157</v>
      </c>
      <c r="D2935">
        <v>2000</v>
      </c>
      <c r="E2935">
        <v>1</v>
      </c>
      <c r="F2935" t="s">
        <v>8221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7"/>
        <v>0.05</v>
      </c>
      <c r="P2935">
        <f t="shared" si="278"/>
        <v>37.037037037037038</v>
      </c>
      <c r="Q2935" t="str">
        <f t="shared" si="279"/>
        <v>theater</v>
      </c>
      <c r="R2935" t="str">
        <f t="shared" si="280"/>
        <v>musical</v>
      </c>
      <c r="S2935" s="8">
        <f t="shared" si="281"/>
        <v>42495.956631944442</v>
      </c>
      <c r="T2935" s="8">
        <f t="shared" si="2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5158</v>
      </c>
      <c r="D2936">
        <v>15000</v>
      </c>
      <c r="E2936">
        <v>212</v>
      </c>
      <c r="F2936" t="s">
        <v>8221</v>
      </c>
      <c r="G2936" t="s">
        <v>8224</v>
      </c>
      <c r="H2936" t="s">
        <v>8246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7"/>
        <v>1.4133333333333333</v>
      </c>
      <c r="P2936">
        <f t="shared" si="278"/>
        <v>405.40540540540542</v>
      </c>
      <c r="Q2936" t="str">
        <f t="shared" si="279"/>
        <v>theater</v>
      </c>
      <c r="R2936" t="str">
        <f t="shared" si="280"/>
        <v>musical</v>
      </c>
      <c r="S2936" s="8">
        <f t="shared" si="281"/>
        <v>41775.636157407411</v>
      </c>
      <c r="T2936" s="8">
        <f t="shared" si="282"/>
        <v>41805.636157407411</v>
      </c>
    </row>
    <row r="2937" spans="1:20" ht="16" x14ac:dyDescent="0.2">
      <c r="A2937">
        <v>2935</v>
      </c>
      <c r="B2937" s="3" t="s">
        <v>2935</v>
      </c>
      <c r="C2937" s="3" t="s">
        <v>5159</v>
      </c>
      <c r="D2937">
        <v>12000</v>
      </c>
      <c r="E2937">
        <v>0</v>
      </c>
      <c r="F2937" t="s">
        <v>8221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7"/>
        <v>0</v>
      </c>
      <c r="P2937">
        <f t="shared" si="278"/>
        <v>307.69230769230768</v>
      </c>
      <c r="Q2937" t="str">
        <f t="shared" si="279"/>
        <v>theater</v>
      </c>
      <c r="R2937" t="str">
        <f t="shared" si="280"/>
        <v>musical</v>
      </c>
      <c r="S2937" s="8">
        <f t="shared" si="281"/>
        <v>42553.583425925928</v>
      </c>
      <c r="T2937" s="8">
        <f t="shared" si="282"/>
        <v>42611.708333333328</v>
      </c>
    </row>
    <row r="2938" spans="1:20" ht="16" x14ac:dyDescent="0.2">
      <c r="A2938">
        <v>2936</v>
      </c>
      <c r="B2938" s="3" t="s">
        <v>2936</v>
      </c>
      <c r="C2938" s="3" t="s">
        <v>5160</v>
      </c>
      <c r="D2938">
        <v>2500</v>
      </c>
      <c r="E2938">
        <v>0</v>
      </c>
      <c r="F2938" t="s">
        <v>8221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7"/>
        <v>0</v>
      </c>
      <c r="P2938">
        <f t="shared" si="278"/>
        <v>73.529411764705884</v>
      </c>
      <c r="Q2938" t="str">
        <f t="shared" si="279"/>
        <v>theater</v>
      </c>
      <c r="R2938" t="str">
        <f t="shared" si="280"/>
        <v>musical</v>
      </c>
      <c r="S2938" s="8">
        <f t="shared" si="281"/>
        <v>41912.650729166664</v>
      </c>
      <c r="T2938" s="8">
        <f t="shared" si="282"/>
        <v>41925.207638888889</v>
      </c>
    </row>
    <row r="2939" spans="1:20" ht="48" x14ac:dyDescent="0.2">
      <c r="A2939">
        <v>2937</v>
      </c>
      <c r="B2939" s="3" t="s">
        <v>2937</v>
      </c>
      <c r="C2939" s="3" t="s">
        <v>5161</v>
      </c>
      <c r="D2939">
        <v>500</v>
      </c>
      <c r="E2939">
        <v>0</v>
      </c>
      <c r="F2939" t="s">
        <v>8221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7"/>
        <v>0</v>
      </c>
      <c r="P2939">
        <f t="shared" si="278"/>
        <v>9.0909090909090917</v>
      </c>
      <c r="Q2939" t="str">
        <f t="shared" si="279"/>
        <v>theater</v>
      </c>
      <c r="R2939" t="str">
        <f t="shared" si="280"/>
        <v>musical</v>
      </c>
      <c r="S2939" s="8">
        <f t="shared" si="281"/>
        <v>41803.457326388889</v>
      </c>
      <c r="T2939" s="8">
        <f t="shared" si="282"/>
        <v>41833.457326388889</v>
      </c>
    </row>
    <row r="2940" spans="1:20" ht="64" x14ac:dyDescent="0.2">
      <c r="A2940">
        <v>2938</v>
      </c>
      <c r="B2940" s="3" t="s">
        <v>2938</v>
      </c>
      <c r="C2940" s="3" t="s">
        <v>5162</v>
      </c>
      <c r="D2940">
        <v>4336</v>
      </c>
      <c r="E2940">
        <v>0</v>
      </c>
      <c r="F2940" t="s">
        <v>8221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7"/>
        <v>0</v>
      </c>
      <c r="P2940">
        <f t="shared" si="278"/>
        <v>135.5</v>
      </c>
      <c r="Q2940" t="str">
        <f t="shared" si="279"/>
        <v>theater</v>
      </c>
      <c r="R2940" t="str">
        <f t="shared" si="280"/>
        <v>musical</v>
      </c>
      <c r="S2940" s="8">
        <f t="shared" si="281"/>
        <v>42004.703865740739</v>
      </c>
      <c r="T2940" s="8">
        <f t="shared" si="2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5163</v>
      </c>
      <c r="D2941">
        <v>1500</v>
      </c>
      <c r="E2941">
        <v>15</v>
      </c>
      <c r="F2941" t="s">
        <v>8221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7"/>
        <v>1</v>
      </c>
      <c r="P2941">
        <f t="shared" si="278"/>
        <v>60</v>
      </c>
      <c r="Q2941" t="str">
        <f t="shared" si="279"/>
        <v>theater</v>
      </c>
      <c r="R2941" t="str">
        <f t="shared" si="280"/>
        <v>musical</v>
      </c>
      <c r="S2941" s="8">
        <f t="shared" si="281"/>
        <v>41845.809166666666</v>
      </c>
      <c r="T2941" s="8">
        <f t="shared" si="2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5164</v>
      </c>
      <c r="D2942">
        <v>2500</v>
      </c>
      <c r="E2942">
        <v>0</v>
      </c>
      <c r="F2942" t="s">
        <v>8221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7"/>
        <v>0</v>
      </c>
      <c r="P2942">
        <f t="shared" si="278"/>
        <v>75.757575757575751</v>
      </c>
      <c r="Q2942" t="str">
        <f t="shared" si="279"/>
        <v>theater</v>
      </c>
      <c r="R2942" t="str">
        <f t="shared" si="280"/>
        <v>musical</v>
      </c>
      <c r="S2942" s="8">
        <f t="shared" si="281"/>
        <v>41982.773356481484</v>
      </c>
      <c r="T2942" s="8">
        <f t="shared" si="2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5165</v>
      </c>
      <c r="D2943">
        <v>3500</v>
      </c>
      <c r="E2943">
        <v>0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7"/>
        <v>0</v>
      </c>
      <c r="P2943">
        <f t="shared" si="278"/>
        <v>3500</v>
      </c>
      <c r="Q2943" t="str">
        <f t="shared" si="279"/>
        <v>theater</v>
      </c>
      <c r="R2943" t="str">
        <f t="shared" si="280"/>
        <v>spaces</v>
      </c>
      <c r="S2943" s="8">
        <f t="shared" si="281"/>
        <v>42034.960127314815</v>
      </c>
      <c r="T2943" s="8">
        <f t="shared" si="2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5166</v>
      </c>
      <c r="D2944">
        <v>10000</v>
      </c>
      <c r="E2944">
        <v>0</v>
      </c>
      <c r="F2944" t="s">
        <v>8221</v>
      </c>
      <c r="G2944" t="s">
        <v>8224</v>
      </c>
      <c r="H2944" t="s">
        <v>8246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7"/>
        <v>0</v>
      </c>
      <c r="P2944">
        <f t="shared" si="278"/>
        <v>49.504950495049506</v>
      </c>
      <c r="Q2944" t="str">
        <f t="shared" si="279"/>
        <v>theater</v>
      </c>
      <c r="R2944" t="str">
        <f t="shared" si="280"/>
        <v>spaces</v>
      </c>
      <c r="S2944" s="8">
        <f t="shared" si="281"/>
        <v>42334.803923611107</v>
      </c>
      <c r="T2944" s="8">
        <f t="shared" si="282"/>
        <v>42354.845833333333</v>
      </c>
    </row>
    <row r="2945" spans="1:20" ht="32" x14ac:dyDescent="0.2">
      <c r="A2945">
        <v>2943</v>
      </c>
      <c r="B2945" s="3" t="s">
        <v>2943</v>
      </c>
      <c r="C2945" s="3" t="s">
        <v>5167</v>
      </c>
      <c r="D2945">
        <v>10000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7"/>
        <v>0</v>
      </c>
      <c r="P2945" t="e">
        <f t="shared" si="278"/>
        <v>#DIV/0!</v>
      </c>
      <c r="Q2945" t="str">
        <f t="shared" si="279"/>
        <v>theater</v>
      </c>
      <c r="R2945" t="str">
        <f t="shared" si="280"/>
        <v>spaces</v>
      </c>
      <c r="S2945" s="8">
        <f t="shared" si="281"/>
        <v>42077.129398148143</v>
      </c>
      <c r="T2945" s="8">
        <f t="shared" si="282"/>
        <v>42107.129398148143</v>
      </c>
    </row>
    <row r="2946" spans="1:20" ht="48" x14ac:dyDescent="0.2">
      <c r="A2946">
        <v>2944</v>
      </c>
      <c r="B2946" s="3" t="s">
        <v>2944</v>
      </c>
      <c r="C2946" s="3" t="s">
        <v>5168</v>
      </c>
      <c r="D2946">
        <v>40000</v>
      </c>
      <c r="E2946">
        <v>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7"/>
        <v>0</v>
      </c>
      <c r="P2946">
        <f t="shared" si="278"/>
        <v>40000</v>
      </c>
      <c r="Q2946" t="str">
        <f t="shared" si="279"/>
        <v>theater</v>
      </c>
      <c r="R2946" t="str">
        <f t="shared" si="280"/>
        <v>spaces</v>
      </c>
      <c r="S2946" s="8">
        <f t="shared" si="281"/>
        <v>42132.9143287037</v>
      </c>
      <c r="T2946" s="8">
        <f t="shared" si="282"/>
        <v>42162.9143287037</v>
      </c>
    </row>
    <row r="2947" spans="1:20" ht="16" x14ac:dyDescent="0.2">
      <c r="A2947">
        <v>2945</v>
      </c>
      <c r="B2947" s="3" t="s">
        <v>2945</v>
      </c>
      <c r="C2947" s="3" t="s">
        <v>5169</v>
      </c>
      <c r="D2947">
        <v>1100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7"/>
        <v>0</v>
      </c>
      <c r="P2947" t="e">
        <f t="shared" si="278"/>
        <v>#DIV/0!</v>
      </c>
      <c r="Q2947" t="str">
        <f t="shared" si="279"/>
        <v>theater</v>
      </c>
      <c r="R2947" t="str">
        <f t="shared" si="280"/>
        <v>spaces</v>
      </c>
      <c r="S2947" s="8">
        <f t="shared" si="281"/>
        <v>42118.139583333337</v>
      </c>
      <c r="T2947" s="8">
        <f t="shared" si="282"/>
        <v>42148.139583333337</v>
      </c>
    </row>
    <row r="2948" spans="1:20" ht="48" x14ac:dyDescent="0.2">
      <c r="A2948">
        <v>2946</v>
      </c>
      <c r="B2948" s="3" t="s">
        <v>2946</v>
      </c>
      <c r="C2948" s="3" t="s">
        <v>5170</v>
      </c>
      <c r="D2948">
        <v>5000</v>
      </c>
      <c r="E2948">
        <v>50</v>
      </c>
      <c r="F2948" t="s">
        <v>8221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7"/>
        <v>1</v>
      </c>
      <c r="P2948">
        <f t="shared" si="278"/>
        <v>2500</v>
      </c>
      <c r="Q2948" t="str">
        <f t="shared" si="279"/>
        <v>theater</v>
      </c>
      <c r="R2948" t="str">
        <f t="shared" si="280"/>
        <v>spaces</v>
      </c>
      <c r="S2948" s="8">
        <f t="shared" si="281"/>
        <v>42567.531157407408</v>
      </c>
      <c r="T2948" s="8">
        <f t="shared" si="282"/>
        <v>42597.531157407408</v>
      </c>
    </row>
    <row r="2949" spans="1:20" ht="32" x14ac:dyDescent="0.2">
      <c r="A2949">
        <v>2947</v>
      </c>
      <c r="B2949" s="3" t="s">
        <v>2947</v>
      </c>
      <c r="C2949" s="3" t="s">
        <v>5171</v>
      </c>
      <c r="D2949">
        <v>4000</v>
      </c>
      <c r="E2949">
        <v>0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7"/>
        <v>0</v>
      </c>
      <c r="P2949">
        <f t="shared" si="278"/>
        <v>307.69230769230768</v>
      </c>
      <c r="Q2949" t="str">
        <f t="shared" si="279"/>
        <v>theater</v>
      </c>
      <c r="R2949" t="str">
        <f t="shared" si="280"/>
        <v>spaces</v>
      </c>
      <c r="S2949" s="8">
        <f t="shared" si="281"/>
        <v>42649.562118055561</v>
      </c>
      <c r="T2949" s="8">
        <f t="shared" si="282"/>
        <v>42698.715972222228</v>
      </c>
    </row>
    <row r="2950" spans="1:20" ht="16" x14ac:dyDescent="0.2">
      <c r="A2950">
        <v>2948</v>
      </c>
      <c r="B2950" s="3" t="s">
        <v>2948</v>
      </c>
      <c r="C2950" s="3" t="s">
        <v>5172</v>
      </c>
      <c r="D2950">
        <v>199</v>
      </c>
      <c r="E2950">
        <v>190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7"/>
        <v>95.477386934673376</v>
      </c>
      <c r="P2950">
        <f t="shared" si="278"/>
        <v>22.111111111111111</v>
      </c>
      <c r="Q2950" t="str">
        <f t="shared" si="279"/>
        <v>theater</v>
      </c>
      <c r="R2950" t="str">
        <f t="shared" si="280"/>
        <v>spaces</v>
      </c>
      <c r="S2950" s="8">
        <f t="shared" si="281"/>
        <v>42097.649224537032</v>
      </c>
      <c r="T2950" s="8">
        <f t="shared" si="282"/>
        <v>42157.649224537032</v>
      </c>
    </row>
    <row r="2951" spans="1:20" ht="48" x14ac:dyDescent="0.2">
      <c r="A2951">
        <v>2949</v>
      </c>
      <c r="B2951" s="3" t="s">
        <v>2949</v>
      </c>
      <c r="C2951" s="3" t="s">
        <v>5173</v>
      </c>
      <c r="D2951">
        <v>1000</v>
      </c>
      <c r="E2951">
        <v>0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7"/>
        <v>0</v>
      </c>
      <c r="P2951">
        <f t="shared" si="278"/>
        <v>500</v>
      </c>
      <c r="Q2951" t="str">
        <f t="shared" si="279"/>
        <v>theater</v>
      </c>
      <c r="R2951" t="str">
        <f t="shared" si="280"/>
        <v>spaces</v>
      </c>
      <c r="S2951" s="8">
        <f t="shared" si="281"/>
        <v>42297.823113425926</v>
      </c>
      <c r="T2951" s="8">
        <f t="shared" si="282"/>
        <v>42327.864780092597</v>
      </c>
    </row>
    <row r="2952" spans="1:20" ht="48" x14ac:dyDescent="0.2">
      <c r="A2952">
        <v>2950</v>
      </c>
      <c r="B2952" s="3" t="s">
        <v>2950</v>
      </c>
      <c r="C2952" s="3" t="s">
        <v>5174</v>
      </c>
      <c r="D2952">
        <v>90000</v>
      </c>
      <c r="E2952">
        <v>8077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7"/>
        <v>8.974444444444444</v>
      </c>
      <c r="P2952" t="e">
        <f t="shared" si="278"/>
        <v>#DIV/0!</v>
      </c>
      <c r="Q2952" t="str">
        <f t="shared" si="279"/>
        <v>theater</v>
      </c>
      <c r="R2952" t="str">
        <f t="shared" si="280"/>
        <v>spaces</v>
      </c>
      <c r="S2952" s="8">
        <f t="shared" si="281"/>
        <v>42362.36518518519</v>
      </c>
      <c r="T2952" s="8">
        <f t="shared" si="282"/>
        <v>42392.36518518519</v>
      </c>
    </row>
    <row r="2953" spans="1:20" ht="48" x14ac:dyDescent="0.2">
      <c r="A2953">
        <v>2951</v>
      </c>
      <c r="B2953" s="3" t="s">
        <v>2951</v>
      </c>
      <c r="C2953" s="3" t="s">
        <v>5175</v>
      </c>
      <c r="D2953">
        <v>3000</v>
      </c>
      <c r="E2953">
        <v>81</v>
      </c>
      <c r="F2953" t="s">
        <v>8221</v>
      </c>
      <c r="G2953" t="s">
        <v>8226</v>
      </c>
      <c r="H2953" t="s">
        <v>8248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7"/>
        <v>2.7</v>
      </c>
      <c r="P2953">
        <f t="shared" si="278"/>
        <v>51.724137931034484</v>
      </c>
      <c r="Q2953" t="str">
        <f t="shared" si="279"/>
        <v>theater</v>
      </c>
      <c r="R2953" t="str">
        <f t="shared" si="280"/>
        <v>spaces</v>
      </c>
      <c r="S2953" s="8">
        <f t="shared" si="281"/>
        <v>41872.802928240737</v>
      </c>
      <c r="T2953" s="8">
        <f t="shared" si="282"/>
        <v>41917.802928240737</v>
      </c>
    </row>
    <row r="2954" spans="1:20" ht="48" x14ac:dyDescent="0.2">
      <c r="A2954">
        <v>2952</v>
      </c>
      <c r="B2954" s="3" t="s">
        <v>2952</v>
      </c>
      <c r="C2954" s="3" t="s">
        <v>5176</v>
      </c>
      <c r="D2954">
        <v>150000</v>
      </c>
      <c r="E2954">
        <v>5051</v>
      </c>
      <c r="F2954" t="s">
        <v>8221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7"/>
        <v>3.3673333333333333</v>
      </c>
      <c r="P2954">
        <f t="shared" si="278"/>
        <v>18750</v>
      </c>
      <c r="Q2954" t="str">
        <f t="shared" si="279"/>
        <v>theater</v>
      </c>
      <c r="R2954" t="str">
        <f t="shared" si="280"/>
        <v>spaces</v>
      </c>
      <c r="S2954" s="8">
        <f t="shared" si="281"/>
        <v>42628.690266203703</v>
      </c>
      <c r="T2954" s="8">
        <f t="shared" si="282"/>
        <v>42660.166666666672</v>
      </c>
    </row>
    <row r="2955" spans="1:20" ht="48" x14ac:dyDescent="0.2">
      <c r="A2955">
        <v>2953</v>
      </c>
      <c r="B2955" s="3" t="s">
        <v>2953</v>
      </c>
      <c r="C2955" s="3" t="s">
        <v>5177</v>
      </c>
      <c r="D2955">
        <v>500</v>
      </c>
      <c r="E2955">
        <v>130</v>
      </c>
      <c r="F2955" t="s">
        <v>8221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ref="O2955:O3018" si="283">(E2955/D2955)*100</f>
        <v>26</v>
      </c>
      <c r="P2955">
        <f t="shared" ref="P2955:P3018" si="284">D2955/L2955</f>
        <v>166.66666666666666</v>
      </c>
      <c r="Q2955" t="str">
        <f t="shared" ref="Q2955:Q3018" si="285">LEFT(N2955,SEARCH("/",N2955)-1)</f>
        <v>theater</v>
      </c>
      <c r="R2955" t="str">
        <f t="shared" ref="R2955:R3018" si="286">RIGHT(N2955,LEN(N2955)-SEARCH("/",N2955))</f>
        <v>spaces</v>
      </c>
      <c r="S2955" s="8">
        <f t="shared" ref="S2955:S3018" si="287">(((J2955/60)/60)/24)+DATE(1970,1,1)</f>
        <v>42255.791909722218</v>
      </c>
      <c r="T2955" s="8">
        <f t="shared" ref="T2955:T3018" si="288">(((I2955/60)/60)/24)+DATE(1970,1,1)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5178</v>
      </c>
      <c r="D2956">
        <v>30000</v>
      </c>
      <c r="E2956">
        <v>45</v>
      </c>
      <c r="F2956" t="s">
        <v>8221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83"/>
        <v>0.15</v>
      </c>
      <c r="P2956" t="e">
        <f t="shared" si="284"/>
        <v>#DIV/0!</v>
      </c>
      <c r="Q2956" t="str">
        <f t="shared" si="285"/>
        <v>theater</v>
      </c>
      <c r="R2956" t="str">
        <f t="shared" si="286"/>
        <v>spaces</v>
      </c>
      <c r="S2956" s="8">
        <f t="shared" si="287"/>
        <v>42790.583368055552</v>
      </c>
      <c r="T2956" s="8">
        <f t="shared" si="288"/>
        <v>42810.541701388895</v>
      </c>
    </row>
    <row r="2957" spans="1:20" ht="48" x14ac:dyDescent="0.2">
      <c r="A2957">
        <v>2955</v>
      </c>
      <c r="B2957" s="3" t="s">
        <v>2955</v>
      </c>
      <c r="C2957" s="3" t="s">
        <v>5179</v>
      </c>
      <c r="D2957">
        <v>2200</v>
      </c>
      <c r="E2957">
        <v>850</v>
      </c>
      <c r="F2957" t="s">
        <v>8221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83"/>
        <v>38.636363636363633</v>
      </c>
      <c r="P2957">
        <f t="shared" si="284"/>
        <v>200</v>
      </c>
      <c r="Q2957" t="str">
        <f t="shared" si="285"/>
        <v>theater</v>
      </c>
      <c r="R2957" t="str">
        <f t="shared" si="286"/>
        <v>spaces</v>
      </c>
      <c r="S2957" s="8">
        <f t="shared" si="287"/>
        <v>42141.741307870368</v>
      </c>
      <c r="T2957" s="8">
        <f t="shared" si="288"/>
        <v>42171.741307870368</v>
      </c>
    </row>
    <row r="2958" spans="1:20" ht="48" x14ac:dyDescent="0.2">
      <c r="A2958">
        <v>2956</v>
      </c>
      <c r="B2958" s="3" t="s">
        <v>2956</v>
      </c>
      <c r="C2958" s="3" t="s">
        <v>5180</v>
      </c>
      <c r="D2958">
        <v>10000</v>
      </c>
      <c r="E2958">
        <v>70</v>
      </c>
      <c r="F2958" t="s">
        <v>8221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83"/>
        <v>0.70000000000000007</v>
      </c>
      <c r="P2958">
        <f t="shared" si="284"/>
        <v>500</v>
      </c>
      <c r="Q2958" t="str">
        <f t="shared" si="285"/>
        <v>theater</v>
      </c>
      <c r="R2958" t="str">
        <f t="shared" si="286"/>
        <v>spaces</v>
      </c>
      <c r="S2958" s="8">
        <f t="shared" si="287"/>
        <v>42464.958912037036</v>
      </c>
      <c r="T2958" s="8">
        <f t="shared" si="288"/>
        <v>42494.958912037036</v>
      </c>
    </row>
    <row r="2959" spans="1:20" ht="48" x14ac:dyDescent="0.2">
      <c r="A2959">
        <v>2957</v>
      </c>
      <c r="B2959" s="3" t="s">
        <v>2957</v>
      </c>
      <c r="C2959" s="3" t="s">
        <v>5181</v>
      </c>
      <c r="D2959">
        <v>100</v>
      </c>
      <c r="E2959">
        <v>0</v>
      </c>
      <c r="F2959" t="s">
        <v>8221</v>
      </c>
      <c r="G2959" t="s">
        <v>8234</v>
      </c>
      <c r="H2959" t="s">
        <v>8254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83"/>
        <v>0</v>
      </c>
      <c r="P2959">
        <f t="shared" si="284"/>
        <v>33.333333333333336</v>
      </c>
      <c r="Q2959" t="str">
        <f t="shared" si="285"/>
        <v>theater</v>
      </c>
      <c r="R2959" t="str">
        <f t="shared" si="286"/>
        <v>spaces</v>
      </c>
      <c r="S2959" s="8">
        <f t="shared" si="287"/>
        <v>42031.011249999996</v>
      </c>
      <c r="T2959" s="8">
        <f t="shared" si="288"/>
        <v>42090.969583333332</v>
      </c>
    </row>
    <row r="2960" spans="1:20" ht="48" x14ac:dyDescent="0.2">
      <c r="A2960">
        <v>2958</v>
      </c>
      <c r="B2960" s="3" t="s">
        <v>2958</v>
      </c>
      <c r="C2960" s="3" t="s">
        <v>5182</v>
      </c>
      <c r="D2960">
        <v>75000</v>
      </c>
      <c r="E2960">
        <v>51</v>
      </c>
      <c r="F2960" t="s">
        <v>8221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83"/>
        <v>6.8000000000000005E-2</v>
      </c>
      <c r="P2960" t="e">
        <f t="shared" si="284"/>
        <v>#DIV/0!</v>
      </c>
      <c r="Q2960" t="str">
        <f t="shared" si="285"/>
        <v>theater</v>
      </c>
      <c r="R2960" t="str">
        <f t="shared" si="286"/>
        <v>spaces</v>
      </c>
      <c r="S2960" s="8">
        <f t="shared" si="287"/>
        <v>42438.779131944444</v>
      </c>
      <c r="T2960" s="8">
        <f t="shared" si="288"/>
        <v>42498.73746527778</v>
      </c>
    </row>
    <row r="2961" spans="1:20" ht="32" x14ac:dyDescent="0.2">
      <c r="A2961">
        <v>2959</v>
      </c>
      <c r="B2961" s="3" t="s">
        <v>2959</v>
      </c>
      <c r="C2961" s="3" t="s">
        <v>5183</v>
      </c>
      <c r="D2961">
        <v>750</v>
      </c>
      <c r="E2961">
        <v>10</v>
      </c>
      <c r="F2961" t="s">
        <v>8221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83"/>
        <v>1.3333333333333335</v>
      </c>
      <c r="P2961" t="e">
        <f t="shared" si="284"/>
        <v>#DIV/0!</v>
      </c>
      <c r="Q2961" t="str">
        <f t="shared" si="285"/>
        <v>theater</v>
      </c>
      <c r="R2961" t="str">
        <f t="shared" si="286"/>
        <v>spaces</v>
      </c>
      <c r="S2961" s="8">
        <f t="shared" si="287"/>
        <v>42498.008391203708</v>
      </c>
      <c r="T2961" s="8">
        <f t="shared" si="288"/>
        <v>42528.008391203708</v>
      </c>
    </row>
    <row r="2962" spans="1:20" ht="48" x14ac:dyDescent="0.2">
      <c r="A2962">
        <v>2960</v>
      </c>
      <c r="B2962" s="3" t="s">
        <v>2960</v>
      </c>
      <c r="C2962" s="3" t="s">
        <v>5184</v>
      </c>
      <c r="D2962">
        <v>54000</v>
      </c>
      <c r="E2962">
        <v>3407</v>
      </c>
      <c r="F2962" t="s">
        <v>8221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83"/>
        <v>6.3092592592592585</v>
      </c>
      <c r="P2962" t="e">
        <f t="shared" si="284"/>
        <v>#DIV/0!</v>
      </c>
      <c r="Q2962" t="str">
        <f t="shared" si="285"/>
        <v>theater</v>
      </c>
      <c r="R2962" t="str">
        <f t="shared" si="286"/>
        <v>spaces</v>
      </c>
      <c r="S2962" s="8">
        <f t="shared" si="287"/>
        <v>41863.757210648146</v>
      </c>
      <c r="T2962" s="8">
        <f t="shared" si="288"/>
        <v>41893.757210648146</v>
      </c>
    </row>
    <row r="2963" spans="1:20" ht="32" x14ac:dyDescent="0.2">
      <c r="A2963">
        <v>2961</v>
      </c>
      <c r="B2963" s="3" t="s">
        <v>2961</v>
      </c>
      <c r="C2963" s="3" t="s">
        <v>5185</v>
      </c>
      <c r="D2963">
        <v>1000</v>
      </c>
      <c r="E2963">
        <v>45</v>
      </c>
      <c r="F2963" t="s">
        <v>8221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83"/>
        <v>4.5</v>
      </c>
      <c r="P2963">
        <f t="shared" si="284"/>
        <v>9.2592592592592595</v>
      </c>
      <c r="Q2963" t="str">
        <f t="shared" si="285"/>
        <v>theater</v>
      </c>
      <c r="R2963" t="str">
        <f t="shared" si="286"/>
        <v>plays</v>
      </c>
      <c r="S2963" s="8">
        <f t="shared" si="287"/>
        <v>42061.212488425925</v>
      </c>
      <c r="T2963" s="8">
        <f t="shared" si="288"/>
        <v>42089.166666666672</v>
      </c>
    </row>
    <row r="2964" spans="1:20" ht="48" x14ac:dyDescent="0.2">
      <c r="A2964">
        <v>2962</v>
      </c>
      <c r="B2964" s="3" t="s">
        <v>2962</v>
      </c>
      <c r="C2964" s="3" t="s">
        <v>5186</v>
      </c>
      <c r="D2964">
        <v>75000</v>
      </c>
      <c r="E2964">
        <v>47074</v>
      </c>
      <c r="F2964" t="s">
        <v>8221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83"/>
        <v>62.765333333333331</v>
      </c>
      <c r="P2964">
        <f t="shared" si="284"/>
        <v>3750</v>
      </c>
      <c r="Q2964" t="str">
        <f t="shared" si="285"/>
        <v>theater</v>
      </c>
      <c r="R2964" t="str">
        <f t="shared" si="286"/>
        <v>plays</v>
      </c>
      <c r="S2964" s="8">
        <f t="shared" si="287"/>
        <v>42036.24428240741</v>
      </c>
      <c r="T2964" s="8">
        <f t="shared" si="288"/>
        <v>42064.290972222225</v>
      </c>
    </row>
    <row r="2965" spans="1:20" ht="48" x14ac:dyDescent="0.2">
      <c r="A2965">
        <v>2963</v>
      </c>
      <c r="B2965" s="3" t="s">
        <v>2963</v>
      </c>
      <c r="C2965" s="3" t="s">
        <v>5187</v>
      </c>
      <c r="D2965">
        <v>25000</v>
      </c>
      <c r="E2965">
        <v>7344</v>
      </c>
      <c r="F2965" t="s">
        <v>8221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83"/>
        <v>29.376000000000001</v>
      </c>
      <c r="P2965">
        <f t="shared" si="284"/>
        <v>255.10204081632654</v>
      </c>
      <c r="Q2965" t="str">
        <f t="shared" si="285"/>
        <v>theater</v>
      </c>
      <c r="R2965" t="str">
        <f t="shared" si="286"/>
        <v>plays</v>
      </c>
      <c r="S2965" s="8">
        <f t="shared" si="287"/>
        <v>42157.470185185186</v>
      </c>
      <c r="T2965" s="8">
        <f t="shared" si="288"/>
        <v>42187.470185185186</v>
      </c>
    </row>
    <row r="2966" spans="1:20" ht="48" x14ac:dyDescent="0.2">
      <c r="A2966">
        <v>2964</v>
      </c>
      <c r="B2966" s="3" t="s">
        <v>2964</v>
      </c>
      <c r="C2966" s="3" t="s">
        <v>5188</v>
      </c>
      <c r="D2966">
        <v>600</v>
      </c>
      <c r="E2966">
        <v>45</v>
      </c>
      <c r="F2966" t="s">
        <v>8221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83"/>
        <v>7.5</v>
      </c>
      <c r="P2966">
        <f t="shared" si="284"/>
        <v>3.0612244897959182</v>
      </c>
      <c r="Q2966" t="str">
        <f t="shared" si="285"/>
        <v>theater</v>
      </c>
      <c r="R2966" t="str">
        <f t="shared" si="286"/>
        <v>plays</v>
      </c>
      <c r="S2966" s="8">
        <f t="shared" si="287"/>
        <v>41827.909942129627</v>
      </c>
      <c r="T2966" s="8">
        <f t="shared" si="288"/>
        <v>41857.897222222222</v>
      </c>
    </row>
    <row r="2967" spans="1:20" ht="48" x14ac:dyDescent="0.2">
      <c r="A2967">
        <v>2965</v>
      </c>
      <c r="B2967" s="3" t="s">
        <v>2965</v>
      </c>
      <c r="C2967" s="3" t="s">
        <v>5189</v>
      </c>
      <c r="D2967">
        <v>26000</v>
      </c>
      <c r="E2967">
        <v>678</v>
      </c>
      <c r="F2967" t="s">
        <v>8221</v>
      </c>
      <c r="G2967" t="s">
        <v>8236</v>
      </c>
      <c r="H2967" t="s">
        <v>8249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83"/>
        <v>2.6076923076923078</v>
      </c>
      <c r="P2967">
        <f t="shared" si="284"/>
        <v>666.66666666666663</v>
      </c>
      <c r="Q2967" t="str">
        <f t="shared" si="285"/>
        <v>theater</v>
      </c>
      <c r="R2967" t="str">
        <f t="shared" si="286"/>
        <v>plays</v>
      </c>
      <c r="S2967" s="8">
        <f t="shared" si="287"/>
        <v>42162.729548611111</v>
      </c>
      <c r="T2967" s="8">
        <f t="shared" si="288"/>
        <v>42192.729548611111</v>
      </c>
    </row>
    <row r="2968" spans="1:20" ht="48" x14ac:dyDescent="0.2">
      <c r="A2968">
        <v>2966</v>
      </c>
      <c r="B2968" s="3" t="s">
        <v>2966</v>
      </c>
      <c r="C2968" s="3" t="s">
        <v>5190</v>
      </c>
      <c r="D2968">
        <v>20000</v>
      </c>
      <c r="E2968">
        <v>1821</v>
      </c>
      <c r="F2968" t="s">
        <v>8221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83"/>
        <v>9.1050000000000004</v>
      </c>
      <c r="P2968">
        <f t="shared" si="284"/>
        <v>156.25</v>
      </c>
      <c r="Q2968" t="str">
        <f t="shared" si="285"/>
        <v>theater</v>
      </c>
      <c r="R2968" t="str">
        <f t="shared" si="286"/>
        <v>plays</v>
      </c>
      <c r="S2968" s="8">
        <f t="shared" si="287"/>
        <v>42233.738564814819</v>
      </c>
      <c r="T2968" s="8">
        <f t="shared" si="288"/>
        <v>42263.738564814819</v>
      </c>
    </row>
    <row r="2969" spans="1:20" ht="48" x14ac:dyDescent="0.2">
      <c r="A2969">
        <v>2967</v>
      </c>
      <c r="B2969" s="3" t="s">
        <v>2967</v>
      </c>
      <c r="C2969" s="3" t="s">
        <v>5191</v>
      </c>
      <c r="D2969">
        <v>68000</v>
      </c>
      <c r="E2969">
        <v>12</v>
      </c>
      <c r="F2969" t="s">
        <v>8221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83"/>
        <v>1.7647058823529412E-2</v>
      </c>
      <c r="P2969">
        <f t="shared" si="284"/>
        <v>957.74647887323943</v>
      </c>
      <c r="Q2969" t="str">
        <f t="shared" si="285"/>
        <v>theater</v>
      </c>
      <c r="R2969" t="str">
        <f t="shared" si="286"/>
        <v>plays</v>
      </c>
      <c r="S2969" s="8">
        <f t="shared" si="287"/>
        <v>42042.197824074072</v>
      </c>
      <c r="T2969" s="8">
        <f t="shared" si="288"/>
        <v>42072.156157407408</v>
      </c>
    </row>
    <row r="2970" spans="1:20" ht="32" x14ac:dyDescent="0.2">
      <c r="A2970">
        <v>2968</v>
      </c>
      <c r="B2970" s="3" t="s">
        <v>2968</v>
      </c>
      <c r="C2970" s="3" t="s">
        <v>5192</v>
      </c>
      <c r="D2970">
        <v>10000</v>
      </c>
      <c r="E2970">
        <v>56</v>
      </c>
      <c r="F2970" t="s">
        <v>8221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83"/>
        <v>0.55999999999999994</v>
      </c>
      <c r="P2970">
        <f t="shared" si="284"/>
        <v>212.7659574468085</v>
      </c>
      <c r="Q2970" t="str">
        <f t="shared" si="285"/>
        <v>theater</v>
      </c>
      <c r="R2970" t="str">
        <f t="shared" si="286"/>
        <v>plays</v>
      </c>
      <c r="S2970" s="8">
        <f t="shared" si="287"/>
        <v>42585.523842592593</v>
      </c>
      <c r="T2970" s="8">
        <f t="shared" si="288"/>
        <v>42599.165972222225</v>
      </c>
    </row>
    <row r="2971" spans="1:20" ht="48" x14ac:dyDescent="0.2">
      <c r="A2971">
        <v>2969</v>
      </c>
      <c r="B2971" s="3" t="s">
        <v>2969</v>
      </c>
      <c r="C2971" s="3" t="s">
        <v>5193</v>
      </c>
      <c r="D2971">
        <v>50000</v>
      </c>
      <c r="E2971">
        <v>410</v>
      </c>
      <c r="F2971" t="s">
        <v>8221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83"/>
        <v>0.82000000000000006</v>
      </c>
      <c r="P2971">
        <f t="shared" si="284"/>
        <v>2941.1764705882351</v>
      </c>
      <c r="Q2971" t="str">
        <f t="shared" si="285"/>
        <v>theater</v>
      </c>
      <c r="R2971" t="str">
        <f t="shared" si="286"/>
        <v>plays</v>
      </c>
      <c r="S2971" s="8">
        <f t="shared" si="287"/>
        <v>42097.786493055552</v>
      </c>
      <c r="T2971" s="8">
        <f t="shared" si="288"/>
        <v>42127.952083333337</v>
      </c>
    </row>
    <row r="2972" spans="1:20" ht="32" x14ac:dyDescent="0.2">
      <c r="A2972">
        <v>2970</v>
      </c>
      <c r="B2972" s="3" t="s">
        <v>2970</v>
      </c>
      <c r="C2972" s="3" t="s">
        <v>5194</v>
      </c>
      <c r="D2972">
        <v>550</v>
      </c>
      <c r="E2972">
        <v>0</v>
      </c>
      <c r="F2972" t="s">
        <v>8221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83"/>
        <v>0</v>
      </c>
      <c r="P2972">
        <f t="shared" si="284"/>
        <v>6.0439560439560438</v>
      </c>
      <c r="Q2972" t="str">
        <f t="shared" si="285"/>
        <v>theater</v>
      </c>
      <c r="R2972" t="str">
        <f t="shared" si="286"/>
        <v>plays</v>
      </c>
      <c r="S2972" s="8">
        <f t="shared" si="287"/>
        <v>41808.669571759259</v>
      </c>
      <c r="T2972" s="8">
        <f t="shared" si="288"/>
        <v>41838.669571759259</v>
      </c>
    </row>
    <row r="2973" spans="1:20" ht="32" x14ac:dyDescent="0.2">
      <c r="A2973">
        <v>2971</v>
      </c>
      <c r="B2973" s="3" t="s">
        <v>2971</v>
      </c>
      <c r="C2973" s="3" t="s">
        <v>5195</v>
      </c>
      <c r="D2973">
        <v>30000</v>
      </c>
      <c r="E2973">
        <v>1026</v>
      </c>
      <c r="F2973" t="s">
        <v>8221</v>
      </c>
      <c r="G2973" t="s">
        <v>8229</v>
      </c>
      <c r="H2973" t="s">
        <v>8251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83"/>
        <v>3.42</v>
      </c>
      <c r="P2973">
        <f t="shared" si="284"/>
        <v>697.67441860465112</v>
      </c>
      <c r="Q2973" t="str">
        <f t="shared" si="285"/>
        <v>theater</v>
      </c>
      <c r="R2973" t="str">
        <f t="shared" si="286"/>
        <v>plays</v>
      </c>
      <c r="S2973" s="8">
        <f t="shared" si="287"/>
        <v>41852.658310185187</v>
      </c>
      <c r="T2973" s="8">
        <f t="shared" si="288"/>
        <v>41882.658310185187</v>
      </c>
    </row>
    <row r="2974" spans="1:20" ht="16" x14ac:dyDescent="0.2">
      <c r="A2974">
        <v>2972</v>
      </c>
      <c r="B2974" s="3" t="s">
        <v>2972</v>
      </c>
      <c r="C2974" s="3" t="s">
        <v>5196</v>
      </c>
      <c r="D2974">
        <v>18000</v>
      </c>
      <c r="E2974">
        <v>15</v>
      </c>
      <c r="F2974" t="s">
        <v>8221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83"/>
        <v>8.3333333333333343E-2</v>
      </c>
      <c r="P2974">
        <f t="shared" si="284"/>
        <v>1058.8235294117646</v>
      </c>
      <c r="Q2974" t="str">
        <f t="shared" si="285"/>
        <v>theater</v>
      </c>
      <c r="R2974" t="str">
        <f t="shared" si="286"/>
        <v>plays</v>
      </c>
      <c r="S2974" s="8">
        <f t="shared" si="287"/>
        <v>42694.110185185185</v>
      </c>
      <c r="T2974" s="8">
        <f t="shared" si="288"/>
        <v>42709.041666666672</v>
      </c>
    </row>
    <row r="2975" spans="1:20" ht="48" x14ac:dyDescent="0.2">
      <c r="A2975">
        <v>2973</v>
      </c>
      <c r="B2975" s="3" t="s">
        <v>2973</v>
      </c>
      <c r="C2975" s="3" t="s">
        <v>5197</v>
      </c>
      <c r="D2975">
        <v>1100</v>
      </c>
      <c r="E2975">
        <v>0</v>
      </c>
      <c r="F2975" t="s">
        <v>8221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83"/>
        <v>0</v>
      </c>
      <c r="P2975">
        <f t="shared" si="284"/>
        <v>33.333333333333336</v>
      </c>
      <c r="Q2975" t="str">
        <f t="shared" si="285"/>
        <v>theater</v>
      </c>
      <c r="R2975" t="str">
        <f t="shared" si="286"/>
        <v>plays</v>
      </c>
      <c r="S2975" s="8">
        <f t="shared" si="287"/>
        <v>42341.818379629629</v>
      </c>
      <c r="T2975" s="8">
        <f t="shared" si="288"/>
        <v>42370.166666666672</v>
      </c>
    </row>
    <row r="2976" spans="1:20" ht="32" x14ac:dyDescent="0.2">
      <c r="A2976">
        <v>2974</v>
      </c>
      <c r="B2976" s="3" t="s">
        <v>2974</v>
      </c>
      <c r="C2976" s="3" t="s">
        <v>5198</v>
      </c>
      <c r="D2976">
        <v>45000</v>
      </c>
      <c r="E2976">
        <v>6382.34</v>
      </c>
      <c r="F2976" t="s">
        <v>8221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83"/>
        <v>14.182977777777777</v>
      </c>
      <c r="P2976">
        <f t="shared" si="284"/>
        <v>517.24137931034488</v>
      </c>
      <c r="Q2976" t="str">
        <f t="shared" si="285"/>
        <v>theater</v>
      </c>
      <c r="R2976" t="str">
        <f t="shared" si="286"/>
        <v>plays</v>
      </c>
      <c r="S2976" s="8">
        <f t="shared" si="287"/>
        <v>41880.061006944445</v>
      </c>
      <c r="T2976" s="8">
        <f t="shared" si="288"/>
        <v>41908.065972222219</v>
      </c>
    </row>
    <row r="2977" spans="1:20" ht="32" x14ac:dyDescent="0.2">
      <c r="A2977">
        <v>2975</v>
      </c>
      <c r="B2977" s="3" t="s">
        <v>2975</v>
      </c>
      <c r="C2977" s="3" t="s">
        <v>5199</v>
      </c>
      <c r="D2977">
        <v>15000</v>
      </c>
      <c r="E2977">
        <v>1174</v>
      </c>
      <c r="F2977" t="s">
        <v>8221</v>
      </c>
      <c r="G2977" t="s">
        <v>8230</v>
      </c>
      <c r="H2977" t="s">
        <v>8249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83"/>
        <v>7.8266666666666662</v>
      </c>
      <c r="P2977">
        <f t="shared" si="284"/>
        <v>132.74336283185841</v>
      </c>
      <c r="Q2977" t="str">
        <f t="shared" si="285"/>
        <v>theater</v>
      </c>
      <c r="R2977" t="str">
        <f t="shared" si="286"/>
        <v>plays</v>
      </c>
      <c r="S2977" s="8">
        <f t="shared" si="287"/>
        <v>41941.683865740742</v>
      </c>
      <c r="T2977" s="8">
        <f t="shared" si="288"/>
        <v>41970.125</v>
      </c>
    </row>
    <row r="2978" spans="1:20" ht="48" x14ac:dyDescent="0.2">
      <c r="A2978">
        <v>2976</v>
      </c>
      <c r="B2978" s="3" t="s">
        <v>2976</v>
      </c>
      <c r="C2978" s="3" t="s">
        <v>5200</v>
      </c>
      <c r="D2978">
        <v>12999</v>
      </c>
      <c r="E2978">
        <v>5</v>
      </c>
      <c r="F2978" t="s">
        <v>8221</v>
      </c>
      <c r="G2978" t="s">
        <v>8226</v>
      </c>
      <c r="H2978" t="s">
        <v>8248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83"/>
        <v>3.8464497269020695E-2</v>
      </c>
      <c r="P2978">
        <f t="shared" si="284"/>
        <v>928.5</v>
      </c>
      <c r="Q2978" t="str">
        <f t="shared" si="285"/>
        <v>theater</v>
      </c>
      <c r="R2978" t="str">
        <f t="shared" si="286"/>
        <v>plays</v>
      </c>
      <c r="S2978" s="8">
        <f t="shared" si="287"/>
        <v>42425.730671296296</v>
      </c>
      <c r="T2978" s="8">
        <f t="shared" si="288"/>
        <v>42442.5</v>
      </c>
    </row>
    <row r="2979" spans="1:20" ht="48" x14ac:dyDescent="0.2">
      <c r="A2979">
        <v>2977</v>
      </c>
      <c r="B2979" s="3" t="s">
        <v>2977</v>
      </c>
      <c r="C2979" s="3" t="s">
        <v>5201</v>
      </c>
      <c r="D2979">
        <v>200</v>
      </c>
      <c r="E2979">
        <v>25</v>
      </c>
      <c r="F2979" t="s">
        <v>8221</v>
      </c>
      <c r="G2979" t="s">
        <v>8225</v>
      </c>
      <c r="H2979" t="s">
        <v>8247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83"/>
        <v>12.5</v>
      </c>
      <c r="P2979">
        <f t="shared" si="284"/>
        <v>6.666666666666667</v>
      </c>
      <c r="Q2979" t="str">
        <f t="shared" si="285"/>
        <v>theater</v>
      </c>
      <c r="R2979" t="str">
        <f t="shared" si="286"/>
        <v>plays</v>
      </c>
      <c r="S2979" s="8">
        <f t="shared" si="287"/>
        <v>42026.88118055556</v>
      </c>
      <c r="T2979" s="8">
        <f t="shared" si="288"/>
        <v>42086.093055555553</v>
      </c>
    </row>
    <row r="2980" spans="1:20" ht="48" x14ac:dyDescent="0.2">
      <c r="A2980">
        <v>2978</v>
      </c>
      <c r="B2980" s="3" t="s">
        <v>2978</v>
      </c>
      <c r="C2980" s="3" t="s">
        <v>5202</v>
      </c>
      <c r="D2980">
        <v>2000</v>
      </c>
      <c r="E2980">
        <v>21</v>
      </c>
      <c r="F2980" t="s">
        <v>8221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83"/>
        <v>1.05</v>
      </c>
      <c r="P2980">
        <f t="shared" si="284"/>
        <v>125</v>
      </c>
      <c r="Q2980" t="str">
        <f t="shared" si="285"/>
        <v>theater</v>
      </c>
      <c r="R2980" t="str">
        <f t="shared" si="286"/>
        <v>plays</v>
      </c>
      <c r="S2980" s="8">
        <f t="shared" si="287"/>
        <v>41922.640590277777</v>
      </c>
      <c r="T2980" s="8">
        <f t="shared" si="288"/>
        <v>41932.249305555553</v>
      </c>
    </row>
    <row r="2981" spans="1:20" ht="48" x14ac:dyDescent="0.2">
      <c r="A2981">
        <v>2979</v>
      </c>
      <c r="B2981" s="3" t="s">
        <v>2979</v>
      </c>
      <c r="C2981" s="3" t="s">
        <v>5203</v>
      </c>
      <c r="D2981">
        <v>300</v>
      </c>
      <c r="E2981">
        <v>42.25</v>
      </c>
      <c r="F2981" t="s">
        <v>8221</v>
      </c>
      <c r="G2981" t="s">
        <v>8229</v>
      </c>
      <c r="H2981" t="s">
        <v>8251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83"/>
        <v>14.083333333333334</v>
      </c>
      <c r="P2981">
        <f t="shared" si="284"/>
        <v>6.5217391304347823</v>
      </c>
      <c r="Q2981" t="str">
        <f t="shared" si="285"/>
        <v>theater</v>
      </c>
      <c r="R2981" t="str">
        <f t="shared" si="286"/>
        <v>plays</v>
      </c>
      <c r="S2981" s="8">
        <f t="shared" si="287"/>
        <v>41993.824340277773</v>
      </c>
      <c r="T2981" s="8">
        <f t="shared" si="288"/>
        <v>42010.25</v>
      </c>
    </row>
    <row r="2982" spans="1:20" ht="48" x14ac:dyDescent="0.2">
      <c r="A2982">
        <v>2980</v>
      </c>
      <c r="B2982" s="3" t="s">
        <v>2980</v>
      </c>
      <c r="C2982" s="3" t="s">
        <v>5204</v>
      </c>
      <c r="D2982">
        <v>18000</v>
      </c>
      <c r="E2982">
        <v>3294.01</v>
      </c>
      <c r="F2982" t="s">
        <v>8221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83"/>
        <v>18.300055555555556</v>
      </c>
      <c r="P2982">
        <f t="shared" si="284"/>
        <v>750</v>
      </c>
      <c r="Q2982" t="str">
        <f t="shared" si="285"/>
        <v>theater</v>
      </c>
      <c r="R2982" t="str">
        <f t="shared" si="286"/>
        <v>plays</v>
      </c>
      <c r="S2982" s="8">
        <f t="shared" si="287"/>
        <v>42219.915856481486</v>
      </c>
      <c r="T2982" s="8">
        <f t="shared" si="288"/>
        <v>42240.083333333328</v>
      </c>
    </row>
    <row r="2983" spans="1:20" ht="48" x14ac:dyDescent="0.2">
      <c r="A2983">
        <v>2981</v>
      </c>
      <c r="B2983" s="3" t="s">
        <v>2981</v>
      </c>
      <c r="C2983" s="3" t="s">
        <v>5205</v>
      </c>
      <c r="D2983">
        <v>500000</v>
      </c>
      <c r="E2983">
        <v>25174</v>
      </c>
      <c r="F2983" t="s">
        <v>8221</v>
      </c>
      <c r="G2983" t="s">
        <v>8224</v>
      </c>
      <c r="H2983" t="s">
        <v>8246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83"/>
        <v>5.0347999999999997</v>
      </c>
      <c r="P2983">
        <f t="shared" si="284"/>
        <v>5154.6391752577319</v>
      </c>
      <c r="Q2983" t="str">
        <f t="shared" si="285"/>
        <v>theater</v>
      </c>
      <c r="R2983" t="str">
        <f t="shared" si="286"/>
        <v>spaces</v>
      </c>
      <c r="S2983" s="8">
        <f t="shared" si="287"/>
        <v>42225.559675925921</v>
      </c>
      <c r="T2983" s="8">
        <f t="shared" si="288"/>
        <v>42270.559675925921</v>
      </c>
    </row>
    <row r="2984" spans="1:20" ht="48" x14ac:dyDescent="0.2">
      <c r="A2984">
        <v>2982</v>
      </c>
      <c r="B2984" s="3" t="s">
        <v>2982</v>
      </c>
      <c r="C2984" s="3" t="s">
        <v>5206</v>
      </c>
      <c r="D2984">
        <v>12000</v>
      </c>
      <c r="E2984">
        <v>2152</v>
      </c>
      <c r="F2984" t="s">
        <v>8221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83"/>
        <v>17.933333333333334</v>
      </c>
      <c r="P2984">
        <f t="shared" si="284"/>
        <v>203.38983050847457</v>
      </c>
      <c r="Q2984" t="str">
        <f t="shared" si="285"/>
        <v>theater</v>
      </c>
      <c r="R2984" t="str">
        <f t="shared" si="286"/>
        <v>spaces</v>
      </c>
      <c r="S2984" s="8">
        <f t="shared" si="287"/>
        <v>42381.686840277776</v>
      </c>
      <c r="T2984" s="8">
        <f t="shared" si="288"/>
        <v>42411.686840277776</v>
      </c>
    </row>
    <row r="2985" spans="1:20" ht="48" x14ac:dyDescent="0.2">
      <c r="A2985">
        <v>2983</v>
      </c>
      <c r="B2985" s="3" t="s">
        <v>2983</v>
      </c>
      <c r="C2985" s="3" t="s">
        <v>5207</v>
      </c>
      <c r="D2985">
        <v>100000</v>
      </c>
      <c r="E2985">
        <v>47</v>
      </c>
      <c r="F2985" t="s">
        <v>8221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83"/>
        <v>4.7E-2</v>
      </c>
      <c r="P2985">
        <f t="shared" si="284"/>
        <v>91.324200913242009</v>
      </c>
      <c r="Q2985" t="str">
        <f t="shared" si="285"/>
        <v>theater</v>
      </c>
      <c r="R2985" t="str">
        <f t="shared" si="286"/>
        <v>spaces</v>
      </c>
      <c r="S2985" s="8">
        <f t="shared" si="287"/>
        <v>41894.632361111115</v>
      </c>
      <c r="T2985" s="8">
        <f t="shared" si="288"/>
        <v>41954.674027777779</v>
      </c>
    </row>
    <row r="2986" spans="1:20" ht="32" x14ac:dyDescent="0.2">
      <c r="A2986">
        <v>2984</v>
      </c>
      <c r="B2986" s="3" t="s">
        <v>2984</v>
      </c>
      <c r="C2986" s="3" t="s">
        <v>5208</v>
      </c>
      <c r="D2986">
        <v>25000</v>
      </c>
      <c r="E2986">
        <v>1803</v>
      </c>
      <c r="F2986" t="s">
        <v>8221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83"/>
        <v>7.2120000000000006</v>
      </c>
      <c r="P2986">
        <f t="shared" si="284"/>
        <v>114.6788990825688</v>
      </c>
      <c r="Q2986" t="str">
        <f t="shared" si="285"/>
        <v>theater</v>
      </c>
      <c r="R2986" t="str">
        <f t="shared" si="286"/>
        <v>spaces</v>
      </c>
      <c r="S2986" s="8">
        <f t="shared" si="287"/>
        <v>42576.278715277775</v>
      </c>
      <c r="T2986" s="8">
        <f t="shared" si="288"/>
        <v>42606.278715277775</v>
      </c>
    </row>
    <row r="2987" spans="1:20" ht="48" x14ac:dyDescent="0.2">
      <c r="A2987">
        <v>2985</v>
      </c>
      <c r="B2987" s="3" t="s">
        <v>2985</v>
      </c>
      <c r="C2987" s="3" t="s">
        <v>5209</v>
      </c>
      <c r="D2987">
        <v>5000</v>
      </c>
      <c r="E2987">
        <v>25</v>
      </c>
      <c r="F2987" t="s">
        <v>8221</v>
      </c>
      <c r="G2987" t="s">
        <v>8225</v>
      </c>
      <c r="H2987" t="s">
        <v>8247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83"/>
        <v>0.5</v>
      </c>
      <c r="P2987">
        <f t="shared" si="284"/>
        <v>45.045045045045043</v>
      </c>
      <c r="Q2987" t="str">
        <f t="shared" si="285"/>
        <v>theater</v>
      </c>
      <c r="R2987" t="str">
        <f t="shared" si="286"/>
        <v>spaces</v>
      </c>
      <c r="S2987" s="8">
        <f t="shared" si="287"/>
        <v>42654.973703703698</v>
      </c>
      <c r="T2987" s="8">
        <f t="shared" si="288"/>
        <v>42674.166666666672</v>
      </c>
    </row>
    <row r="2988" spans="1:20" ht="48" x14ac:dyDescent="0.2">
      <c r="A2988">
        <v>2986</v>
      </c>
      <c r="B2988" s="3" t="s">
        <v>2986</v>
      </c>
      <c r="C2988" s="3" t="s">
        <v>5210</v>
      </c>
      <c r="D2988">
        <v>4000</v>
      </c>
      <c r="E2988">
        <v>100</v>
      </c>
      <c r="F2988" t="s">
        <v>8221</v>
      </c>
      <c r="G2988" t="s">
        <v>8236</v>
      </c>
      <c r="H2988" t="s">
        <v>8249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83"/>
        <v>2.5</v>
      </c>
      <c r="P2988">
        <f t="shared" si="284"/>
        <v>71.428571428571431</v>
      </c>
      <c r="Q2988" t="str">
        <f t="shared" si="285"/>
        <v>theater</v>
      </c>
      <c r="R2988" t="str">
        <f t="shared" si="286"/>
        <v>spaces</v>
      </c>
      <c r="S2988" s="8">
        <f t="shared" si="287"/>
        <v>42431.500069444446</v>
      </c>
      <c r="T2988" s="8">
        <f t="shared" si="288"/>
        <v>42491.458402777775</v>
      </c>
    </row>
    <row r="2989" spans="1:20" ht="32" x14ac:dyDescent="0.2">
      <c r="A2989">
        <v>2987</v>
      </c>
      <c r="B2989" s="3" t="s">
        <v>2987</v>
      </c>
      <c r="C2989" s="3" t="s">
        <v>5211</v>
      </c>
      <c r="D2989">
        <v>100000</v>
      </c>
      <c r="E2989">
        <v>41</v>
      </c>
      <c r="F2989" t="s">
        <v>8221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83"/>
        <v>4.1000000000000002E-2</v>
      </c>
      <c r="P2989">
        <f t="shared" si="284"/>
        <v>377.35849056603774</v>
      </c>
      <c r="Q2989" t="str">
        <f t="shared" si="285"/>
        <v>theater</v>
      </c>
      <c r="R2989" t="str">
        <f t="shared" si="286"/>
        <v>spaces</v>
      </c>
      <c r="S2989" s="8">
        <f t="shared" si="287"/>
        <v>42627.307303240741</v>
      </c>
      <c r="T2989" s="8">
        <f t="shared" si="288"/>
        <v>42656</v>
      </c>
    </row>
    <row r="2990" spans="1:20" ht="48" x14ac:dyDescent="0.2">
      <c r="A2990">
        <v>2988</v>
      </c>
      <c r="B2990" s="3" t="s">
        <v>2988</v>
      </c>
      <c r="C2990" s="3" t="s">
        <v>5212</v>
      </c>
      <c r="D2990">
        <v>8000</v>
      </c>
      <c r="E2990">
        <v>425</v>
      </c>
      <c r="F2990" t="s">
        <v>8221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83"/>
        <v>5.3125</v>
      </c>
      <c r="P2990">
        <f t="shared" si="284"/>
        <v>285.71428571428572</v>
      </c>
      <c r="Q2990" t="str">
        <f t="shared" si="285"/>
        <v>theater</v>
      </c>
      <c r="R2990" t="str">
        <f t="shared" si="286"/>
        <v>spaces</v>
      </c>
      <c r="S2990" s="8">
        <f t="shared" si="287"/>
        <v>42511.362048611118</v>
      </c>
      <c r="T2990" s="8">
        <f t="shared" si="288"/>
        <v>42541.362048611118</v>
      </c>
    </row>
    <row r="2991" spans="1:20" ht="48" x14ac:dyDescent="0.2">
      <c r="A2991">
        <v>2989</v>
      </c>
      <c r="B2991" s="3" t="s">
        <v>2989</v>
      </c>
      <c r="C2991" s="3" t="s">
        <v>5213</v>
      </c>
      <c r="D2991">
        <v>15000</v>
      </c>
      <c r="E2991">
        <v>243</v>
      </c>
      <c r="F2991" t="s">
        <v>8221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83"/>
        <v>1.6199999999999999</v>
      </c>
      <c r="P2991">
        <f t="shared" si="284"/>
        <v>41.208791208791212</v>
      </c>
      <c r="Q2991" t="str">
        <f t="shared" si="285"/>
        <v>theater</v>
      </c>
      <c r="R2991" t="str">
        <f t="shared" si="286"/>
        <v>spaces</v>
      </c>
      <c r="S2991" s="8">
        <f t="shared" si="287"/>
        <v>42337.02039351852</v>
      </c>
      <c r="T2991" s="8">
        <f t="shared" si="288"/>
        <v>42359.207638888889</v>
      </c>
    </row>
    <row r="2992" spans="1:20" ht="48" x14ac:dyDescent="0.2">
      <c r="A2992">
        <v>2990</v>
      </c>
      <c r="B2992" s="3" t="s">
        <v>2990</v>
      </c>
      <c r="C2992" s="3" t="s">
        <v>5214</v>
      </c>
      <c r="D2992">
        <v>60000</v>
      </c>
      <c r="E2992">
        <v>2971</v>
      </c>
      <c r="F2992" t="s">
        <v>8221</v>
      </c>
      <c r="G2992" t="s">
        <v>8225</v>
      </c>
      <c r="H2992" t="s">
        <v>8247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83"/>
        <v>4.9516666666666671</v>
      </c>
      <c r="P2992">
        <f t="shared" si="284"/>
        <v>2222.2222222222222</v>
      </c>
      <c r="Q2992" t="str">
        <f t="shared" si="285"/>
        <v>theater</v>
      </c>
      <c r="R2992" t="str">
        <f t="shared" si="286"/>
        <v>spaces</v>
      </c>
      <c r="S2992" s="8">
        <f t="shared" si="287"/>
        <v>42341.57430555555</v>
      </c>
      <c r="T2992" s="8">
        <f t="shared" si="288"/>
        <v>42376.57430555555</v>
      </c>
    </row>
    <row r="2993" spans="1:20" ht="48" x14ac:dyDescent="0.2">
      <c r="A2993">
        <v>2991</v>
      </c>
      <c r="B2993" s="3" t="s">
        <v>2991</v>
      </c>
      <c r="C2993" s="3" t="s">
        <v>5215</v>
      </c>
      <c r="D2993">
        <v>900000</v>
      </c>
      <c r="E2993">
        <v>1431</v>
      </c>
      <c r="F2993" t="s">
        <v>8221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83"/>
        <v>0.159</v>
      </c>
      <c r="P2993">
        <f t="shared" si="284"/>
        <v>9677.4193548387102</v>
      </c>
      <c r="Q2993" t="str">
        <f t="shared" si="285"/>
        <v>theater</v>
      </c>
      <c r="R2993" t="str">
        <f t="shared" si="286"/>
        <v>spaces</v>
      </c>
      <c r="S2993" s="8">
        <f t="shared" si="287"/>
        <v>42740.837152777778</v>
      </c>
      <c r="T2993" s="8">
        <f t="shared" si="288"/>
        <v>42762.837152777778</v>
      </c>
    </row>
    <row r="2994" spans="1:20" ht="48" x14ac:dyDescent="0.2">
      <c r="A2994">
        <v>2992</v>
      </c>
      <c r="B2994" s="3" t="s">
        <v>2992</v>
      </c>
      <c r="C2994" s="3" t="s">
        <v>5216</v>
      </c>
      <c r="D2994">
        <v>400</v>
      </c>
      <c r="E2994">
        <v>165</v>
      </c>
      <c r="F2994" t="s">
        <v>8221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83"/>
        <v>41.25</v>
      </c>
      <c r="P2994">
        <f t="shared" si="284"/>
        <v>6.25</v>
      </c>
      <c r="Q2994" t="str">
        <f t="shared" si="285"/>
        <v>theater</v>
      </c>
      <c r="R2994" t="str">
        <f t="shared" si="286"/>
        <v>spaces</v>
      </c>
      <c r="S2994" s="8">
        <f t="shared" si="287"/>
        <v>42622.767476851848</v>
      </c>
      <c r="T2994" s="8">
        <f t="shared" si="288"/>
        <v>42652.767476851848</v>
      </c>
    </row>
    <row r="2995" spans="1:20" ht="64" x14ac:dyDescent="0.2">
      <c r="A2995">
        <v>2993</v>
      </c>
      <c r="B2995" s="3" t="s">
        <v>2993</v>
      </c>
      <c r="C2995" s="3" t="s">
        <v>5217</v>
      </c>
      <c r="D2995">
        <v>10000</v>
      </c>
      <c r="E2995">
        <v>0</v>
      </c>
      <c r="F2995" t="s">
        <v>8221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83"/>
        <v>0</v>
      </c>
      <c r="P2995">
        <f t="shared" si="284"/>
        <v>454.54545454545456</v>
      </c>
      <c r="Q2995" t="str">
        <f t="shared" si="285"/>
        <v>theater</v>
      </c>
      <c r="R2995" t="str">
        <f t="shared" si="286"/>
        <v>spaces</v>
      </c>
      <c r="S2995" s="8">
        <f t="shared" si="287"/>
        <v>42390.838738425926</v>
      </c>
      <c r="T2995" s="8">
        <f t="shared" si="288"/>
        <v>42420.838738425926</v>
      </c>
    </row>
    <row r="2996" spans="1:20" ht="48" x14ac:dyDescent="0.2">
      <c r="A2996">
        <v>2994</v>
      </c>
      <c r="B2996" s="3" t="s">
        <v>2994</v>
      </c>
      <c r="C2996" s="3" t="s">
        <v>5218</v>
      </c>
      <c r="D2996">
        <v>25000</v>
      </c>
      <c r="E2996">
        <v>732.5</v>
      </c>
      <c r="F2996" t="s">
        <v>8221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83"/>
        <v>2.93</v>
      </c>
      <c r="P2996">
        <f t="shared" si="284"/>
        <v>423.72881355932202</v>
      </c>
      <c r="Q2996" t="str">
        <f t="shared" si="285"/>
        <v>theater</v>
      </c>
      <c r="R2996" t="str">
        <f t="shared" si="286"/>
        <v>spaces</v>
      </c>
      <c r="S2996" s="8">
        <f t="shared" si="287"/>
        <v>41885.478842592594</v>
      </c>
      <c r="T2996" s="8">
        <f t="shared" si="288"/>
        <v>41915.478842592594</v>
      </c>
    </row>
    <row r="2997" spans="1:20" ht="48" x14ac:dyDescent="0.2">
      <c r="A2997">
        <v>2995</v>
      </c>
      <c r="B2997" s="3" t="s">
        <v>2995</v>
      </c>
      <c r="C2997" s="3" t="s">
        <v>5219</v>
      </c>
      <c r="D2997">
        <v>10000</v>
      </c>
      <c r="E2997">
        <v>45</v>
      </c>
      <c r="F2997" t="s">
        <v>8221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83"/>
        <v>0.44999999999999996</v>
      </c>
      <c r="P2997">
        <f t="shared" si="284"/>
        <v>40.160642570281126</v>
      </c>
      <c r="Q2997" t="str">
        <f t="shared" si="285"/>
        <v>theater</v>
      </c>
      <c r="R2997" t="str">
        <f t="shared" si="286"/>
        <v>spaces</v>
      </c>
      <c r="S2997" s="8">
        <f t="shared" si="287"/>
        <v>42724.665173611109</v>
      </c>
      <c r="T2997" s="8">
        <f t="shared" si="288"/>
        <v>42754.665173611109</v>
      </c>
    </row>
    <row r="2998" spans="1:20" ht="48" x14ac:dyDescent="0.2">
      <c r="A2998">
        <v>2996</v>
      </c>
      <c r="B2998" s="3" t="s">
        <v>2996</v>
      </c>
      <c r="C2998" s="3" t="s">
        <v>5220</v>
      </c>
      <c r="D2998">
        <v>50000</v>
      </c>
      <c r="E2998">
        <v>255</v>
      </c>
      <c r="F2998" t="s">
        <v>8221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83"/>
        <v>0.51</v>
      </c>
      <c r="P2998">
        <f t="shared" si="284"/>
        <v>127.55102040816327</v>
      </c>
      <c r="Q2998" t="str">
        <f t="shared" si="285"/>
        <v>theater</v>
      </c>
      <c r="R2998" t="str">
        <f t="shared" si="286"/>
        <v>spaces</v>
      </c>
      <c r="S2998" s="8">
        <f t="shared" si="287"/>
        <v>42090.912500000006</v>
      </c>
      <c r="T2998" s="8">
        <f t="shared" si="288"/>
        <v>42150.912500000006</v>
      </c>
    </row>
    <row r="2999" spans="1:20" ht="48" x14ac:dyDescent="0.2">
      <c r="A2999">
        <v>2997</v>
      </c>
      <c r="B2999" s="3" t="s">
        <v>2997</v>
      </c>
      <c r="C2999" s="3" t="s">
        <v>5221</v>
      </c>
      <c r="D2999">
        <v>2500</v>
      </c>
      <c r="E2999">
        <v>1</v>
      </c>
      <c r="F2999" t="s">
        <v>8221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83"/>
        <v>0.04</v>
      </c>
      <c r="P2999">
        <f t="shared" si="284"/>
        <v>21.739130434782609</v>
      </c>
      <c r="Q2999" t="str">
        <f t="shared" si="285"/>
        <v>theater</v>
      </c>
      <c r="R2999" t="str">
        <f t="shared" si="286"/>
        <v>spaces</v>
      </c>
      <c r="S2999" s="8">
        <f t="shared" si="287"/>
        <v>42775.733715277776</v>
      </c>
      <c r="T2999" s="8">
        <f t="shared" si="288"/>
        <v>42793.207638888889</v>
      </c>
    </row>
    <row r="3000" spans="1:20" ht="48" x14ac:dyDescent="0.2">
      <c r="A3000">
        <v>2998</v>
      </c>
      <c r="B3000" s="3" t="s">
        <v>2998</v>
      </c>
      <c r="C3000" s="3" t="s">
        <v>5222</v>
      </c>
      <c r="D3000">
        <v>88000</v>
      </c>
      <c r="E3000">
        <v>31272.92</v>
      </c>
      <c r="F3000" t="s">
        <v>8221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83"/>
        <v>35.537409090909087</v>
      </c>
      <c r="P3000">
        <f t="shared" si="284"/>
        <v>203.23325635103927</v>
      </c>
      <c r="Q3000" t="str">
        <f t="shared" si="285"/>
        <v>theater</v>
      </c>
      <c r="R3000" t="str">
        <f t="shared" si="286"/>
        <v>spaces</v>
      </c>
      <c r="S3000" s="8">
        <f t="shared" si="287"/>
        <v>41778.193622685183</v>
      </c>
      <c r="T3000" s="8">
        <f t="shared" si="288"/>
        <v>41806.184027777781</v>
      </c>
    </row>
    <row r="3001" spans="1:20" ht="48" x14ac:dyDescent="0.2">
      <c r="A3001">
        <v>2999</v>
      </c>
      <c r="B3001" s="3" t="s">
        <v>2999</v>
      </c>
      <c r="C3001" s="3" t="s">
        <v>5223</v>
      </c>
      <c r="D3001">
        <v>1000</v>
      </c>
      <c r="E3001">
        <v>5</v>
      </c>
      <c r="F3001" t="s">
        <v>8221</v>
      </c>
      <c r="G3001" t="s">
        <v>8225</v>
      </c>
      <c r="H3001" t="s">
        <v>8247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83"/>
        <v>0.5</v>
      </c>
      <c r="P3001">
        <f t="shared" si="284"/>
        <v>50</v>
      </c>
      <c r="Q3001" t="str">
        <f t="shared" si="285"/>
        <v>theater</v>
      </c>
      <c r="R3001" t="str">
        <f t="shared" si="286"/>
        <v>spaces</v>
      </c>
      <c r="S3001" s="8">
        <f t="shared" si="287"/>
        <v>42780.740277777775</v>
      </c>
      <c r="T3001" s="8">
        <f t="shared" si="288"/>
        <v>42795.083333333328</v>
      </c>
    </row>
    <row r="3002" spans="1:20" ht="48" x14ac:dyDescent="0.2">
      <c r="A3002">
        <v>3000</v>
      </c>
      <c r="B3002" s="3" t="s">
        <v>3000</v>
      </c>
      <c r="C3002" s="3" t="s">
        <v>5224</v>
      </c>
      <c r="D3002">
        <v>6000</v>
      </c>
      <c r="E3002">
        <v>10</v>
      </c>
      <c r="F3002" t="s">
        <v>8221</v>
      </c>
      <c r="G3002" t="s">
        <v>8225</v>
      </c>
      <c r="H3002" t="s">
        <v>8247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83"/>
        <v>0.16666666666666669</v>
      </c>
      <c r="P3002">
        <f t="shared" si="284"/>
        <v>750</v>
      </c>
      <c r="Q3002" t="str">
        <f t="shared" si="285"/>
        <v>theater</v>
      </c>
      <c r="R3002" t="str">
        <f t="shared" si="286"/>
        <v>spaces</v>
      </c>
      <c r="S3002" s="8">
        <f t="shared" si="287"/>
        <v>42752.827199074076</v>
      </c>
      <c r="T3002" s="8">
        <f t="shared" si="288"/>
        <v>42766.75</v>
      </c>
    </row>
    <row r="3003" spans="1:20" ht="48" x14ac:dyDescent="0.2">
      <c r="A3003">
        <v>3001</v>
      </c>
      <c r="B3003" s="3" t="s">
        <v>3001</v>
      </c>
      <c r="C3003" s="3" t="s">
        <v>5225</v>
      </c>
      <c r="D3003">
        <v>40000</v>
      </c>
      <c r="E3003">
        <v>53</v>
      </c>
      <c r="F3003" t="s">
        <v>8221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83"/>
        <v>0.13250000000000001</v>
      </c>
      <c r="P3003">
        <f t="shared" si="284"/>
        <v>228.57142857142858</v>
      </c>
      <c r="Q3003" t="str">
        <f t="shared" si="285"/>
        <v>theater</v>
      </c>
      <c r="R3003" t="str">
        <f t="shared" si="286"/>
        <v>spaces</v>
      </c>
      <c r="S3003" s="8">
        <f t="shared" si="287"/>
        <v>42534.895625000005</v>
      </c>
      <c r="T3003" s="8">
        <f t="shared" si="288"/>
        <v>42564.895625000005</v>
      </c>
    </row>
    <row r="3004" spans="1:20" ht="32" x14ac:dyDescent="0.2">
      <c r="A3004">
        <v>3002</v>
      </c>
      <c r="B3004" s="3" t="s">
        <v>3002</v>
      </c>
      <c r="C3004" s="3" t="s">
        <v>5226</v>
      </c>
      <c r="D3004">
        <v>500000</v>
      </c>
      <c r="E3004">
        <v>178.52</v>
      </c>
      <c r="F3004" t="s">
        <v>8221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83"/>
        <v>3.5704000000000007E-2</v>
      </c>
      <c r="P3004">
        <f t="shared" si="284"/>
        <v>4807.6923076923076</v>
      </c>
      <c r="Q3004" t="str">
        <f t="shared" si="285"/>
        <v>theater</v>
      </c>
      <c r="R3004" t="str">
        <f t="shared" si="286"/>
        <v>spaces</v>
      </c>
      <c r="S3004" s="8">
        <f t="shared" si="287"/>
        <v>41239.83625</v>
      </c>
      <c r="T3004" s="8">
        <f t="shared" si="288"/>
        <v>41269.83625</v>
      </c>
    </row>
    <row r="3005" spans="1:20" ht="48" x14ac:dyDescent="0.2">
      <c r="A3005">
        <v>3003</v>
      </c>
      <c r="B3005" s="3" t="s">
        <v>3003</v>
      </c>
      <c r="C3005" s="3" t="s">
        <v>5227</v>
      </c>
      <c r="D3005">
        <v>1000</v>
      </c>
      <c r="E3005">
        <v>83</v>
      </c>
      <c r="F3005" t="s">
        <v>8221</v>
      </c>
      <c r="G3005" t="s">
        <v>8236</v>
      </c>
      <c r="H3005" t="s">
        <v>8249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83"/>
        <v>8.3000000000000007</v>
      </c>
      <c r="P3005">
        <f t="shared" si="284"/>
        <v>58.823529411764703</v>
      </c>
      <c r="Q3005" t="str">
        <f t="shared" si="285"/>
        <v>theater</v>
      </c>
      <c r="R3005" t="str">
        <f t="shared" si="286"/>
        <v>spaces</v>
      </c>
      <c r="S3005" s="8">
        <f t="shared" si="287"/>
        <v>42398.849259259259</v>
      </c>
      <c r="T3005" s="8">
        <f t="shared" si="288"/>
        <v>42430.249305555553</v>
      </c>
    </row>
    <row r="3006" spans="1:20" ht="48" x14ac:dyDescent="0.2">
      <c r="A3006">
        <v>3004</v>
      </c>
      <c r="B3006" s="3" t="s">
        <v>3004</v>
      </c>
      <c r="C3006" s="3" t="s">
        <v>5228</v>
      </c>
      <c r="D3006">
        <v>4500</v>
      </c>
      <c r="E3006">
        <v>109</v>
      </c>
      <c r="F3006" t="s">
        <v>8221</v>
      </c>
      <c r="G3006" t="s">
        <v>8226</v>
      </c>
      <c r="H3006" t="s">
        <v>8248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83"/>
        <v>2.4222222222222221</v>
      </c>
      <c r="P3006">
        <f t="shared" si="284"/>
        <v>16.245487364620939</v>
      </c>
      <c r="Q3006" t="str">
        <f t="shared" si="285"/>
        <v>theater</v>
      </c>
      <c r="R3006" t="str">
        <f t="shared" si="286"/>
        <v>spaces</v>
      </c>
      <c r="S3006" s="8">
        <f t="shared" si="287"/>
        <v>41928.881064814814</v>
      </c>
      <c r="T3006" s="8">
        <f t="shared" si="288"/>
        <v>41958.922731481478</v>
      </c>
    </row>
    <row r="3007" spans="1:20" ht="48" x14ac:dyDescent="0.2">
      <c r="A3007">
        <v>3005</v>
      </c>
      <c r="B3007" s="3" t="s">
        <v>3005</v>
      </c>
      <c r="C3007" s="3" t="s">
        <v>5229</v>
      </c>
      <c r="D3007">
        <v>2100</v>
      </c>
      <c r="E3007">
        <v>5</v>
      </c>
      <c r="F3007" t="s">
        <v>8221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83"/>
        <v>0.23809523809523811</v>
      </c>
      <c r="P3007">
        <f t="shared" si="284"/>
        <v>17.796610169491526</v>
      </c>
      <c r="Q3007" t="str">
        <f t="shared" si="285"/>
        <v>theater</v>
      </c>
      <c r="R3007" t="str">
        <f t="shared" si="286"/>
        <v>spaces</v>
      </c>
      <c r="S3007" s="8">
        <f t="shared" si="287"/>
        <v>41888.674826388888</v>
      </c>
      <c r="T3007" s="8">
        <f t="shared" si="288"/>
        <v>41918.674826388888</v>
      </c>
    </row>
    <row r="3008" spans="1:20" ht="32" x14ac:dyDescent="0.2">
      <c r="A3008">
        <v>3006</v>
      </c>
      <c r="B3008" s="3" t="s">
        <v>3006</v>
      </c>
      <c r="C3008" s="3" t="s">
        <v>5230</v>
      </c>
      <c r="D3008">
        <v>25000</v>
      </c>
      <c r="E3008">
        <v>0</v>
      </c>
      <c r="F3008" t="s">
        <v>8221</v>
      </c>
      <c r="G3008" t="s">
        <v>8224</v>
      </c>
      <c r="H3008" t="s">
        <v>8246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83"/>
        <v>0</v>
      </c>
      <c r="P3008">
        <f t="shared" si="284"/>
        <v>257.73195876288662</v>
      </c>
      <c r="Q3008" t="str">
        <f t="shared" si="285"/>
        <v>theater</v>
      </c>
      <c r="R3008" t="str">
        <f t="shared" si="286"/>
        <v>spaces</v>
      </c>
      <c r="S3008" s="8">
        <f t="shared" si="287"/>
        <v>41957.756840277783</v>
      </c>
      <c r="T3008" s="8">
        <f t="shared" si="288"/>
        <v>41987.756840277783</v>
      </c>
    </row>
    <row r="3009" spans="1:20" ht="48" x14ac:dyDescent="0.2">
      <c r="A3009">
        <v>3007</v>
      </c>
      <c r="B3009" s="3" t="s">
        <v>3007</v>
      </c>
      <c r="C3009" s="3" t="s">
        <v>5231</v>
      </c>
      <c r="D3009">
        <v>250000</v>
      </c>
      <c r="E3009">
        <v>29</v>
      </c>
      <c r="F3009" t="s">
        <v>8221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83"/>
        <v>1.1599999999999999E-2</v>
      </c>
      <c r="P3009">
        <f t="shared" si="284"/>
        <v>12500</v>
      </c>
      <c r="Q3009" t="str">
        <f t="shared" si="285"/>
        <v>theater</v>
      </c>
      <c r="R3009" t="str">
        <f t="shared" si="286"/>
        <v>spaces</v>
      </c>
      <c r="S3009" s="8">
        <f t="shared" si="287"/>
        <v>42098.216238425928</v>
      </c>
      <c r="T3009" s="8">
        <f t="shared" si="288"/>
        <v>42119.216238425928</v>
      </c>
    </row>
    <row r="3010" spans="1:20" ht="48" x14ac:dyDescent="0.2">
      <c r="A3010">
        <v>3008</v>
      </c>
      <c r="B3010" s="3" t="s">
        <v>3008</v>
      </c>
      <c r="C3010" s="3" t="s">
        <v>5232</v>
      </c>
      <c r="D3010">
        <v>3200</v>
      </c>
      <c r="E3010">
        <v>0</v>
      </c>
      <c r="F3010" t="s">
        <v>8221</v>
      </c>
      <c r="G3010" t="s">
        <v>8225</v>
      </c>
      <c r="H3010" t="s">
        <v>8247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83"/>
        <v>0</v>
      </c>
      <c r="P3010">
        <f t="shared" si="284"/>
        <v>123.07692307692308</v>
      </c>
      <c r="Q3010" t="str">
        <f t="shared" si="285"/>
        <v>theater</v>
      </c>
      <c r="R3010" t="str">
        <f t="shared" si="286"/>
        <v>spaces</v>
      </c>
      <c r="S3010" s="8">
        <f t="shared" si="287"/>
        <v>42360.212025462963</v>
      </c>
      <c r="T3010" s="8">
        <f t="shared" si="288"/>
        <v>42390.212025462963</v>
      </c>
    </row>
    <row r="3011" spans="1:20" ht="48" x14ac:dyDescent="0.2">
      <c r="A3011">
        <v>3009</v>
      </c>
      <c r="B3011" s="3" t="s">
        <v>3009</v>
      </c>
      <c r="C3011" s="3" t="s">
        <v>5233</v>
      </c>
      <c r="D3011">
        <v>5000</v>
      </c>
      <c r="E3011">
        <v>11</v>
      </c>
      <c r="F3011" t="s">
        <v>8221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3"/>
        <v>0.22</v>
      </c>
      <c r="P3011">
        <f t="shared" si="284"/>
        <v>39.0625</v>
      </c>
      <c r="Q3011" t="str">
        <f t="shared" si="285"/>
        <v>theater</v>
      </c>
      <c r="R3011" t="str">
        <f t="shared" si="286"/>
        <v>spaces</v>
      </c>
      <c r="S3011" s="8">
        <f t="shared" si="287"/>
        <v>41939.569907407407</v>
      </c>
      <c r="T3011" s="8">
        <f t="shared" si="288"/>
        <v>41969.611574074079</v>
      </c>
    </row>
    <row r="3012" spans="1:20" ht="48" x14ac:dyDescent="0.2">
      <c r="A3012">
        <v>3010</v>
      </c>
      <c r="B3012" s="3" t="s">
        <v>3010</v>
      </c>
      <c r="C3012" s="3" t="s">
        <v>5234</v>
      </c>
      <c r="D3012">
        <v>90000</v>
      </c>
      <c r="E3012">
        <v>425</v>
      </c>
      <c r="F3012" t="s">
        <v>8221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3"/>
        <v>0.47222222222222221</v>
      </c>
      <c r="P3012">
        <f t="shared" si="284"/>
        <v>6000</v>
      </c>
      <c r="Q3012" t="str">
        <f t="shared" si="285"/>
        <v>theater</v>
      </c>
      <c r="R3012" t="str">
        <f t="shared" si="286"/>
        <v>spaces</v>
      </c>
      <c r="S3012" s="8">
        <f t="shared" si="287"/>
        <v>41996.832395833335</v>
      </c>
      <c r="T3012" s="8">
        <f t="shared" si="288"/>
        <v>42056.832395833335</v>
      </c>
    </row>
    <row r="3013" spans="1:20" ht="48" x14ac:dyDescent="0.2">
      <c r="A3013">
        <v>3011</v>
      </c>
      <c r="B3013" s="3" t="s">
        <v>3011</v>
      </c>
      <c r="C3013" s="3" t="s">
        <v>5235</v>
      </c>
      <c r="D3013">
        <v>3000</v>
      </c>
      <c r="E3013">
        <v>0</v>
      </c>
      <c r="F3013" t="s">
        <v>8221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3"/>
        <v>0</v>
      </c>
      <c r="P3013">
        <f t="shared" si="284"/>
        <v>120</v>
      </c>
      <c r="Q3013" t="str">
        <f t="shared" si="285"/>
        <v>theater</v>
      </c>
      <c r="R3013" t="str">
        <f t="shared" si="286"/>
        <v>spaces</v>
      </c>
      <c r="S3013" s="8">
        <f t="shared" si="287"/>
        <v>42334.468935185185</v>
      </c>
      <c r="T3013" s="8">
        <f t="shared" si="288"/>
        <v>42361.957638888889</v>
      </c>
    </row>
    <row r="3014" spans="1:20" ht="32" x14ac:dyDescent="0.2">
      <c r="A3014">
        <v>3012</v>
      </c>
      <c r="B3014" s="3" t="s">
        <v>3012</v>
      </c>
      <c r="C3014" s="3" t="s">
        <v>5236</v>
      </c>
      <c r="D3014">
        <v>2000</v>
      </c>
      <c r="E3014">
        <v>10</v>
      </c>
      <c r="F3014" t="s">
        <v>8221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3"/>
        <v>0.5</v>
      </c>
      <c r="P3014">
        <f t="shared" si="284"/>
        <v>36.363636363636367</v>
      </c>
      <c r="Q3014" t="str">
        <f t="shared" si="285"/>
        <v>theater</v>
      </c>
      <c r="R3014" t="str">
        <f t="shared" si="286"/>
        <v>spaces</v>
      </c>
      <c r="S3014" s="8">
        <f t="shared" si="287"/>
        <v>42024.702893518523</v>
      </c>
      <c r="T3014" s="8">
        <f t="shared" si="288"/>
        <v>42045.702893518523</v>
      </c>
    </row>
    <row r="3015" spans="1:20" ht="64" x14ac:dyDescent="0.2">
      <c r="A3015">
        <v>3013</v>
      </c>
      <c r="B3015" s="3" t="s">
        <v>3013</v>
      </c>
      <c r="C3015" s="3" t="s">
        <v>5237</v>
      </c>
      <c r="D3015">
        <v>35000</v>
      </c>
      <c r="E3015">
        <v>585</v>
      </c>
      <c r="F3015" t="s">
        <v>8221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3"/>
        <v>1.6714285714285713</v>
      </c>
      <c r="P3015">
        <f t="shared" si="284"/>
        <v>327.10280373831773</v>
      </c>
      <c r="Q3015" t="str">
        <f t="shared" si="285"/>
        <v>theater</v>
      </c>
      <c r="R3015" t="str">
        <f t="shared" si="286"/>
        <v>spaces</v>
      </c>
      <c r="S3015" s="8">
        <f t="shared" si="287"/>
        <v>42146.836215277777</v>
      </c>
      <c r="T3015" s="8">
        <f t="shared" si="288"/>
        <v>42176.836215277777</v>
      </c>
    </row>
    <row r="3016" spans="1:20" ht="32" x14ac:dyDescent="0.2">
      <c r="A3016">
        <v>3014</v>
      </c>
      <c r="B3016" s="3" t="s">
        <v>3014</v>
      </c>
      <c r="C3016" s="3" t="s">
        <v>5238</v>
      </c>
      <c r="D3016">
        <v>1000</v>
      </c>
      <c r="E3016">
        <v>1</v>
      </c>
      <c r="F3016" t="s">
        <v>8221</v>
      </c>
      <c r="G3016" t="s">
        <v>8225</v>
      </c>
      <c r="H3016" t="s">
        <v>8247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3"/>
        <v>0.1</v>
      </c>
      <c r="P3016">
        <f t="shared" si="284"/>
        <v>1.7953321364452424</v>
      </c>
      <c r="Q3016" t="str">
        <f t="shared" si="285"/>
        <v>theater</v>
      </c>
      <c r="R3016" t="str">
        <f t="shared" si="286"/>
        <v>spaces</v>
      </c>
      <c r="S3016" s="8">
        <f t="shared" si="287"/>
        <v>41920.123611111114</v>
      </c>
      <c r="T3016" s="8">
        <f t="shared" si="288"/>
        <v>41948.208333333336</v>
      </c>
    </row>
    <row r="3017" spans="1:20" ht="48" x14ac:dyDescent="0.2">
      <c r="A3017">
        <v>3015</v>
      </c>
      <c r="B3017" s="3" t="s">
        <v>3015</v>
      </c>
      <c r="C3017" s="3" t="s">
        <v>5239</v>
      </c>
      <c r="D3017">
        <v>20000</v>
      </c>
      <c r="E3017">
        <v>21</v>
      </c>
      <c r="F3017" t="s">
        <v>8221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3"/>
        <v>0.105</v>
      </c>
      <c r="P3017">
        <f t="shared" si="284"/>
        <v>500</v>
      </c>
      <c r="Q3017" t="str">
        <f t="shared" si="285"/>
        <v>theater</v>
      </c>
      <c r="R3017" t="str">
        <f t="shared" si="286"/>
        <v>spaces</v>
      </c>
      <c r="S3017" s="8">
        <f t="shared" si="287"/>
        <v>41785.72729166667</v>
      </c>
      <c r="T3017" s="8">
        <f t="shared" si="288"/>
        <v>41801.166666666664</v>
      </c>
    </row>
    <row r="3018" spans="1:20" ht="48" x14ac:dyDescent="0.2">
      <c r="A3018">
        <v>3016</v>
      </c>
      <c r="B3018" s="3" t="s">
        <v>3016</v>
      </c>
      <c r="C3018" s="3" t="s">
        <v>5240</v>
      </c>
      <c r="D3018">
        <v>5000</v>
      </c>
      <c r="E3018">
        <v>11</v>
      </c>
      <c r="F3018" t="s">
        <v>8221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3"/>
        <v>0.22</v>
      </c>
      <c r="P3018">
        <f t="shared" si="284"/>
        <v>138.88888888888889</v>
      </c>
      <c r="Q3018" t="str">
        <f t="shared" si="285"/>
        <v>theater</v>
      </c>
      <c r="R3018" t="str">
        <f t="shared" si="286"/>
        <v>spaces</v>
      </c>
      <c r="S3018" s="8">
        <f t="shared" si="287"/>
        <v>41778.548055555555</v>
      </c>
      <c r="T3018" s="8">
        <f t="shared" si="288"/>
        <v>41838.548055555555</v>
      </c>
    </row>
    <row r="3019" spans="1:20" ht="48" x14ac:dyDescent="0.2">
      <c r="A3019">
        <v>3017</v>
      </c>
      <c r="B3019" s="3" t="s">
        <v>3017</v>
      </c>
      <c r="C3019" s="3" t="s">
        <v>5241</v>
      </c>
      <c r="D3019">
        <v>40000</v>
      </c>
      <c r="E3019">
        <v>0</v>
      </c>
      <c r="F3019" t="s">
        <v>8221</v>
      </c>
      <c r="G3019" t="s">
        <v>8226</v>
      </c>
      <c r="H3019" t="s">
        <v>8248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ref="O3019:O3082" si="289">(E3019/D3019)*100</f>
        <v>0</v>
      </c>
      <c r="P3019">
        <f t="shared" ref="P3019:P3082" si="290">D3019/L3019</f>
        <v>251.57232704402514</v>
      </c>
      <c r="Q3019" t="str">
        <f t="shared" ref="Q3019:Q3082" si="291">LEFT(N3019,SEARCH("/",N3019)-1)</f>
        <v>theater</v>
      </c>
      <c r="R3019" t="str">
        <f t="shared" ref="R3019:R3082" si="292">RIGHT(N3019,LEN(N3019)-SEARCH("/",N3019))</f>
        <v>spaces</v>
      </c>
      <c r="S3019" s="8">
        <f t="shared" ref="S3019:S3082" si="293">(((J3019/60)/60)/24)+DATE(1970,1,1)</f>
        <v>41841.850034722222</v>
      </c>
      <c r="T3019" s="8">
        <f t="shared" ref="T3019:T3082" si="294">(((I3019/60)/60)/24)+DATE(1970,1,1)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5242</v>
      </c>
      <c r="D3020">
        <v>10000</v>
      </c>
      <c r="E3020">
        <v>1438</v>
      </c>
      <c r="F3020" t="s">
        <v>8221</v>
      </c>
      <c r="G3020" t="s">
        <v>8229</v>
      </c>
      <c r="H3020" t="s">
        <v>8251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9"/>
        <v>14.38</v>
      </c>
      <c r="P3020">
        <f t="shared" si="290"/>
        <v>243.90243902439025</v>
      </c>
      <c r="Q3020" t="str">
        <f t="shared" si="291"/>
        <v>theater</v>
      </c>
      <c r="R3020" t="str">
        <f t="shared" si="292"/>
        <v>spaces</v>
      </c>
      <c r="S3020" s="8">
        <f t="shared" si="293"/>
        <v>42163.29833333334</v>
      </c>
      <c r="T3020" s="8">
        <f t="shared" si="294"/>
        <v>42205.916666666672</v>
      </c>
    </row>
    <row r="3021" spans="1:20" ht="48" x14ac:dyDescent="0.2">
      <c r="A3021">
        <v>3019</v>
      </c>
      <c r="B3021" s="3" t="s">
        <v>3019</v>
      </c>
      <c r="C3021" s="3" t="s">
        <v>5243</v>
      </c>
      <c r="D3021">
        <v>3000</v>
      </c>
      <c r="E3021">
        <v>20</v>
      </c>
      <c r="F3021" t="s">
        <v>8221</v>
      </c>
      <c r="G3021" t="s">
        <v>8225</v>
      </c>
      <c r="H3021" t="s">
        <v>8247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9"/>
        <v>0.66666666666666674</v>
      </c>
      <c r="P3021">
        <f t="shared" si="290"/>
        <v>13.274336283185841</v>
      </c>
      <c r="Q3021" t="str">
        <f t="shared" si="291"/>
        <v>theater</v>
      </c>
      <c r="R3021" t="str">
        <f t="shared" si="292"/>
        <v>spaces</v>
      </c>
      <c r="S3021" s="8">
        <f t="shared" si="293"/>
        <v>41758.833564814813</v>
      </c>
      <c r="T3021" s="8">
        <f t="shared" si="294"/>
        <v>41786.125</v>
      </c>
    </row>
    <row r="3022" spans="1:20" ht="48" x14ac:dyDescent="0.2">
      <c r="A3022">
        <v>3020</v>
      </c>
      <c r="B3022" s="3" t="s">
        <v>3020</v>
      </c>
      <c r="C3022" s="3" t="s">
        <v>5244</v>
      </c>
      <c r="D3022">
        <v>25000</v>
      </c>
      <c r="E3022">
        <v>1</v>
      </c>
      <c r="F3022" t="s">
        <v>8221</v>
      </c>
      <c r="G3022" t="s">
        <v>8226</v>
      </c>
      <c r="H3022" t="s">
        <v>8248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9"/>
        <v>4.0000000000000001E-3</v>
      </c>
      <c r="P3022">
        <f t="shared" si="290"/>
        <v>833.33333333333337</v>
      </c>
      <c r="Q3022" t="str">
        <f t="shared" si="291"/>
        <v>theater</v>
      </c>
      <c r="R3022" t="str">
        <f t="shared" si="292"/>
        <v>spaces</v>
      </c>
      <c r="S3022" s="8">
        <f t="shared" si="293"/>
        <v>42170.846446759257</v>
      </c>
      <c r="T3022" s="8">
        <f t="shared" si="294"/>
        <v>42230.846446759257</v>
      </c>
    </row>
    <row r="3023" spans="1:20" ht="64" x14ac:dyDescent="0.2">
      <c r="A3023">
        <v>3021</v>
      </c>
      <c r="B3023" s="3" t="s">
        <v>3021</v>
      </c>
      <c r="C3023" s="3" t="s">
        <v>5245</v>
      </c>
      <c r="D3023">
        <v>1000</v>
      </c>
      <c r="E3023">
        <v>50</v>
      </c>
      <c r="F3023" t="s">
        <v>8221</v>
      </c>
      <c r="G3023" t="s">
        <v>8236</v>
      </c>
      <c r="H3023" t="s">
        <v>8249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9"/>
        <v>5</v>
      </c>
      <c r="P3023">
        <f t="shared" si="290"/>
        <v>9.7087378640776691</v>
      </c>
      <c r="Q3023" t="str">
        <f t="shared" si="291"/>
        <v>theater</v>
      </c>
      <c r="R3023" t="str">
        <f t="shared" si="292"/>
        <v>spaces</v>
      </c>
      <c r="S3023" s="8">
        <f t="shared" si="293"/>
        <v>42660.618854166663</v>
      </c>
      <c r="T3023" s="8">
        <f t="shared" si="294"/>
        <v>42696.249305555553</v>
      </c>
    </row>
    <row r="3024" spans="1:20" ht="48" x14ac:dyDescent="0.2">
      <c r="A3024">
        <v>3022</v>
      </c>
      <c r="B3024" s="3" t="s">
        <v>3022</v>
      </c>
      <c r="C3024" s="3" t="s">
        <v>5246</v>
      </c>
      <c r="D3024">
        <v>4190</v>
      </c>
      <c r="E3024">
        <v>270</v>
      </c>
      <c r="F3024" t="s">
        <v>8221</v>
      </c>
      <c r="G3024" t="s">
        <v>8230</v>
      </c>
      <c r="H3024" t="s">
        <v>8249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9"/>
        <v>6.4439140811455857</v>
      </c>
      <c r="P3024">
        <f t="shared" si="290"/>
        <v>67.58064516129032</v>
      </c>
      <c r="Q3024" t="str">
        <f t="shared" si="291"/>
        <v>theater</v>
      </c>
      <c r="R3024" t="str">
        <f t="shared" si="292"/>
        <v>spaces</v>
      </c>
      <c r="S3024" s="8">
        <f t="shared" si="293"/>
        <v>42564.95380787037</v>
      </c>
      <c r="T3024" s="8">
        <f t="shared" si="294"/>
        <v>42609.95380787037</v>
      </c>
    </row>
    <row r="3025" spans="1:20" ht="48" x14ac:dyDescent="0.2">
      <c r="A3025">
        <v>3023</v>
      </c>
      <c r="B3025" s="3" t="s">
        <v>3023</v>
      </c>
      <c r="C3025" s="3" t="s">
        <v>5247</v>
      </c>
      <c r="D3025">
        <v>25000</v>
      </c>
      <c r="E3025">
        <v>9875</v>
      </c>
      <c r="F3025" t="s">
        <v>8221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9"/>
        <v>39.5</v>
      </c>
      <c r="P3025">
        <f t="shared" si="290"/>
        <v>4166.666666666667</v>
      </c>
      <c r="Q3025" t="str">
        <f t="shared" si="291"/>
        <v>theater</v>
      </c>
      <c r="R3025" t="str">
        <f t="shared" si="292"/>
        <v>spaces</v>
      </c>
      <c r="S3025" s="8">
        <f t="shared" si="293"/>
        <v>42121.675763888896</v>
      </c>
      <c r="T3025" s="8">
        <f t="shared" si="294"/>
        <v>42166.675763888896</v>
      </c>
    </row>
    <row r="3026" spans="1:20" ht="48" x14ac:dyDescent="0.2">
      <c r="A3026">
        <v>3024</v>
      </c>
      <c r="B3026" s="3" t="s">
        <v>3024</v>
      </c>
      <c r="C3026" s="3" t="s">
        <v>5248</v>
      </c>
      <c r="D3026">
        <v>35000</v>
      </c>
      <c r="E3026">
        <v>125</v>
      </c>
      <c r="F3026" t="s">
        <v>8221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9"/>
        <v>0.35714285714285715</v>
      </c>
      <c r="P3026">
        <f t="shared" si="290"/>
        <v>192.30769230769232</v>
      </c>
      <c r="Q3026" t="str">
        <f t="shared" si="291"/>
        <v>theater</v>
      </c>
      <c r="R3026" t="str">
        <f t="shared" si="292"/>
        <v>spaces</v>
      </c>
      <c r="S3026" s="8">
        <f t="shared" si="293"/>
        <v>41158.993923611109</v>
      </c>
      <c r="T3026" s="8">
        <f t="shared" si="294"/>
        <v>41188.993923611109</v>
      </c>
    </row>
    <row r="3027" spans="1:20" ht="48" x14ac:dyDescent="0.2">
      <c r="A3027">
        <v>3025</v>
      </c>
      <c r="B3027" s="3" t="s">
        <v>3025</v>
      </c>
      <c r="C3027" s="3" t="s">
        <v>5249</v>
      </c>
      <c r="D3027">
        <v>8000</v>
      </c>
      <c r="E3027">
        <v>5</v>
      </c>
      <c r="F3027" t="s">
        <v>8221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9"/>
        <v>6.25E-2</v>
      </c>
      <c r="P3027">
        <f t="shared" si="290"/>
        <v>55.172413793103445</v>
      </c>
      <c r="Q3027" t="str">
        <f t="shared" si="291"/>
        <v>theater</v>
      </c>
      <c r="R3027" t="str">
        <f t="shared" si="292"/>
        <v>spaces</v>
      </c>
      <c r="S3027" s="8">
        <f t="shared" si="293"/>
        <v>41761.509409722225</v>
      </c>
      <c r="T3027" s="8">
        <f t="shared" si="294"/>
        <v>41789.666666666664</v>
      </c>
    </row>
    <row r="3028" spans="1:20" ht="48" x14ac:dyDescent="0.2">
      <c r="A3028">
        <v>3026</v>
      </c>
      <c r="B3028" s="3" t="s">
        <v>3026</v>
      </c>
      <c r="C3028" s="3" t="s">
        <v>5250</v>
      </c>
      <c r="D3028">
        <v>5000</v>
      </c>
      <c r="E3028">
        <v>0</v>
      </c>
      <c r="F3028" t="s">
        <v>8221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9"/>
        <v>0</v>
      </c>
      <c r="P3028">
        <f t="shared" si="290"/>
        <v>200</v>
      </c>
      <c r="Q3028" t="str">
        <f t="shared" si="291"/>
        <v>theater</v>
      </c>
      <c r="R3028" t="str">
        <f t="shared" si="292"/>
        <v>spaces</v>
      </c>
      <c r="S3028" s="8">
        <f t="shared" si="293"/>
        <v>42783.459398148145</v>
      </c>
      <c r="T3028" s="8">
        <f t="shared" si="294"/>
        <v>42797.459398148145</v>
      </c>
    </row>
    <row r="3029" spans="1:20" ht="32" x14ac:dyDescent="0.2">
      <c r="A3029">
        <v>3027</v>
      </c>
      <c r="B3029" s="3" t="s">
        <v>3027</v>
      </c>
      <c r="C3029" s="3" t="s">
        <v>5251</v>
      </c>
      <c r="D3029">
        <v>500</v>
      </c>
      <c r="E3029">
        <v>0</v>
      </c>
      <c r="F3029" t="s">
        <v>8221</v>
      </c>
      <c r="G3029" t="s">
        <v>8236</v>
      </c>
      <c r="H3029" t="s">
        <v>8249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9"/>
        <v>0</v>
      </c>
      <c r="P3029">
        <f t="shared" si="290"/>
        <v>1.5625</v>
      </c>
      <c r="Q3029" t="str">
        <f t="shared" si="291"/>
        <v>theater</v>
      </c>
      <c r="R3029" t="str">
        <f t="shared" si="292"/>
        <v>spaces</v>
      </c>
      <c r="S3029" s="8">
        <f t="shared" si="293"/>
        <v>42053.704293981486</v>
      </c>
      <c r="T3029" s="8">
        <f t="shared" si="294"/>
        <v>42083.662627314814</v>
      </c>
    </row>
    <row r="3030" spans="1:20" ht="48" x14ac:dyDescent="0.2">
      <c r="A3030">
        <v>3028</v>
      </c>
      <c r="B3030" s="3" t="s">
        <v>3028</v>
      </c>
      <c r="C3030" s="3" t="s">
        <v>5252</v>
      </c>
      <c r="D3030">
        <v>4000</v>
      </c>
      <c r="E3030">
        <v>0</v>
      </c>
      <c r="F3030" t="s">
        <v>8221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9"/>
        <v>0</v>
      </c>
      <c r="P3030">
        <f t="shared" si="290"/>
        <v>40.404040404040401</v>
      </c>
      <c r="Q3030" t="str">
        <f t="shared" si="291"/>
        <v>theater</v>
      </c>
      <c r="R3030" t="str">
        <f t="shared" si="292"/>
        <v>spaces</v>
      </c>
      <c r="S3030" s="8">
        <f t="shared" si="293"/>
        <v>42567.264178240745</v>
      </c>
      <c r="T3030" s="8">
        <f t="shared" si="294"/>
        <v>42597.264178240745</v>
      </c>
    </row>
    <row r="3031" spans="1:20" ht="48" x14ac:dyDescent="0.2">
      <c r="A3031">
        <v>3029</v>
      </c>
      <c r="B3031" s="3" t="s">
        <v>3029</v>
      </c>
      <c r="C3031" s="3" t="s">
        <v>5253</v>
      </c>
      <c r="D3031">
        <v>45000</v>
      </c>
      <c r="E3031">
        <v>186</v>
      </c>
      <c r="F3031" t="s">
        <v>8221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9"/>
        <v>0.41333333333333333</v>
      </c>
      <c r="P3031">
        <f t="shared" si="290"/>
        <v>129.31034482758622</v>
      </c>
      <c r="Q3031" t="str">
        <f t="shared" si="291"/>
        <v>theater</v>
      </c>
      <c r="R3031" t="str">
        <f t="shared" si="292"/>
        <v>spaces</v>
      </c>
      <c r="S3031" s="8">
        <f t="shared" si="293"/>
        <v>41932.708877314813</v>
      </c>
      <c r="T3031" s="8">
        <f t="shared" si="294"/>
        <v>41961.190972222219</v>
      </c>
    </row>
    <row r="3032" spans="1:20" ht="48" x14ac:dyDescent="0.2">
      <c r="A3032">
        <v>3030</v>
      </c>
      <c r="B3032" s="3" t="s">
        <v>3030</v>
      </c>
      <c r="C3032" s="3" t="s">
        <v>5254</v>
      </c>
      <c r="D3032">
        <v>9300</v>
      </c>
      <c r="E3032">
        <v>0</v>
      </c>
      <c r="F3032" t="s">
        <v>8221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9"/>
        <v>0</v>
      </c>
      <c r="P3032">
        <f t="shared" si="290"/>
        <v>226.82926829268294</v>
      </c>
      <c r="Q3032" t="str">
        <f t="shared" si="291"/>
        <v>theater</v>
      </c>
      <c r="R3032" t="str">
        <f t="shared" si="292"/>
        <v>spaces</v>
      </c>
      <c r="S3032" s="8">
        <f t="shared" si="293"/>
        <v>42233.747349537036</v>
      </c>
      <c r="T3032" s="8">
        <f t="shared" si="294"/>
        <v>42263.747349537036</v>
      </c>
    </row>
    <row r="3033" spans="1:20" ht="48" x14ac:dyDescent="0.2">
      <c r="A3033">
        <v>3031</v>
      </c>
      <c r="B3033" s="3" t="s">
        <v>3031</v>
      </c>
      <c r="C3033" s="3" t="s">
        <v>5255</v>
      </c>
      <c r="D3033">
        <v>80000</v>
      </c>
      <c r="E3033">
        <v>100</v>
      </c>
      <c r="F3033" t="s">
        <v>8221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9"/>
        <v>0.125</v>
      </c>
      <c r="P3033">
        <f t="shared" si="290"/>
        <v>2758.6206896551726</v>
      </c>
      <c r="Q3033" t="str">
        <f t="shared" si="291"/>
        <v>theater</v>
      </c>
      <c r="R3033" t="str">
        <f t="shared" si="292"/>
        <v>spaces</v>
      </c>
      <c r="S3033" s="8">
        <f t="shared" si="293"/>
        <v>42597.882488425923</v>
      </c>
      <c r="T3033" s="8">
        <f t="shared" si="294"/>
        <v>42657.882488425923</v>
      </c>
    </row>
    <row r="3034" spans="1:20" ht="32" x14ac:dyDescent="0.2">
      <c r="A3034">
        <v>3032</v>
      </c>
      <c r="B3034" s="3" t="s">
        <v>3032</v>
      </c>
      <c r="C3034" s="3" t="s">
        <v>5256</v>
      </c>
      <c r="D3034">
        <v>6000</v>
      </c>
      <c r="E3034">
        <v>530</v>
      </c>
      <c r="F3034" t="s">
        <v>8221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9"/>
        <v>8.8333333333333339</v>
      </c>
      <c r="P3034">
        <f t="shared" si="290"/>
        <v>240</v>
      </c>
      <c r="Q3034" t="str">
        <f t="shared" si="291"/>
        <v>theater</v>
      </c>
      <c r="R3034" t="str">
        <f t="shared" si="292"/>
        <v>spaces</v>
      </c>
      <c r="S3034" s="8">
        <f t="shared" si="293"/>
        <v>42228.044664351852</v>
      </c>
      <c r="T3034" s="8">
        <f t="shared" si="294"/>
        <v>42258.044664351852</v>
      </c>
    </row>
    <row r="3035" spans="1:20" ht="48" x14ac:dyDescent="0.2">
      <c r="A3035">
        <v>3033</v>
      </c>
      <c r="B3035" s="3" t="s">
        <v>3033</v>
      </c>
      <c r="C3035" s="3" t="s">
        <v>5257</v>
      </c>
      <c r="D3035">
        <v>25000</v>
      </c>
      <c r="E3035">
        <v>0</v>
      </c>
      <c r="F3035" t="s">
        <v>8221</v>
      </c>
      <c r="G3035" t="s">
        <v>8229</v>
      </c>
      <c r="H3035" t="s">
        <v>8251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9"/>
        <v>0</v>
      </c>
      <c r="P3035">
        <f t="shared" si="290"/>
        <v>1086.9565217391305</v>
      </c>
      <c r="Q3035" t="str">
        <f t="shared" si="291"/>
        <v>theater</v>
      </c>
      <c r="R3035" t="str">
        <f t="shared" si="292"/>
        <v>spaces</v>
      </c>
      <c r="S3035" s="8">
        <f t="shared" si="293"/>
        <v>42570.110243055555</v>
      </c>
      <c r="T3035" s="8">
        <f t="shared" si="294"/>
        <v>42600.110243055555</v>
      </c>
    </row>
    <row r="3036" spans="1:20" ht="32" x14ac:dyDescent="0.2">
      <c r="A3036">
        <v>3034</v>
      </c>
      <c r="B3036" s="3" t="s">
        <v>3034</v>
      </c>
      <c r="C3036" s="3" t="s">
        <v>5258</v>
      </c>
      <c r="D3036">
        <v>15000</v>
      </c>
      <c r="E3036">
        <v>73</v>
      </c>
      <c r="F3036" t="s">
        <v>8221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9"/>
        <v>0.48666666666666669</v>
      </c>
      <c r="P3036">
        <f t="shared" si="290"/>
        <v>11.904761904761905</v>
      </c>
      <c r="Q3036" t="str">
        <f t="shared" si="291"/>
        <v>theater</v>
      </c>
      <c r="R3036" t="str">
        <f t="shared" si="292"/>
        <v>spaces</v>
      </c>
      <c r="S3036" s="8">
        <f t="shared" si="293"/>
        <v>42644.535358796296</v>
      </c>
      <c r="T3036" s="8">
        <f t="shared" si="294"/>
        <v>42675.165972222225</v>
      </c>
    </row>
    <row r="3037" spans="1:20" ht="32" x14ac:dyDescent="0.2">
      <c r="A3037">
        <v>3035</v>
      </c>
      <c r="B3037" s="3" t="s">
        <v>3035</v>
      </c>
      <c r="C3037" s="3" t="s">
        <v>5259</v>
      </c>
      <c r="D3037">
        <v>50000</v>
      </c>
      <c r="E3037">
        <v>75</v>
      </c>
      <c r="F3037" t="s">
        <v>8221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9"/>
        <v>0.15</v>
      </c>
      <c r="P3037">
        <f t="shared" si="290"/>
        <v>162.86644951140065</v>
      </c>
      <c r="Q3037" t="str">
        <f t="shared" si="291"/>
        <v>theater</v>
      </c>
      <c r="R3037" t="str">
        <f t="shared" si="292"/>
        <v>spaces</v>
      </c>
      <c r="S3037" s="8">
        <f t="shared" si="293"/>
        <v>41368.560289351852</v>
      </c>
      <c r="T3037" s="8">
        <f t="shared" si="294"/>
        <v>41398.560289351852</v>
      </c>
    </row>
    <row r="3038" spans="1:20" ht="32" x14ac:dyDescent="0.2">
      <c r="A3038">
        <v>3036</v>
      </c>
      <c r="B3038" s="3" t="s">
        <v>3036</v>
      </c>
      <c r="C3038" s="3" t="s">
        <v>5260</v>
      </c>
      <c r="D3038">
        <v>2500</v>
      </c>
      <c r="E3038">
        <v>252</v>
      </c>
      <c r="F3038" t="s">
        <v>8221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9"/>
        <v>10.08</v>
      </c>
      <c r="P3038">
        <f t="shared" si="290"/>
        <v>7.598784194528875</v>
      </c>
      <c r="Q3038" t="str">
        <f t="shared" si="291"/>
        <v>theater</v>
      </c>
      <c r="R3038" t="str">
        <f t="shared" si="292"/>
        <v>spaces</v>
      </c>
      <c r="S3038" s="8">
        <f t="shared" si="293"/>
        <v>41466.785231481481</v>
      </c>
      <c r="T3038" s="8">
        <f t="shared" si="294"/>
        <v>41502.499305555553</v>
      </c>
    </row>
    <row r="3039" spans="1:20" ht="48" x14ac:dyDescent="0.2">
      <c r="A3039">
        <v>3037</v>
      </c>
      <c r="B3039" s="3" t="s">
        <v>3037</v>
      </c>
      <c r="C3039" s="3" t="s">
        <v>5261</v>
      </c>
      <c r="D3039">
        <v>25000</v>
      </c>
      <c r="E3039">
        <v>0</v>
      </c>
      <c r="F3039" t="s">
        <v>8221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9"/>
        <v>0</v>
      </c>
      <c r="P3039">
        <f t="shared" si="290"/>
        <v>781.25</v>
      </c>
      <c r="Q3039" t="str">
        <f t="shared" si="291"/>
        <v>theater</v>
      </c>
      <c r="R3039" t="str">
        <f t="shared" si="292"/>
        <v>spaces</v>
      </c>
      <c r="S3039" s="8">
        <f t="shared" si="293"/>
        <v>40378.893206018518</v>
      </c>
      <c r="T3039" s="8">
        <f t="shared" si="294"/>
        <v>40453.207638888889</v>
      </c>
    </row>
    <row r="3040" spans="1:20" ht="16" x14ac:dyDescent="0.2">
      <c r="A3040">
        <v>3038</v>
      </c>
      <c r="B3040" s="3" t="s">
        <v>3038</v>
      </c>
      <c r="C3040" s="3" t="s">
        <v>5262</v>
      </c>
      <c r="D3040">
        <v>16000</v>
      </c>
      <c r="E3040">
        <v>911</v>
      </c>
      <c r="F3040" t="s">
        <v>8221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9"/>
        <v>5.6937500000000005</v>
      </c>
      <c r="P3040">
        <f t="shared" si="290"/>
        <v>592.59259259259261</v>
      </c>
      <c r="Q3040" t="str">
        <f t="shared" si="291"/>
        <v>theater</v>
      </c>
      <c r="R3040" t="str">
        <f t="shared" si="292"/>
        <v>spaces</v>
      </c>
      <c r="S3040" s="8">
        <f t="shared" si="293"/>
        <v>42373.252280092594</v>
      </c>
      <c r="T3040" s="8">
        <f t="shared" si="294"/>
        <v>42433.252280092594</v>
      </c>
    </row>
    <row r="3041" spans="1:20" ht="32" x14ac:dyDescent="0.2">
      <c r="A3041">
        <v>3039</v>
      </c>
      <c r="B3041" s="3" t="s">
        <v>3039</v>
      </c>
      <c r="C3041" s="3" t="s">
        <v>5263</v>
      </c>
      <c r="D3041">
        <v>8000</v>
      </c>
      <c r="E3041">
        <v>50</v>
      </c>
      <c r="F3041" t="s">
        <v>8221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9"/>
        <v>0.625</v>
      </c>
      <c r="P3041">
        <f t="shared" si="290"/>
        <v>33.898305084745765</v>
      </c>
      <c r="Q3041" t="str">
        <f t="shared" si="291"/>
        <v>theater</v>
      </c>
      <c r="R3041" t="str">
        <f t="shared" si="292"/>
        <v>spaces</v>
      </c>
      <c r="S3041" s="8">
        <f t="shared" si="293"/>
        <v>41610.794421296298</v>
      </c>
      <c r="T3041" s="8">
        <f t="shared" si="294"/>
        <v>41637.332638888889</v>
      </c>
    </row>
    <row r="3042" spans="1:20" ht="48" x14ac:dyDescent="0.2">
      <c r="A3042">
        <v>3040</v>
      </c>
      <c r="B3042" s="3" t="s">
        <v>3040</v>
      </c>
      <c r="C3042" s="3" t="s">
        <v>5264</v>
      </c>
      <c r="D3042">
        <v>5000</v>
      </c>
      <c r="E3042">
        <v>325</v>
      </c>
      <c r="F3042" t="s">
        <v>8221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9"/>
        <v>6.5</v>
      </c>
      <c r="P3042">
        <f t="shared" si="290"/>
        <v>119.04761904761905</v>
      </c>
      <c r="Q3042" t="str">
        <f t="shared" si="291"/>
        <v>theater</v>
      </c>
      <c r="R3042" t="str">
        <f t="shared" si="292"/>
        <v>spaces</v>
      </c>
      <c r="S3042" s="8">
        <f t="shared" si="293"/>
        <v>42177.791909722218</v>
      </c>
      <c r="T3042" s="8">
        <f t="shared" si="294"/>
        <v>42181.958333333328</v>
      </c>
    </row>
    <row r="3043" spans="1:20" ht="48" x14ac:dyDescent="0.2">
      <c r="A3043">
        <v>3041</v>
      </c>
      <c r="B3043" s="3" t="s">
        <v>3041</v>
      </c>
      <c r="C3043" s="3" t="s">
        <v>5265</v>
      </c>
      <c r="D3043">
        <v>25000</v>
      </c>
      <c r="E3043">
        <v>188</v>
      </c>
      <c r="F3043" t="s">
        <v>8221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9"/>
        <v>0.752</v>
      </c>
      <c r="P3043">
        <f t="shared" si="290"/>
        <v>263.15789473684208</v>
      </c>
      <c r="Q3043" t="str">
        <f t="shared" si="291"/>
        <v>theater</v>
      </c>
      <c r="R3043" t="str">
        <f t="shared" si="292"/>
        <v>spaces</v>
      </c>
      <c r="S3043" s="8">
        <f t="shared" si="293"/>
        <v>42359.868611111116</v>
      </c>
      <c r="T3043" s="8">
        <f t="shared" si="294"/>
        <v>42389.868611111116</v>
      </c>
    </row>
    <row r="3044" spans="1:20" ht="48" x14ac:dyDescent="0.2">
      <c r="A3044">
        <v>3042</v>
      </c>
      <c r="B3044" s="3" t="s">
        <v>3042</v>
      </c>
      <c r="C3044" s="3" t="s">
        <v>5266</v>
      </c>
      <c r="D3044">
        <v>6500</v>
      </c>
      <c r="E3044">
        <v>0</v>
      </c>
      <c r="F3044" t="s">
        <v>8221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9"/>
        <v>0</v>
      </c>
      <c r="P3044">
        <f t="shared" si="290"/>
        <v>175.67567567567568</v>
      </c>
      <c r="Q3044" t="str">
        <f t="shared" si="291"/>
        <v>theater</v>
      </c>
      <c r="R3044" t="str">
        <f t="shared" si="292"/>
        <v>spaces</v>
      </c>
      <c r="S3044" s="8">
        <f t="shared" si="293"/>
        <v>42253.688043981485</v>
      </c>
      <c r="T3044" s="8">
        <f t="shared" si="294"/>
        <v>42283.688043981485</v>
      </c>
    </row>
    <row r="3045" spans="1:20" ht="48" x14ac:dyDescent="0.2">
      <c r="A3045">
        <v>3043</v>
      </c>
      <c r="B3045" s="3" t="s">
        <v>3043</v>
      </c>
      <c r="C3045" s="3" t="s">
        <v>5267</v>
      </c>
      <c r="D3045">
        <v>10000</v>
      </c>
      <c r="E3045">
        <v>151</v>
      </c>
      <c r="F3045" t="s">
        <v>8221</v>
      </c>
      <c r="G3045" t="s">
        <v>8224</v>
      </c>
      <c r="H3045" t="s">
        <v>8246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9"/>
        <v>1.51</v>
      </c>
      <c r="P3045">
        <f t="shared" si="290"/>
        <v>78.125</v>
      </c>
      <c r="Q3045" t="str">
        <f t="shared" si="291"/>
        <v>theater</v>
      </c>
      <c r="R3045" t="str">
        <f t="shared" si="292"/>
        <v>spaces</v>
      </c>
      <c r="S3045" s="8">
        <f t="shared" si="293"/>
        <v>42083.070590277777</v>
      </c>
      <c r="T3045" s="8">
        <f t="shared" si="294"/>
        <v>42110.118055555555</v>
      </c>
    </row>
    <row r="3046" spans="1:20" ht="48" x14ac:dyDescent="0.2">
      <c r="A3046">
        <v>3044</v>
      </c>
      <c r="B3046" s="3" t="s">
        <v>3044</v>
      </c>
      <c r="C3046" s="3" t="s">
        <v>5268</v>
      </c>
      <c r="D3046">
        <v>7500</v>
      </c>
      <c r="E3046">
        <v>35</v>
      </c>
      <c r="F3046" t="s">
        <v>8221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9"/>
        <v>0.46666666666666673</v>
      </c>
      <c r="P3046">
        <f t="shared" si="290"/>
        <v>48.07692307692308</v>
      </c>
      <c r="Q3046" t="str">
        <f t="shared" si="291"/>
        <v>theater</v>
      </c>
      <c r="R3046" t="str">
        <f t="shared" si="292"/>
        <v>spaces</v>
      </c>
      <c r="S3046" s="8">
        <f t="shared" si="293"/>
        <v>42387.7268287037</v>
      </c>
      <c r="T3046" s="8">
        <f t="shared" si="294"/>
        <v>42402.7268287037</v>
      </c>
    </row>
    <row r="3047" spans="1:20" ht="48" x14ac:dyDescent="0.2">
      <c r="A3047">
        <v>3045</v>
      </c>
      <c r="B3047" s="3" t="s">
        <v>3045</v>
      </c>
      <c r="C3047" s="3" t="s">
        <v>5269</v>
      </c>
      <c r="D3047">
        <v>6750</v>
      </c>
      <c r="E3047">
        <v>0</v>
      </c>
      <c r="F3047" t="s">
        <v>8221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9"/>
        <v>0</v>
      </c>
      <c r="P3047">
        <f t="shared" si="290"/>
        <v>105.46875</v>
      </c>
      <c r="Q3047" t="str">
        <f t="shared" si="291"/>
        <v>theater</v>
      </c>
      <c r="R3047" t="str">
        <f t="shared" si="292"/>
        <v>spaces</v>
      </c>
      <c r="S3047" s="8">
        <f t="shared" si="293"/>
        <v>41843.155729166669</v>
      </c>
      <c r="T3047" s="8">
        <f t="shared" si="294"/>
        <v>41873.155729166669</v>
      </c>
    </row>
    <row r="3048" spans="1:20" ht="48" x14ac:dyDescent="0.2">
      <c r="A3048">
        <v>3046</v>
      </c>
      <c r="B3048" s="3" t="s">
        <v>3046</v>
      </c>
      <c r="C3048" s="3" t="s">
        <v>5270</v>
      </c>
      <c r="D3048">
        <v>30000</v>
      </c>
      <c r="E3048">
        <v>1155</v>
      </c>
      <c r="F3048" t="s">
        <v>8221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9"/>
        <v>3.85</v>
      </c>
      <c r="P3048">
        <f t="shared" si="290"/>
        <v>517.24137931034488</v>
      </c>
      <c r="Q3048" t="str">
        <f t="shared" si="291"/>
        <v>theater</v>
      </c>
      <c r="R3048" t="str">
        <f t="shared" si="292"/>
        <v>spaces</v>
      </c>
      <c r="S3048" s="8">
        <f t="shared" si="293"/>
        <v>41862.803078703706</v>
      </c>
      <c r="T3048" s="8">
        <f t="shared" si="294"/>
        <v>41892.202777777777</v>
      </c>
    </row>
    <row r="3049" spans="1:20" ht="48" x14ac:dyDescent="0.2">
      <c r="A3049">
        <v>3047</v>
      </c>
      <c r="B3049" s="3" t="s">
        <v>3047</v>
      </c>
      <c r="C3049" s="3" t="s">
        <v>5271</v>
      </c>
      <c r="D3049">
        <v>18000</v>
      </c>
      <c r="E3049">
        <v>0</v>
      </c>
      <c r="F3049" t="s">
        <v>8221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9"/>
        <v>0</v>
      </c>
      <c r="P3049">
        <f t="shared" si="290"/>
        <v>900</v>
      </c>
      <c r="Q3049" t="str">
        <f t="shared" si="291"/>
        <v>theater</v>
      </c>
      <c r="R3049" t="str">
        <f t="shared" si="292"/>
        <v>spaces</v>
      </c>
      <c r="S3049" s="8">
        <f t="shared" si="293"/>
        <v>42443.989050925928</v>
      </c>
      <c r="T3049" s="8">
        <f t="shared" si="294"/>
        <v>42487.552777777775</v>
      </c>
    </row>
    <row r="3050" spans="1:20" ht="48" x14ac:dyDescent="0.2">
      <c r="A3050">
        <v>3048</v>
      </c>
      <c r="B3050" s="3" t="s">
        <v>3048</v>
      </c>
      <c r="C3050" s="3" t="s">
        <v>5272</v>
      </c>
      <c r="D3050">
        <v>60000</v>
      </c>
      <c r="E3050">
        <v>35</v>
      </c>
      <c r="F3050" t="s">
        <v>8221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9"/>
        <v>5.8333333333333341E-2</v>
      </c>
      <c r="P3050">
        <f t="shared" si="290"/>
        <v>1276.5957446808511</v>
      </c>
      <c r="Q3050" t="str">
        <f t="shared" si="291"/>
        <v>theater</v>
      </c>
      <c r="R3050" t="str">
        <f t="shared" si="292"/>
        <v>spaces</v>
      </c>
      <c r="S3050" s="8">
        <f t="shared" si="293"/>
        <v>41975.901180555549</v>
      </c>
      <c r="T3050" s="8">
        <f t="shared" si="294"/>
        <v>42004.890277777777</v>
      </c>
    </row>
    <row r="3051" spans="1:20" ht="48" x14ac:dyDescent="0.2">
      <c r="A3051">
        <v>3049</v>
      </c>
      <c r="B3051" s="3" t="s">
        <v>3049</v>
      </c>
      <c r="C3051" s="3" t="s">
        <v>5273</v>
      </c>
      <c r="D3051">
        <v>5200</v>
      </c>
      <c r="E3051">
        <v>0</v>
      </c>
      <c r="F3051" t="s">
        <v>8221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9"/>
        <v>0</v>
      </c>
      <c r="P3051">
        <f t="shared" si="290"/>
        <v>96.296296296296291</v>
      </c>
      <c r="Q3051" t="str">
        <f t="shared" si="291"/>
        <v>theater</v>
      </c>
      <c r="R3051" t="str">
        <f t="shared" si="292"/>
        <v>spaces</v>
      </c>
      <c r="S3051" s="8">
        <f t="shared" si="293"/>
        <v>42139.014525462961</v>
      </c>
      <c r="T3051" s="8">
        <f t="shared" si="294"/>
        <v>42169.014525462961</v>
      </c>
    </row>
    <row r="3052" spans="1:20" ht="64" x14ac:dyDescent="0.2">
      <c r="A3052">
        <v>3050</v>
      </c>
      <c r="B3052" s="3" t="s">
        <v>3050</v>
      </c>
      <c r="C3052" s="3" t="s">
        <v>5274</v>
      </c>
      <c r="D3052">
        <v>10000</v>
      </c>
      <c r="E3052">
        <v>0</v>
      </c>
      <c r="F3052" t="s">
        <v>8221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9"/>
        <v>0</v>
      </c>
      <c r="P3052">
        <f t="shared" si="290"/>
        <v>1111.1111111111111</v>
      </c>
      <c r="Q3052" t="str">
        <f t="shared" si="291"/>
        <v>theater</v>
      </c>
      <c r="R3052" t="str">
        <f t="shared" si="292"/>
        <v>spaces</v>
      </c>
      <c r="S3052" s="8">
        <f t="shared" si="293"/>
        <v>42465.16851851852</v>
      </c>
      <c r="T3052" s="8">
        <f t="shared" si="294"/>
        <v>42495.16851851852</v>
      </c>
    </row>
    <row r="3053" spans="1:20" ht="48" x14ac:dyDescent="0.2">
      <c r="A3053">
        <v>3051</v>
      </c>
      <c r="B3053" s="3" t="s">
        <v>3051</v>
      </c>
      <c r="C3053" s="3" t="s">
        <v>5275</v>
      </c>
      <c r="D3053">
        <v>10000</v>
      </c>
      <c r="E3053">
        <v>2070.5</v>
      </c>
      <c r="F3053" t="s">
        <v>8221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9"/>
        <v>20.705000000000002</v>
      </c>
      <c r="P3053">
        <f t="shared" si="290"/>
        <v>285.71428571428572</v>
      </c>
      <c r="Q3053" t="str">
        <f t="shared" si="291"/>
        <v>theater</v>
      </c>
      <c r="R3053" t="str">
        <f t="shared" si="292"/>
        <v>spaces</v>
      </c>
      <c r="S3053" s="8">
        <f t="shared" si="293"/>
        <v>42744.416030092587</v>
      </c>
      <c r="T3053" s="8">
        <f t="shared" si="294"/>
        <v>42774.416030092587</v>
      </c>
    </row>
    <row r="3054" spans="1:20" ht="48" x14ac:dyDescent="0.2">
      <c r="A3054">
        <v>3052</v>
      </c>
      <c r="B3054" s="3" t="s">
        <v>3052</v>
      </c>
      <c r="C3054" s="3" t="s">
        <v>5276</v>
      </c>
      <c r="D3054">
        <v>15000</v>
      </c>
      <c r="E3054">
        <v>2871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9"/>
        <v>19.139999999999997</v>
      </c>
      <c r="P3054">
        <f t="shared" si="290"/>
        <v>7500</v>
      </c>
      <c r="Q3054" t="str">
        <f t="shared" si="291"/>
        <v>theater</v>
      </c>
      <c r="R3054" t="str">
        <f t="shared" si="292"/>
        <v>spaces</v>
      </c>
      <c r="S3054" s="8">
        <f t="shared" si="293"/>
        <v>42122.670069444444</v>
      </c>
      <c r="T3054" s="8">
        <f t="shared" si="294"/>
        <v>42152.665972222225</v>
      </c>
    </row>
    <row r="3055" spans="1:20" ht="48" x14ac:dyDescent="0.2">
      <c r="A3055">
        <v>3053</v>
      </c>
      <c r="B3055" s="3" t="s">
        <v>3053</v>
      </c>
      <c r="C3055" s="3" t="s">
        <v>5277</v>
      </c>
      <c r="D3055">
        <v>60000</v>
      </c>
      <c r="E3055">
        <v>979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9"/>
        <v>1.6316666666666666</v>
      </c>
      <c r="P3055">
        <f t="shared" si="290"/>
        <v>20000</v>
      </c>
      <c r="Q3055" t="str">
        <f t="shared" si="291"/>
        <v>theater</v>
      </c>
      <c r="R3055" t="str">
        <f t="shared" si="292"/>
        <v>spaces</v>
      </c>
      <c r="S3055" s="8">
        <f t="shared" si="293"/>
        <v>41862.761724537035</v>
      </c>
      <c r="T3055" s="8">
        <f t="shared" si="294"/>
        <v>41914.165972222225</v>
      </c>
    </row>
    <row r="3056" spans="1:20" ht="48" x14ac:dyDescent="0.2">
      <c r="A3056">
        <v>3054</v>
      </c>
      <c r="B3056" s="3" t="s">
        <v>3054</v>
      </c>
      <c r="C3056" s="3" t="s">
        <v>5278</v>
      </c>
      <c r="D3056">
        <v>18000</v>
      </c>
      <c r="E3056">
        <v>1020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9"/>
        <v>5.6666666666666661</v>
      </c>
      <c r="P3056" t="e">
        <f t="shared" si="290"/>
        <v>#DIV/0!</v>
      </c>
      <c r="Q3056" t="str">
        <f t="shared" si="291"/>
        <v>theater</v>
      </c>
      <c r="R3056" t="str">
        <f t="shared" si="292"/>
        <v>spaces</v>
      </c>
      <c r="S3056" s="8">
        <f t="shared" si="293"/>
        <v>42027.832800925928</v>
      </c>
      <c r="T3056" s="8">
        <f t="shared" si="294"/>
        <v>42065.044444444444</v>
      </c>
    </row>
    <row r="3057" spans="1:20" ht="48" x14ac:dyDescent="0.2">
      <c r="A3057">
        <v>3055</v>
      </c>
      <c r="B3057" s="3" t="s">
        <v>3055</v>
      </c>
      <c r="C3057" s="3" t="s">
        <v>5279</v>
      </c>
      <c r="D3057">
        <v>10000</v>
      </c>
      <c r="E3057">
        <v>17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9"/>
        <v>0.16999999999999998</v>
      </c>
      <c r="P3057">
        <f t="shared" si="290"/>
        <v>10000</v>
      </c>
      <c r="Q3057" t="str">
        <f t="shared" si="291"/>
        <v>theater</v>
      </c>
      <c r="R3057" t="str">
        <f t="shared" si="292"/>
        <v>spaces</v>
      </c>
      <c r="S3057" s="8">
        <f t="shared" si="293"/>
        <v>41953.95821759259</v>
      </c>
      <c r="T3057" s="8">
        <f t="shared" si="294"/>
        <v>42013.95821759259</v>
      </c>
    </row>
    <row r="3058" spans="1:20" ht="48" x14ac:dyDescent="0.2">
      <c r="A3058">
        <v>3056</v>
      </c>
      <c r="B3058" s="3" t="s">
        <v>3056</v>
      </c>
      <c r="C3058" s="3" t="s">
        <v>5280</v>
      </c>
      <c r="D3058">
        <v>25000</v>
      </c>
      <c r="E3058">
        <v>100</v>
      </c>
      <c r="F3058" t="s">
        <v>8221</v>
      </c>
      <c r="G3058" t="s">
        <v>8225</v>
      </c>
      <c r="H3058" t="s">
        <v>8247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9"/>
        <v>0.4</v>
      </c>
      <c r="P3058" t="e">
        <f t="shared" si="290"/>
        <v>#DIV/0!</v>
      </c>
      <c r="Q3058" t="str">
        <f t="shared" si="291"/>
        <v>theater</v>
      </c>
      <c r="R3058" t="str">
        <f t="shared" si="292"/>
        <v>spaces</v>
      </c>
      <c r="S3058" s="8">
        <f t="shared" si="293"/>
        <v>41851.636388888888</v>
      </c>
      <c r="T3058" s="8">
        <f t="shared" si="294"/>
        <v>41911.636388888888</v>
      </c>
    </row>
    <row r="3059" spans="1:20" ht="32" x14ac:dyDescent="0.2">
      <c r="A3059">
        <v>3057</v>
      </c>
      <c r="B3059" s="3" t="s">
        <v>3057</v>
      </c>
      <c r="C3059" s="3" t="s">
        <v>5281</v>
      </c>
      <c r="D3059">
        <v>25000</v>
      </c>
      <c r="E3059">
        <v>25</v>
      </c>
      <c r="F3059" t="s">
        <v>8221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9"/>
        <v>0.1</v>
      </c>
      <c r="P3059" t="e">
        <f t="shared" si="290"/>
        <v>#DIV/0!</v>
      </c>
      <c r="Q3059" t="str">
        <f t="shared" si="291"/>
        <v>theater</v>
      </c>
      <c r="R3059" t="str">
        <f t="shared" si="292"/>
        <v>spaces</v>
      </c>
      <c r="S3059" s="8">
        <f t="shared" si="293"/>
        <v>42433.650590277779</v>
      </c>
      <c r="T3059" s="8">
        <f t="shared" si="294"/>
        <v>42463.608923611115</v>
      </c>
    </row>
    <row r="3060" spans="1:20" ht="16" x14ac:dyDescent="0.2">
      <c r="A3060">
        <v>3058</v>
      </c>
      <c r="B3060" s="3" t="s">
        <v>3058</v>
      </c>
      <c r="C3060" s="3" t="s">
        <v>5282</v>
      </c>
      <c r="D3060">
        <v>9000</v>
      </c>
      <c r="E3060">
        <v>0</v>
      </c>
      <c r="F3060" t="s">
        <v>8221</v>
      </c>
      <c r="G3060" t="s">
        <v>8224</v>
      </c>
      <c r="H3060" t="s">
        <v>8246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9"/>
        <v>0</v>
      </c>
      <c r="P3060">
        <f t="shared" si="290"/>
        <v>3000</v>
      </c>
      <c r="Q3060" t="str">
        <f t="shared" si="291"/>
        <v>theater</v>
      </c>
      <c r="R3060" t="str">
        <f t="shared" si="292"/>
        <v>spaces</v>
      </c>
      <c r="S3060" s="8">
        <f t="shared" si="293"/>
        <v>42460.374305555553</v>
      </c>
      <c r="T3060" s="8">
        <f t="shared" si="294"/>
        <v>42510.374305555553</v>
      </c>
    </row>
    <row r="3061" spans="1:20" ht="48" x14ac:dyDescent="0.2">
      <c r="A3061">
        <v>3059</v>
      </c>
      <c r="B3061" s="3" t="s">
        <v>3059</v>
      </c>
      <c r="C3061" s="3" t="s">
        <v>5283</v>
      </c>
      <c r="D3061">
        <v>125000</v>
      </c>
      <c r="E3061">
        <v>30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9"/>
        <v>2.4E-2</v>
      </c>
      <c r="P3061">
        <f t="shared" si="290"/>
        <v>11363.636363636364</v>
      </c>
      <c r="Q3061" t="str">
        <f t="shared" si="291"/>
        <v>theater</v>
      </c>
      <c r="R3061" t="str">
        <f t="shared" si="292"/>
        <v>spaces</v>
      </c>
      <c r="S3061" s="8">
        <f t="shared" si="293"/>
        <v>41829.935717592591</v>
      </c>
      <c r="T3061" s="8">
        <f t="shared" si="294"/>
        <v>41859.935717592591</v>
      </c>
    </row>
    <row r="3062" spans="1:20" ht="48" x14ac:dyDescent="0.2">
      <c r="A3062">
        <v>3060</v>
      </c>
      <c r="B3062" s="3" t="s">
        <v>3060</v>
      </c>
      <c r="C3062" s="3" t="s">
        <v>5284</v>
      </c>
      <c r="D3062">
        <v>15000</v>
      </c>
      <c r="E3062">
        <v>886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9"/>
        <v>5.9066666666666672</v>
      </c>
      <c r="P3062">
        <f t="shared" si="290"/>
        <v>2500</v>
      </c>
      <c r="Q3062" t="str">
        <f t="shared" si="291"/>
        <v>theater</v>
      </c>
      <c r="R3062" t="str">
        <f t="shared" si="292"/>
        <v>spaces</v>
      </c>
      <c r="S3062" s="8">
        <f t="shared" si="293"/>
        <v>42245.274699074071</v>
      </c>
      <c r="T3062" s="8">
        <f t="shared" si="294"/>
        <v>42275.274699074071</v>
      </c>
    </row>
    <row r="3063" spans="1:20" ht="48" x14ac:dyDescent="0.2">
      <c r="A3063">
        <v>3061</v>
      </c>
      <c r="B3063" s="3" t="s">
        <v>3061</v>
      </c>
      <c r="C3063" s="3" t="s">
        <v>5285</v>
      </c>
      <c r="D3063">
        <v>20000</v>
      </c>
      <c r="E3063">
        <v>585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9"/>
        <v>2.9250000000000003</v>
      </c>
      <c r="P3063" t="e">
        <f t="shared" si="290"/>
        <v>#DIV/0!</v>
      </c>
      <c r="Q3063" t="str">
        <f t="shared" si="291"/>
        <v>theater</v>
      </c>
      <c r="R3063" t="str">
        <f t="shared" si="292"/>
        <v>spaces</v>
      </c>
      <c r="S3063" s="8">
        <f t="shared" si="293"/>
        <v>41834.784120370372</v>
      </c>
      <c r="T3063" s="8">
        <f t="shared" si="294"/>
        <v>41864.784120370372</v>
      </c>
    </row>
    <row r="3064" spans="1:20" ht="64" x14ac:dyDescent="0.2">
      <c r="A3064">
        <v>3062</v>
      </c>
      <c r="B3064" s="3" t="s">
        <v>3062</v>
      </c>
      <c r="C3064" s="3" t="s">
        <v>5286</v>
      </c>
      <c r="D3064">
        <v>175000</v>
      </c>
      <c r="E3064">
        <v>10</v>
      </c>
      <c r="F3064" t="s">
        <v>8221</v>
      </c>
      <c r="G3064" t="s">
        <v>8226</v>
      </c>
      <c r="H3064" t="s">
        <v>8248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9"/>
        <v>5.7142857142857143E-3</v>
      </c>
      <c r="P3064">
        <f t="shared" si="290"/>
        <v>2611.9402985074626</v>
      </c>
      <c r="Q3064" t="str">
        <f t="shared" si="291"/>
        <v>theater</v>
      </c>
      <c r="R3064" t="str">
        <f t="shared" si="292"/>
        <v>spaces</v>
      </c>
      <c r="S3064" s="8">
        <f t="shared" si="293"/>
        <v>42248.535787037035</v>
      </c>
      <c r="T3064" s="8">
        <f t="shared" si="294"/>
        <v>42277.75</v>
      </c>
    </row>
    <row r="3065" spans="1:20" ht="48" x14ac:dyDescent="0.2">
      <c r="A3065">
        <v>3063</v>
      </c>
      <c r="B3065" s="3" t="s">
        <v>3063</v>
      </c>
      <c r="C3065" s="3" t="s">
        <v>5287</v>
      </c>
      <c r="D3065">
        <v>6000</v>
      </c>
      <c r="E3065">
        <v>0</v>
      </c>
      <c r="F3065" t="s">
        <v>8221</v>
      </c>
      <c r="G3065" t="s">
        <v>8225</v>
      </c>
      <c r="H3065" t="s">
        <v>8247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9"/>
        <v>0</v>
      </c>
      <c r="P3065">
        <f t="shared" si="290"/>
        <v>260.86956521739131</v>
      </c>
      <c r="Q3065" t="str">
        <f t="shared" si="291"/>
        <v>theater</v>
      </c>
      <c r="R3065" t="str">
        <f t="shared" si="292"/>
        <v>spaces</v>
      </c>
      <c r="S3065" s="8">
        <f t="shared" si="293"/>
        <v>42630.922893518517</v>
      </c>
      <c r="T3065" s="8">
        <f t="shared" si="294"/>
        <v>42665.922893518517</v>
      </c>
    </row>
    <row r="3066" spans="1:20" ht="48" x14ac:dyDescent="0.2">
      <c r="A3066">
        <v>3064</v>
      </c>
      <c r="B3066" s="3" t="s">
        <v>3064</v>
      </c>
      <c r="C3066" s="3" t="s">
        <v>5288</v>
      </c>
      <c r="D3066">
        <v>75000</v>
      </c>
      <c r="E3066">
        <v>5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9"/>
        <v>6.6666666666666671E-3</v>
      </c>
      <c r="P3066">
        <f t="shared" si="290"/>
        <v>1041.6666666666667</v>
      </c>
      <c r="Q3066" t="str">
        <f t="shared" si="291"/>
        <v>theater</v>
      </c>
      <c r="R3066" t="str">
        <f t="shared" si="292"/>
        <v>spaces</v>
      </c>
      <c r="S3066" s="8">
        <f t="shared" si="293"/>
        <v>42299.130162037036</v>
      </c>
      <c r="T3066" s="8">
        <f t="shared" si="294"/>
        <v>42330.290972222225</v>
      </c>
    </row>
    <row r="3067" spans="1:20" ht="48" x14ac:dyDescent="0.2">
      <c r="A3067">
        <v>3065</v>
      </c>
      <c r="B3067" s="3" t="s">
        <v>3065</v>
      </c>
      <c r="C3067" s="3" t="s">
        <v>5289</v>
      </c>
      <c r="D3067">
        <v>60000</v>
      </c>
      <c r="E3067">
        <v>3200</v>
      </c>
      <c r="F3067" t="s">
        <v>8221</v>
      </c>
      <c r="G3067" t="s">
        <v>8229</v>
      </c>
      <c r="H3067" t="s">
        <v>8251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9"/>
        <v>5.3333333333333339</v>
      </c>
      <c r="P3067">
        <f t="shared" si="290"/>
        <v>30000</v>
      </c>
      <c r="Q3067" t="str">
        <f t="shared" si="291"/>
        <v>theater</v>
      </c>
      <c r="R3067" t="str">
        <f t="shared" si="292"/>
        <v>spaces</v>
      </c>
      <c r="S3067" s="8">
        <f t="shared" si="293"/>
        <v>41825.055231481485</v>
      </c>
      <c r="T3067" s="8">
        <f t="shared" si="294"/>
        <v>41850.055231481485</v>
      </c>
    </row>
    <row r="3068" spans="1:20" ht="32" x14ac:dyDescent="0.2">
      <c r="A3068">
        <v>3066</v>
      </c>
      <c r="B3068" s="3" t="s">
        <v>3066</v>
      </c>
      <c r="C3068" s="3" t="s">
        <v>5290</v>
      </c>
      <c r="D3068">
        <v>50000</v>
      </c>
      <c r="E3068">
        <v>5875</v>
      </c>
      <c r="F3068" t="s">
        <v>8221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9"/>
        <v>11.75</v>
      </c>
      <c r="P3068">
        <f t="shared" si="290"/>
        <v>3333.3333333333335</v>
      </c>
      <c r="Q3068" t="str">
        <f t="shared" si="291"/>
        <v>theater</v>
      </c>
      <c r="R3068" t="str">
        <f t="shared" si="292"/>
        <v>spaces</v>
      </c>
      <c r="S3068" s="8">
        <f t="shared" si="293"/>
        <v>42531.228437500002</v>
      </c>
      <c r="T3068" s="8">
        <f t="shared" si="294"/>
        <v>42561.228437500002</v>
      </c>
    </row>
    <row r="3069" spans="1:20" ht="32" x14ac:dyDescent="0.2">
      <c r="A3069">
        <v>3067</v>
      </c>
      <c r="B3069" s="3" t="s">
        <v>3067</v>
      </c>
      <c r="C3069" s="3" t="s">
        <v>5291</v>
      </c>
      <c r="D3069">
        <v>50000</v>
      </c>
      <c r="E3069">
        <v>4</v>
      </c>
      <c r="F3069" t="s">
        <v>8221</v>
      </c>
      <c r="G3069" t="s">
        <v>8224</v>
      </c>
      <c r="H3069" t="s">
        <v>8246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9"/>
        <v>8.0000000000000002E-3</v>
      </c>
      <c r="P3069">
        <f t="shared" si="290"/>
        <v>50000</v>
      </c>
      <c r="Q3069" t="str">
        <f t="shared" si="291"/>
        <v>theater</v>
      </c>
      <c r="R3069" t="str">
        <f t="shared" si="292"/>
        <v>spaces</v>
      </c>
      <c r="S3069" s="8">
        <f t="shared" si="293"/>
        <v>42226.938414351855</v>
      </c>
      <c r="T3069" s="8">
        <f t="shared" si="294"/>
        <v>42256.938414351855</v>
      </c>
    </row>
    <row r="3070" spans="1:20" ht="48" x14ac:dyDescent="0.2">
      <c r="A3070">
        <v>3068</v>
      </c>
      <c r="B3070" s="3" t="s">
        <v>3068</v>
      </c>
      <c r="C3070" s="3" t="s">
        <v>5292</v>
      </c>
      <c r="D3070">
        <v>1000</v>
      </c>
      <c r="E3070">
        <v>42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9"/>
        <v>4.2</v>
      </c>
      <c r="P3070">
        <f t="shared" si="290"/>
        <v>500</v>
      </c>
      <c r="Q3070" t="str">
        <f t="shared" si="291"/>
        <v>theater</v>
      </c>
      <c r="R3070" t="str">
        <f t="shared" si="292"/>
        <v>spaces</v>
      </c>
      <c r="S3070" s="8">
        <f t="shared" si="293"/>
        <v>42263.691574074073</v>
      </c>
      <c r="T3070" s="8">
        <f t="shared" si="294"/>
        <v>42293.691574074073</v>
      </c>
    </row>
    <row r="3071" spans="1:20" ht="48" x14ac:dyDescent="0.2">
      <c r="A3071">
        <v>3069</v>
      </c>
      <c r="B3071" s="3" t="s">
        <v>3069</v>
      </c>
      <c r="C3071" s="3" t="s">
        <v>5293</v>
      </c>
      <c r="D3071">
        <v>2500</v>
      </c>
      <c r="E3071">
        <v>100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9"/>
        <v>4</v>
      </c>
      <c r="P3071">
        <f t="shared" si="290"/>
        <v>357.14285714285717</v>
      </c>
      <c r="Q3071" t="str">
        <f t="shared" si="291"/>
        <v>theater</v>
      </c>
      <c r="R3071" t="str">
        <f t="shared" si="292"/>
        <v>spaces</v>
      </c>
      <c r="S3071" s="8">
        <f t="shared" si="293"/>
        <v>41957.833726851852</v>
      </c>
      <c r="T3071" s="8">
        <f t="shared" si="294"/>
        <v>41987.833726851852</v>
      </c>
    </row>
    <row r="3072" spans="1:20" ht="48" x14ac:dyDescent="0.2">
      <c r="A3072">
        <v>3070</v>
      </c>
      <c r="B3072" s="3" t="s">
        <v>3070</v>
      </c>
      <c r="C3072" s="3" t="s">
        <v>5294</v>
      </c>
      <c r="D3072">
        <v>22000</v>
      </c>
      <c r="E3072">
        <v>23086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9"/>
        <v>104.93636363636362</v>
      </c>
      <c r="P3072">
        <f t="shared" si="290"/>
        <v>1375</v>
      </c>
      <c r="Q3072" t="str">
        <f t="shared" si="291"/>
        <v>theater</v>
      </c>
      <c r="R3072" t="str">
        <f t="shared" si="292"/>
        <v>spaces</v>
      </c>
      <c r="S3072" s="8">
        <f t="shared" si="293"/>
        <v>42690.733437499999</v>
      </c>
      <c r="T3072" s="8">
        <f t="shared" si="294"/>
        <v>42711.733437499999</v>
      </c>
    </row>
    <row r="3073" spans="1:20" ht="48" x14ac:dyDescent="0.2">
      <c r="A3073">
        <v>3071</v>
      </c>
      <c r="B3073" s="3" t="s">
        <v>3071</v>
      </c>
      <c r="C3073" s="3" t="s">
        <v>5295</v>
      </c>
      <c r="D3073">
        <v>12500</v>
      </c>
      <c r="E3073">
        <v>13180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9"/>
        <v>105.44</v>
      </c>
      <c r="P3073">
        <f t="shared" si="290"/>
        <v>106.83760683760684</v>
      </c>
      <c r="Q3073" t="str">
        <f t="shared" si="291"/>
        <v>theater</v>
      </c>
      <c r="R3073" t="str">
        <f t="shared" si="292"/>
        <v>spaces</v>
      </c>
      <c r="S3073" s="8">
        <f t="shared" si="293"/>
        <v>42097.732418981483</v>
      </c>
      <c r="T3073" s="8">
        <f t="shared" si="294"/>
        <v>42115.249305555553</v>
      </c>
    </row>
    <row r="3074" spans="1:20" ht="48" x14ac:dyDescent="0.2">
      <c r="A3074">
        <v>3072</v>
      </c>
      <c r="B3074" s="3" t="s">
        <v>3072</v>
      </c>
      <c r="C3074" s="3" t="s">
        <v>5296</v>
      </c>
      <c r="D3074">
        <v>7500</v>
      </c>
      <c r="E3074">
        <v>8005</v>
      </c>
      <c r="F3074" t="s">
        <v>8221</v>
      </c>
      <c r="G3074" t="s">
        <v>8225</v>
      </c>
      <c r="H3074" t="s">
        <v>8247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9"/>
        <v>106.73333333333332</v>
      </c>
      <c r="P3074">
        <f t="shared" si="290"/>
        <v>3750</v>
      </c>
      <c r="Q3074" t="str">
        <f t="shared" si="291"/>
        <v>theater</v>
      </c>
      <c r="R3074" t="str">
        <f t="shared" si="292"/>
        <v>spaces</v>
      </c>
      <c r="S3074" s="8">
        <f t="shared" si="293"/>
        <v>42658.690532407403</v>
      </c>
      <c r="T3074" s="8">
        <f t="shared" si="294"/>
        <v>42673.073611111111</v>
      </c>
    </row>
    <row r="3075" spans="1:20" ht="48" x14ac:dyDescent="0.2">
      <c r="A3075">
        <v>3073</v>
      </c>
      <c r="B3075" s="3" t="s">
        <v>3073</v>
      </c>
      <c r="C3075" s="3" t="s">
        <v>5297</v>
      </c>
      <c r="D3075">
        <v>8750</v>
      </c>
      <c r="E3075">
        <v>9111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9"/>
        <v>104.12571428571428</v>
      </c>
      <c r="P3075">
        <f t="shared" si="290"/>
        <v>1250</v>
      </c>
      <c r="Q3075" t="str">
        <f t="shared" si="291"/>
        <v>theater</v>
      </c>
      <c r="R3075" t="str">
        <f t="shared" si="292"/>
        <v>spaces</v>
      </c>
      <c r="S3075" s="8">
        <f t="shared" si="293"/>
        <v>42111.684027777781</v>
      </c>
      <c r="T3075" s="8">
        <f t="shared" si="294"/>
        <v>42169.804861111115</v>
      </c>
    </row>
    <row r="3076" spans="1:20" ht="48" x14ac:dyDescent="0.2">
      <c r="A3076">
        <v>3074</v>
      </c>
      <c r="B3076" s="3" t="s">
        <v>3074</v>
      </c>
      <c r="C3076" s="3" t="s">
        <v>5298</v>
      </c>
      <c r="D3076">
        <v>2000</v>
      </c>
      <c r="E3076">
        <v>3211</v>
      </c>
      <c r="F3076" t="s">
        <v>8221</v>
      </c>
      <c r="G3076" t="s">
        <v>8229</v>
      </c>
      <c r="H3076" t="s">
        <v>8251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9"/>
        <v>160.54999999999998</v>
      </c>
      <c r="P3076">
        <f t="shared" si="290"/>
        <v>666.66666666666663</v>
      </c>
      <c r="Q3076" t="str">
        <f t="shared" si="291"/>
        <v>theater</v>
      </c>
      <c r="R3076" t="str">
        <f t="shared" si="292"/>
        <v>spaces</v>
      </c>
      <c r="S3076" s="8">
        <f t="shared" si="293"/>
        <v>42409.571284722217</v>
      </c>
      <c r="T3076" s="8">
        <f t="shared" si="2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5299</v>
      </c>
      <c r="D3077">
        <v>9000</v>
      </c>
      <c r="E3077">
        <v>9700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9"/>
        <v>107.77777777777777</v>
      </c>
      <c r="P3077">
        <f t="shared" si="290"/>
        <v>450</v>
      </c>
      <c r="Q3077" t="str">
        <f t="shared" si="291"/>
        <v>theater</v>
      </c>
      <c r="R3077" t="str">
        <f t="shared" si="292"/>
        <v>spaces</v>
      </c>
      <c r="S3077" s="8">
        <f t="shared" si="293"/>
        <v>42551.102314814809</v>
      </c>
      <c r="T3077" s="8">
        <f t="shared" si="2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5300</v>
      </c>
      <c r="D3078">
        <v>500</v>
      </c>
      <c r="E3078">
        <v>675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9"/>
        <v>135</v>
      </c>
      <c r="P3078">
        <f t="shared" si="290"/>
        <v>10</v>
      </c>
      <c r="Q3078" t="str">
        <f t="shared" si="291"/>
        <v>theater</v>
      </c>
      <c r="R3078" t="str">
        <f t="shared" si="292"/>
        <v>spaces</v>
      </c>
      <c r="S3078" s="8">
        <f t="shared" si="293"/>
        <v>42226.651886574073</v>
      </c>
      <c r="T3078" s="8">
        <f t="shared" si="2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5301</v>
      </c>
      <c r="D3079">
        <v>2700</v>
      </c>
      <c r="E3079">
        <v>2945</v>
      </c>
      <c r="F3079" t="s">
        <v>8221</v>
      </c>
      <c r="G3079" t="s">
        <v>8224</v>
      </c>
      <c r="H3079" t="s">
        <v>8246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9"/>
        <v>109.07407407407408</v>
      </c>
      <c r="P3079">
        <f t="shared" si="290"/>
        <v>1350</v>
      </c>
      <c r="Q3079" t="str">
        <f t="shared" si="291"/>
        <v>theater</v>
      </c>
      <c r="R3079" t="str">
        <f t="shared" si="292"/>
        <v>spaces</v>
      </c>
      <c r="S3079" s="8">
        <f t="shared" si="293"/>
        <v>42766.956921296296</v>
      </c>
      <c r="T3079" s="8">
        <f t="shared" si="294"/>
        <v>42796.956921296296</v>
      </c>
    </row>
    <row r="3080" spans="1:20" ht="32" x14ac:dyDescent="0.2">
      <c r="A3080">
        <v>3078</v>
      </c>
      <c r="B3080" s="3" t="s">
        <v>3078</v>
      </c>
      <c r="C3080" s="3" t="s">
        <v>5302</v>
      </c>
      <c r="D3080">
        <v>100</v>
      </c>
      <c r="E3080">
        <v>290</v>
      </c>
      <c r="F3080" t="s">
        <v>8221</v>
      </c>
      <c r="G3080" t="s">
        <v>8225</v>
      </c>
      <c r="H3080" t="s">
        <v>8247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9"/>
        <v>290</v>
      </c>
      <c r="P3080">
        <f t="shared" si="290"/>
        <v>33.333333333333336</v>
      </c>
      <c r="Q3080" t="str">
        <f t="shared" si="291"/>
        <v>theater</v>
      </c>
      <c r="R3080" t="str">
        <f t="shared" si="292"/>
        <v>spaces</v>
      </c>
      <c r="S3080" s="8">
        <f t="shared" si="293"/>
        <v>42031.138831018514</v>
      </c>
      <c r="T3080" s="8">
        <f t="shared" si="2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5303</v>
      </c>
      <c r="D3081">
        <v>21000</v>
      </c>
      <c r="E3081">
        <v>21831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9"/>
        <v>103.95714285714286</v>
      </c>
      <c r="P3081">
        <f t="shared" si="290"/>
        <v>777.77777777777783</v>
      </c>
      <c r="Q3081" t="str">
        <f t="shared" si="291"/>
        <v>theater</v>
      </c>
      <c r="R3081" t="str">
        <f t="shared" si="292"/>
        <v>spaces</v>
      </c>
      <c r="S3081" s="8">
        <f t="shared" si="293"/>
        <v>42055.713368055556</v>
      </c>
      <c r="T3081" s="8">
        <f t="shared" si="2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5304</v>
      </c>
      <c r="D3082">
        <v>12500</v>
      </c>
      <c r="E3082">
        <v>40280</v>
      </c>
      <c r="F3082" t="s">
        <v>8221</v>
      </c>
      <c r="G3082" t="s">
        <v>8241</v>
      </c>
      <c r="H3082" t="s">
        <v>8249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9"/>
        <v>322.24</v>
      </c>
      <c r="P3082">
        <f t="shared" si="290"/>
        <v>1785.7142857142858</v>
      </c>
      <c r="Q3082" t="str">
        <f t="shared" si="291"/>
        <v>theater</v>
      </c>
      <c r="R3082" t="str">
        <f t="shared" si="292"/>
        <v>spaces</v>
      </c>
      <c r="S3082" s="8">
        <f t="shared" si="293"/>
        <v>41940.028287037036</v>
      </c>
      <c r="T3082" s="8">
        <f t="shared" si="294"/>
        <v>42000.0699537037</v>
      </c>
    </row>
    <row r="3083" spans="1:20" ht="64" x14ac:dyDescent="0.2">
      <c r="A3083">
        <v>3081</v>
      </c>
      <c r="B3083" s="3" t="s">
        <v>3081</v>
      </c>
      <c r="C3083" s="3" t="s">
        <v>5305</v>
      </c>
      <c r="D3083">
        <v>10000</v>
      </c>
      <c r="E3083">
        <v>13500</v>
      </c>
      <c r="F3083" t="s">
        <v>8221</v>
      </c>
      <c r="G3083" t="s">
        <v>8237</v>
      </c>
      <c r="H3083" t="s">
        <v>8249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ref="O3083:O3146" si="295">(E3083/D3083)*100</f>
        <v>135</v>
      </c>
      <c r="P3083">
        <f t="shared" ref="P3083:P3146" si="296">D3083/L3083</f>
        <v>2000</v>
      </c>
      <c r="Q3083" t="str">
        <f t="shared" ref="Q3083:Q3146" si="297">LEFT(N3083,SEARCH("/",N3083)-1)</f>
        <v>theater</v>
      </c>
      <c r="R3083" t="str">
        <f t="shared" ref="R3083:R3146" si="298">RIGHT(N3083,LEN(N3083)-SEARCH("/",N3083))</f>
        <v>spaces</v>
      </c>
      <c r="S3083" s="8">
        <f t="shared" ref="S3083:S3146" si="299">(((J3083/60)/60)/24)+DATE(1970,1,1)</f>
        <v>42237.181608796294</v>
      </c>
      <c r="T3083" s="8">
        <f t="shared" ref="T3083:T3146" si="300">(((I3083/60)/60)/24)+DATE(1970,1,1)</f>
        <v>42267.181608796294</v>
      </c>
    </row>
    <row r="3084" spans="1:20" ht="32" x14ac:dyDescent="0.2">
      <c r="A3084">
        <v>3082</v>
      </c>
      <c r="B3084" s="3" t="s">
        <v>3082</v>
      </c>
      <c r="C3084" s="3" t="s">
        <v>5306</v>
      </c>
      <c r="D3084">
        <v>14500</v>
      </c>
      <c r="E3084">
        <v>39137</v>
      </c>
      <c r="F3084" t="s">
        <v>8221</v>
      </c>
      <c r="G3084" t="s">
        <v>8225</v>
      </c>
      <c r="H3084" t="s">
        <v>8247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95"/>
        <v>269.91034482758624</v>
      </c>
      <c r="P3084" t="e">
        <f t="shared" si="296"/>
        <v>#DIV/0!</v>
      </c>
      <c r="Q3084" t="str">
        <f t="shared" si="297"/>
        <v>theater</v>
      </c>
      <c r="R3084" t="str">
        <f t="shared" si="298"/>
        <v>spaces</v>
      </c>
      <c r="S3084" s="8">
        <f t="shared" si="299"/>
        <v>42293.922986111109</v>
      </c>
      <c r="T3084" s="8">
        <f t="shared" si="300"/>
        <v>42323.96465277778</v>
      </c>
    </row>
    <row r="3085" spans="1:20" ht="48" x14ac:dyDescent="0.2">
      <c r="A3085">
        <v>3083</v>
      </c>
      <c r="B3085" s="3" t="s">
        <v>3083</v>
      </c>
      <c r="C3085" s="3" t="s">
        <v>5307</v>
      </c>
      <c r="D3085">
        <v>15000</v>
      </c>
      <c r="E3085">
        <v>37994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95"/>
        <v>253.29333333333332</v>
      </c>
      <c r="P3085">
        <f t="shared" si="296"/>
        <v>5000</v>
      </c>
      <c r="Q3085" t="str">
        <f t="shared" si="297"/>
        <v>theater</v>
      </c>
      <c r="R3085" t="str">
        <f t="shared" si="298"/>
        <v>spaces</v>
      </c>
      <c r="S3085" s="8">
        <f t="shared" si="299"/>
        <v>41853.563402777778</v>
      </c>
      <c r="T3085" s="8">
        <f t="shared" si="300"/>
        <v>41883.208333333336</v>
      </c>
    </row>
    <row r="3086" spans="1:20" ht="48" x14ac:dyDescent="0.2">
      <c r="A3086">
        <v>3084</v>
      </c>
      <c r="B3086" s="3" t="s">
        <v>3084</v>
      </c>
      <c r="C3086" s="3" t="s">
        <v>5308</v>
      </c>
      <c r="D3086">
        <v>3500</v>
      </c>
      <c r="E3086">
        <v>9121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95"/>
        <v>260.59999999999997</v>
      </c>
      <c r="P3086">
        <f t="shared" si="296"/>
        <v>583.33333333333337</v>
      </c>
      <c r="Q3086" t="str">
        <f t="shared" si="297"/>
        <v>theater</v>
      </c>
      <c r="R3086" t="str">
        <f t="shared" si="298"/>
        <v>spaces</v>
      </c>
      <c r="S3086" s="8">
        <f t="shared" si="299"/>
        <v>42100.723738425921</v>
      </c>
      <c r="T3086" s="8">
        <f t="shared" si="300"/>
        <v>42129.783333333333</v>
      </c>
    </row>
    <row r="3087" spans="1:20" ht="48" x14ac:dyDescent="0.2">
      <c r="A3087">
        <v>3085</v>
      </c>
      <c r="B3087" s="3" t="s">
        <v>3085</v>
      </c>
      <c r="C3087" s="3" t="s">
        <v>5309</v>
      </c>
      <c r="D3087">
        <v>2658</v>
      </c>
      <c r="E3087">
        <v>2693</v>
      </c>
      <c r="F3087" t="s">
        <v>8221</v>
      </c>
      <c r="G3087" t="s">
        <v>8225</v>
      </c>
      <c r="H3087" t="s">
        <v>8247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95"/>
        <v>101.31677953348381</v>
      </c>
      <c r="P3087">
        <f t="shared" si="296"/>
        <v>295.33333333333331</v>
      </c>
      <c r="Q3087" t="str">
        <f t="shared" si="297"/>
        <v>theater</v>
      </c>
      <c r="R3087" t="str">
        <f t="shared" si="298"/>
        <v>spaces</v>
      </c>
      <c r="S3087" s="8">
        <f t="shared" si="299"/>
        <v>42246.883784722217</v>
      </c>
      <c r="T3087" s="8">
        <f t="shared" si="300"/>
        <v>42276.883784722217</v>
      </c>
    </row>
    <row r="3088" spans="1:20" ht="48" x14ac:dyDescent="0.2">
      <c r="A3088">
        <v>3086</v>
      </c>
      <c r="B3088" s="3" t="s">
        <v>3086</v>
      </c>
      <c r="C3088" s="3" t="s">
        <v>5310</v>
      </c>
      <c r="D3088">
        <v>4800</v>
      </c>
      <c r="E3088">
        <v>6029</v>
      </c>
      <c r="F3088" t="s">
        <v>8221</v>
      </c>
      <c r="G3088" t="s">
        <v>8224</v>
      </c>
      <c r="H3088" t="s">
        <v>8246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95"/>
        <v>125.60416666666667</v>
      </c>
      <c r="P3088">
        <f t="shared" si="296"/>
        <v>1600</v>
      </c>
      <c r="Q3088" t="str">
        <f t="shared" si="297"/>
        <v>theater</v>
      </c>
      <c r="R3088" t="str">
        <f t="shared" si="298"/>
        <v>spaces</v>
      </c>
      <c r="S3088" s="8">
        <f t="shared" si="299"/>
        <v>42173.67082175926</v>
      </c>
      <c r="T3088" s="8">
        <f t="shared" si="300"/>
        <v>42233.67082175926</v>
      </c>
    </row>
    <row r="3089" spans="1:20" ht="48" x14ac:dyDescent="0.2">
      <c r="A3089">
        <v>3087</v>
      </c>
      <c r="B3089" s="3" t="s">
        <v>3087</v>
      </c>
      <c r="C3089" s="3" t="s">
        <v>5311</v>
      </c>
      <c r="D3089">
        <v>6000</v>
      </c>
      <c r="E3089">
        <v>6146.27</v>
      </c>
      <c r="F3089" t="s">
        <v>8221</v>
      </c>
      <c r="G3089" t="s">
        <v>8225</v>
      </c>
      <c r="H3089" t="s">
        <v>8247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95"/>
        <v>102.43783333333334</v>
      </c>
      <c r="P3089">
        <f t="shared" si="296"/>
        <v>3000</v>
      </c>
      <c r="Q3089" t="str">
        <f t="shared" si="297"/>
        <v>theater</v>
      </c>
      <c r="R3089" t="str">
        <f t="shared" si="298"/>
        <v>spaces</v>
      </c>
      <c r="S3089" s="8">
        <f t="shared" si="299"/>
        <v>42665.150347222225</v>
      </c>
      <c r="T3089" s="8">
        <f t="shared" si="300"/>
        <v>42725.192013888889</v>
      </c>
    </row>
    <row r="3090" spans="1:20" ht="48" x14ac:dyDescent="0.2">
      <c r="A3090">
        <v>3088</v>
      </c>
      <c r="B3090" s="3" t="s">
        <v>3088</v>
      </c>
      <c r="C3090" s="3" t="s">
        <v>5312</v>
      </c>
      <c r="D3090">
        <v>25000</v>
      </c>
      <c r="E3090">
        <v>49811</v>
      </c>
      <c r="F3090" t="s">
        <v>8221</v>
      </c>
      <c r="G3090" t="s">
        <v>8226</v>
      </c>
      <c r="H3090" t="s">
        <v>8248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95"/>
        <v>199.244</v>
      </c>
      <c r="P3090">
        <f t="shared" si="296"/>
        <v>8333.3333333333339</v>
      </c>
      <c r="Q3090" t="str">
        <f t="shared" si="297"/>
        <v>theater</v>
      </c>
      <c r="R3090" t="str">
        <f t="shared" si="298"/>
        <v>spaces</v>
      </c>
      <c r="S3090" s="8">
        <f t="shared" si="299"/>
        <v>41981.57230324074</v>
      </c>
      <c r="T3090" s="8">
        <f t="shared" si="300"/>
        <v>42012.570138888885</v>
      </c>
    </row>
    <row r="3091" spans="1:20" ht="48" x14ac:dyDescent="0.2">
      <c r="A3091">
        <v>3089</v>
      </c>
      <c r="B3091" s="3" t="s">
        <v>3089</v>
      </c>
      <c r="C3091" s="3" t="s">
        <v>5313</v>
      </c>
      <c r="D3091">
        <v>16300</v>
      </c>
      <c r="E3091">
        <v>16700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95"/>
        <v>102.45398773006136</v>
      </c>
      <c r="P3091">
        <f t="shared" si="296"/>
        <v>362.22222222222223</v>
      </c>
      <c r="Q3091" t="str">
        <f t="shared" si="297"/>
        <v>theater</v>
      </c>
      <c r="R3091" t="str">
        <f t="shared" si="298"/>
        <v>spaces</v>
      </c>
      <c r="S3091" s="8">
        <f t="shared" si="299"/>
        <v>42528.542627314819</v>
      </c>
      <c r="T3091" s="8">
        <f t="shared" si="300"/>
        <v>42560.082638888889</v>
      </c>
    </row>
    <row r="3092" spans="1:20" ht="48" x14ac:dyDescent="0.2">
      <c r="A3092">
        <v>3090</v>
      </c>
      <c r="B3092" s="3" t="s">
        <v>3090</v>
      </c>
      <c r="C3092" s="3" t="s">
        <v>5314</v>
      </c>
      <c r="D3092">
        <v>13000</v>
      </c>
      <c r="E3092">
        <v>13383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95"/>
        <v>102.94615384615385</v>
      </c>
      <c r="P3092">
        <f t="shared" si="296"/>
        <v>1444.4444444444443</v>
      </c>
      <c r="Q3092" t="str">
        <f t="shared" si="297"/>
        <v>theater</v>
      </c>
      <c r="R3092" t="str">
        <f t="shared" si="298"/>
        <v>spaces</v>
      </c>
      <c r="S3092" s="8">
        <f t="shared" si="299"/>
        <v>42065.818807870368</v>
      </c>
      <c r="T3092" s="8">
        <f t="shared" si="300"/>
        <v>42125.777141203704</v>
      </c>
    </row>
    <row r="3093" spans="1:20" ht="48" x14ac:dyDescent="0.2">
      <c r="A3093">
        <v>3091</v>
      </c>
      <c r="B3093" s="3" t="s">
        <v>3091</v>
      </c>
      <c r="C3093" s="3" t="s">
        <v>5315</v>
      </c>
      <c r="D3093">
        <v>13000</v>
      </c>
      <c r="E3093">
        <v>13112</v>
      </c>
      <c r="F3093" t="s">
        <v>8221</v>
      </c>
      <c r="G3093" t="s">
        <v>8236</v>
      </c>
      <c r="H3093" t="s">
        <v>8249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95"/>
        <v>100.86153846153847</v>
      </c>
      <c r="P3093">
        <f t="shared" si="296"/>
        <v>1444.4444444444443</v>
      </c>
      <c r="Q3093" t="str">
        <f t="shared" si="297"/>
        <v>theater</v>
      </c>
      <c r="R3093" t="str">
        <f t="shared" si="298"/>
        <v>spaces</v>
      </c>
      <c r="S3093" s="8">
        <f t="shared" si="299"/>
        <v>42566.948414351849</v>
      </c>
      <c r="T3093" s="8">
        <f t="shared" si="300"/>
        <v>42596.948414351849</v>
      </c>
    </row>
    <row r="3094" spans="1:20" ht="48" x14ac:dyDescent="0.2">
      <c r="A3094">
        <v>3092</v>
      </c>
      <c r="B3094" s="3" t="s">
        <v>3092</v>
      </c>
      <c r="C3094" s="3" t="s">
        <v>5316</v>
      </c>
      <c r="D3094">
        <v>900</v>
      </c>
      <c r="E3094">
        <v>1035</v>
      </c>
      <c r="F3094" t="s">
        <v>8221</v>
      </c>
      <c r="G3094" t="s">
        <v>8239</v>
      </c>
      <c r="H3094" t="s">
        <v>8249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95"/>
        <v>114.99999999999999</v>
      </c>
      <c r="P3094">
        <f t="shared" si="296"/>
        <v>42.857142857142854</v>
      </c>
      <c r="Q3094" t="str">
        <f t="shared" si="297"/>
        <v>theater</v>
      </c>
      <c r="R3094" t="str">
        <f t="shared" si="298"/>
        <v>spaces</v>
      </c>
      <c r="S3094" s="8">
        <f t="shared" si="299"/>
        <v>42255.619351851856</v>
      </c>
      <c r="T3094" s="8">
        <f t="shared" si="300"/>
        <v>42292.916666666672</v>
      </c>
    </row>
    <row r="3095" spans="1:20" ht="32" x14ac:dyDescent="0.2">
      <c r="A3095">
        <v>3093</v>
      </c>
      <c r="B3095" s="3" t="s">
        <v>3093</v>
      </c>
      <c r="C3095" s="3" t="s">
        <v>5317</v>
      </c>
      <c r="D3095">
        <v>16700</v>
      </c>
      <c r="E3095">
        <v>17396</v>
      </c>
      <c r="F3095" t="s">
        <v>8221</v>
      </c>
      <c r="G3095" t="s">
        <v>8237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95"/>
        <v>104.16766467065868</v>
      </c>
      <c r="P3095">
        <f t="shared" si="296"/>
        <v>982.35294117647061</v>
      </c>
      <c r="Q3095" t="str">
        <f t="shared" si="297"/>
        <v>theater</v>
      </c>
      <c r="R3095" t="str">
        <f t="shared" si="298"/>
        <v>spaces</v>
      </c>
      <c r="S3095" s="8">
        <f t="shared" si="299"/>
        <v>41760.909039351849</v>
      </c>
      <c r="T3095" s="8">
        <f t="shared" si="300"/>
        <v>41791.165972222225</v>
      </c>
    </row>
    <row r="3096" spans="1:20" ht="48" x14ac:dyDescent="0.2">
      <c r="A3096">
        <v>3094</v>
      </c>
      <c r="B3096" s="3" t="s">
        <v>3094</v>
      </c>
      <c r="C3096" s="3" t="s">
        <v>5318</v>
      </c>
      <c r="D3096">
        <v>10000</v>
      </c>
      <c r="E3096">
        <v>15530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95"/>
        <v>155.29999999999998</v>
      </c>
      <c r="P3096">
        <f t="shared" si="296"/>
        <v>10000</v>
      </c>
      <c r="Q3096" t="str">
        <f t="shared" si="297"/>
        <v>theater</v>
      </c>
      <c r="R3096" t="str">
        <f t="shared" si="298"/>
        <v>spaces</v>
      </c>
      <c r="S3096" s="8">
        <f t="shared" si="299"/>
        <v>42207.795787037037</v>
      </c>
      <c r="T3096" s="8">
        <f t="shared" si="300"/>
        <v>42267.795787037037</v>
      </c>
    </row>
    <row r="3097" spans="1:20" ht="48" x14ac:dyDescent="0.2">
      <c r="A3097">
        <v>3095</v>
      </c>
      <c r="B3097" s="3" t="s">
        <v>3095</v>
      </c>
      <c r="C3097" s="3" t="s">
        <v>5319</v>
      </c>
      <c r="D3097">
        <v>6000</v>
      </c>
      <c r="E3097">
        <v>6360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95"/>
        <v>106</v>
      </c>
      <c r="P3097">
        <f t="shared" si="296"/>
        <v>6000</v>
      </c>
      <c r="Q3097" t="str">
        <f t="shared" si="297"/>
        <v>theater</v>
      </c>
      <c r="R3097" t="str">
        <f t="shared" si="298"/>
        <v>spaces</v>
      </c>
      <c r="S3097" s="8">
        <f t="shared" si="299"/>
        <v>42523.025231481486</v>
      </c>
      <c r="T3097" s="8">
        <f t="shared" si="300"/>
        <v>42583.025231481486</v>
      </c>
    </row>
    <row r="3098" spans="1:20" ht="32" x14ac:dyDescent="0.2">
      <c r="A3098">
        <v>3096</v>
      </c>
      <c r="B3098" s="3" t="s">
        <v>3096</v>
      </c>
      <c r="C3098" s="3" t="s">
        <v>5320</v>
      </c>
      <c r="D3098">
        <v>20000</v>
      </c>
      <c r="E3098">
        <v>50863</v>
      </c>
      <c r="F3098" t="s">
        <v>8221</v>
      </c>
      <c r="G3098" t="s">
        <v>8235</v>
      </c>
      <c r="H3098" t="s">
        <v>8255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95"/>
        <v>254.31499999999997</v>
      </c>
      <c r="P3098">
        <f t="shared" si="296"/>
        <v>1428.5714285714287</v>
      </c>
      <c r="Q3098" t="str">
        <f t="shared" si="297"/>
        <v>theater</v>
      </c>
      <c r="R3098" t="str">
        <f t="shared" si="298"/>
        <v>spaces</v>
      </c>
      <c r="S3098" s="8">
        <f t="shared" si="299"/>
        <v>42114.825532407413</v>
      </c>
      <c r="T3098" s="8">
        <f t="shared" si="300"/>
        <v>42144.825532407413</v>
      </c>
    </row>
    <row r="3099" spans="1:20" ht="48" x14ac:dyDescent="0.2">
      <c r="A3099">
        <v>3097</v>
      </c>
      <c r="B3099" s="3" t="s">
        <v>3097</v>
      </c>
      <c r="C3099" s="3" t="s">
        <v>5321</v>
      </c>
      <c r="D3099">
        <v>1000</v>
      </c>
      <c r="E3099">
        <v>1011</v>
      </c>
      <c r="F3099" t="s">
        <v>8221</v>
      </c>
      <c r="G3099" t="s">
        <v>8229</v>
      </c>
      <c r="H3099" t="s">
        <v>8251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95"/>
        <v>101.1</v>
      </c>
      <c r="P3099">
        <f t="shared" si="296"/>
        <v>23.80952380952381</v>
      </c>
      <c r="Q3099" t="str">
        <f t="shared" si="297"/>
        <v>theater</v>
      </c>
      <c r="R3099" t="str">
        <f t="shared" si="298"/>
        <v>spaces</v>
      </c>
      <c r="S3099" s="8">
        <f t="shared" si="299"/>
        <v>42629.503483796296</v>
      </c>
      <c r="T3099" s="8">
        <f t="shared" si="300"/>
        <v>42650.583333333328</v>
      </c>
    </row>
    <row r="3100" spans="1:20" ht="48" x14ac:dyDescent="0.2">
      <c r="A3100">
        <v>3098</v>
      </c>
      <c r="B3100" s="3" t="s">
        <v>3098</v>
      </c>
      <c r="C3100" s="3" t="s">
        <v>5322</v>
      </c>
      <c r="D3100">
        <v>2500</v>
      </c>
      <c r="E3100">
        <v>3226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95"/>
        <v>129.04</v>
      </c>
      <c r="P3100">
        <f t="shared" si="296"/>
        <v>92.592592592592595</v>
      </c>
      <c r="Q3100" t="str">
        <f t="shared" si="297"/>
        <v>theater</v>
      </c>
      <c r="R3100" t="str">
        <f t="shared" si="298"/>
        <v>spaces</v>
      </c>
      <c r="S3100" s="8">
        <f t="shared" si="299"/>
        <v>42359.792233796295</v>
      </c>
      <c r="T3100" s="8">
        <f t="shared" si="300"/>
        <v>42408.01180555555</v>
      </c>
    </row>
    <row r="3101" spans="1:20" ht="48" x14ac:dyDescent="0.2">
      <c r="A3101">
        <v>3099</v>
      </c>
      <c r="B3101" s="3" t="s">
        <v>3099</v>
      </c>
      <c r="C3101" s="3" t="s">
        <v>5323</v>
      </c>
      <c r="D3101">
        <v>6500</v>
      </c>
      <c r="E3101">
        <v>6645</v>
      </c>
      <c r="F3101" t="s">
        <v>8221</v>
      </c>
      <c r="G3101" t="s">
        <v>8225</v>
      </c>
      <c r="H3101" t="s">
        <v>8247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95"/>
        <v>102.23076923076924</v>
      </c>
      <c r="P3101">
        <f t="shared" si="296"/>
        <v>1300</v>
      </c>
      <c r="Q3101" t="str">
        <f t="shared" si="297"/>
        <v>theater</v>
      </c>
      <c r="R3101" t="str">
        <f t="shared" si="298"/>
        <v>spaces</v>
      </c>
      <c r="S3101" s="8">
        <f t="shared" si="299"/>
        <v>42382.189710648148</v>
      </c>
      <c r="T3101" s="8">
        <f t="shared" si="300"/>
        <v>42412.189710648148</v>
      </c>
    </row>
    <row r="3102" spans="1:20" ht="48" x14ac:dyDescent="0.2">
      <c r="A3102">
        <v>3100</v>
      </c>
      <c r="B3102" s="3" t="s">
        <v>3100</v>
      </c>
      <c r="C3102" s="3" t="s">
        <v>5324</v>
      </c>
      <c r="D3102">
        <v>2000</v>
      </c>
      <c r="E3102">
        <v>2636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95"/>
        <v>131.80000000000001</v>
      </c>
      <c r="P3102">
        <f t="shared" si="296"/>
        <v>153.84615384615384</v>
      </c>
      <c r="Q3102" t="str">
        <f t="shared" si="297"/>
        <v>theater</v>
      </c>
      <c r="R3102" t="str">
        <f t="shared" si="298"/>
        <v>spaces</v>
      </c>
      <c r="S3102" s="8">
        <f t="shared" si="299"/>
        <v>41902.622395833336</v>
      </c>
      <c r="T3102" s="8">
        <f t="shared" si="300"/>
        <v>41932.622395833336</v>
      </c>
    </row>
    <row r="3103" spans="1:20" ht="48" x14ac:dyDescent="0.2">
      <c r="A3103">
        <v>3101</v>
      </c>
      <c r="B3103" s="3" t="s">
        <v>3101</v>
      </c>
      <c r="C3103" s="3" t="s">
        <v>5325</v>
      </c>
      <c r="D3103">
        <v>5000</v>
      </c>
      <c r="E3103">
        <v>39304.01</v>
      </c>
      <c r="F3103" t="s">
        <v>8221</v>
      </c>
      <c r="G3103" t="s">
        <v>8224</v>
      </c>
      <c r="H3103" t="s">
        <v>8246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95"/>
        <v>786.0802000000001</v>
      </c>
      <c r="P3103">
        <f t="shared" si="296"/>
        <v>416.66666666666669</v>
      </c>
      <c r="Q3103" t="str">
        <f t="shared" si="297"/>
        <v>theater</v>
      </c>
      <c r="R3103" t="str">
        <f t="shared" si="298"/>
        <v>spaces</v>
      </c>
      <c r="S3103" s="8">
        <f t="shared" si="299"/>
        <v>42171.383530092593</v>
      </c>
      <c r="T3103" s="8">
        <f t="shared" si="300"/>
        <v>42201.330555555556</v>
      </c>
    </row>
    <row r="3104" spans="1:20" ht="32" x14ac:dyDescent="0.2">
      <c r="A3104">
        <v>3102</v>
      </c>
      <c r="B3104" s="3" t="s">
        <v>3102</v>
      </c>
      <c r="C3104" s="3" t="s">
        <v>5326</v>
      </c>
      <c r="D3104">
        <v>14000</v>
      </c>
      <c r="E3104">
        <v>20398</v>
      </c>
      <c r="F3104" t="s">
        <v>8221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95"/>
        <v>145.70000000000002</v>
      </c>
      <c r="P3104">
        <f t="shared" si="296"/>
        <v>155.55555555555554</v>
      </c>
      <c r="Q3104" t="str">
        <f t="shared" si="297"/>
        <v>theater</v>
      </c>
      <c r="R3104" t="str">
        <f t="shared" si="298"/>
        <v>spaces</v>
      </c>
      <c r="S3104" s="8">
        <f t="shared" si="299"/>
        <v>42555.340486111112</v>
      </c>
      <c r="T3104" s="8">
        <f t="shared" si="300"/>
        <v>42605.340486111112</v>
      </c>
    </row>
    <row r="3105" spans="1:20" ht="48" x14ac:dyDescent="0.2">
      <c r="A3105">
        <v>3103</v>
      </c>
      <c r="B3105" s="3" t="s">
        <v>3103</v>
      </c>
      <c r="C3105" s="3" t="s">
        <v>5327</v>
      </c>
      <c r="D3105">
        <v>26500</v>
      </c>
      <c r="E3105">
        <v>27189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95"/>
        <v>102.60000000000001</v>
      </c>
      <c r="P3105">
        <f t="shared" si="296"/>
        <v>13250</v>
      </c>
      <c r="Q3105" t="str">
        <f t="shared" si="297"/>
        <v>theater</v>
      </c>
      <c r="R3105" t="str">
        <f t="shared" si="298"/>
        <v>spaces</v>
      </c>
      <c r="S3105" s="8">
        <f t="shared" si="299"/>
        <v>42107.156319444446</v>
      </c>
      <c r="T3105" s="8">
        <f t="shared" si="300"/>
        <v>42167.156319444446</v>
      </c>
    </row>
    <row r="3106" spans="1:20" ht="48" x14ac:dyDescent="0.2">
      <c r="A3106">
        <v>3104</v>
      </c>
      <c r="B3106" s="3" t="s">
        <v>3104</v>
      </c>
      <c r="C3106" s="3" t="s">
        <v>5328</v>
      </c>
      <c r="D3106">
        <v>9000</v>
      </c>
      <c r="E3106">
        <v>15505</v>
      </c>
      <c r="F3106" t="s">
        <v>8221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95"/>
        <v>172.27777777777777</v>
      </c>
      <c r="P3106">
        <f t="shared" si="296"/>
        <v>1800</v>
      </c>
      <c r="Q3106" t="str">
        <f t="shared" si="297"/>
        <v>theater</v>
      </c>
      <c r="R3106" t="str">
        <f t="shared" si="298"/>
        <v>spaces</v>
      </c>
      <c r="S3106" s="8">
        <f t="shared" si="299"/>
        <v>42006.908692129626</v>
      </c>
      <c r="T3106" s="8">
        <f t="shared" si="300"/>
        <v>42038.083333333328</v>
      </c>
    </row>
    <row r="3107" spans="1:20" ht="32" x14ac:dyDescent="0.2">
      <c r="A3107">
        <v>3105</v>
      </c>
      <c r="B3107" s="3" t="s">
        <v>3105</v>
      </c>
      <c r="C3107" s="3" t="s">
        <v>5329</v>
      </c>
      <c r="D3107">
        <v>16350</v>
      </c>
      <c r="E3107">
        <v>26024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95"/>
        <v>159.16819571865443</v>
      </c>
      <c r="P3107">
        <f t="shared" si="296"/>
        <v>527.41935483870964</v>
      </c>
      <c r="Q3107" t="str">
        <f t="shared" si="297"/>
        <v>theater</v>
      </c>
      <c r="R3107" t="str">
        <f t="shared" si="298"/>
        <v>spaces</v>
      </c>
      <c r="S3107" s="8">
        <f t="shared" si="299"/>
        <v>41876.718935185185</v>
      </c>
      <c r="T3107" s="8">
        <f t="shared" si="300"/>
        <v>41931.208333333336</v>
      </c>
    </row>
    <row r="3108" spans="1:20" ht="48" x14ac:dyDescent="0.2">
      <c r="A3108">
        <v>3106</v>
      </c>
      <c r="B3108" s="3" t="s">
        <v>3106</v>
      </c>
      <c r="C3108" s="3" t="s">
        <v>5330</v>
      </c>
      <c r="D3108">
        <v>15000</v>
      </c>
      <c r="E3108">
        <v>15565</v>
      </c>
      <c r="F3108" t="s">
        <v>8221</v>
      </c>
      <c r="G3108" t="s">
        <v>8236</v>
      </c>
      <c r="H3108" t="s">
        <v>8249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95"/>
        <v>103.76666666666668</v>
      </c>
      <c r="P3108">
        <f t="shared" si="296"/>
        <v>3750</v>
      </c>
      <c r="Q3108" t="str">
        <f t="shared" si="297"/>
        <v>theater</v>
      </c>
      <c r="R3108" t="str">
        <f t="shared" si="298"/>
        <v>spaces</v>
      </c>
      <c r="S3108" s="8">
        <f t="shared" si="299"/>
        <v>42241.429120370376</v>
      </c>
      <c r="T3108" s="8">
        <f t="shared" si="300"/>
        <v>42263.916666666672</v>
      </c>
    </row>
    <row r="3109" spans="1:20" ht="48" x14ac:dyDescent="0.2">
      <c r="A3109">
        <v>3107</v>
      </c>
      <c r="B3109" s="3" t="s">
        <v>3107</v>
      </c>
      <c r="C3109" s="3" t="s">
        <v>5331</v>
      </c>
      <c r="D3109">
        <v>2200</v>
      </c>
      <c r="E3109">
        <v>2451.0100000000002</v>
      </c>
      <c r="F3109" t="s">
        <v>8221</v>
      </c>
      <c r="G3109" t="s">
        <v>8225</v>
      </c>
      <c r="H3109" t="s">
        <v>8247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95"/>
        <v>111.40954545454547</v>
      </c>
      <c r="P3109">
        <f t="shared" si="296"/>
        <v>75.862068965517238</v>
      </c>
      <c r="Q3109" t="str">
        <f t="shared" si="297"/>
        <v>theater</v>
      </c>
      <c r="R3109" t="str">
        <f t="shared" si="298"/>
        <v>spaces</v>
      </c>
      <c r="S3109" s="8">
        <f t="shared" si="299"/>
        <v>42128.814247685179</v>
      </c>
      <c r="T3109" s="8">
        <f t="shared" si="300"/>
        <v>42135.814247685179</v>
      </c>
    </row>
    <row r="3110" spans="1:20" ht="32" x14ac:dyDescent="0.2">
      <c r="A3110">
        <v>3108</v>
      </c>
      <c r="B3110" s="3" t="s">
        <v>3108</v>
      </c>
      <c r="C3110" s="3" t="s">
        <v>5332</v>
      </c>
      <c r="D3110">
        <v>4000</v>
      </c>
      <c r="E3110">
        <v>11215</v>
      </c>
      <c r="F3110" t="s">
        <v>8221</v>
      </c>
      <c r="G3110" t="s">
        <v>8229</v>
      </c>
      <c r="H3110" t="s">
        <v>8251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95"/>
        <v>280.375</v>
      </c>
      <c r="P3110">
        <f t="shared" si="296"/>
        <v>2000</v>
      </c>
      <c r="Q3110" t="str">
        <f t="shared" si="297"/>
        <v>theater</v>
      </c>
      <c r="R3110" t="str">
        <f t="shared" si="298"/>
        <v>spaces</v>
      </c>
      <c r="S3110" s="8">
        <f t="shared" si="299"/>
        <v>42062.680486111116</v>
      </c>
      <c r="T3110" s="8">
        <f t="shared" si="300"/>
        <v>42122.638819444444</v>
      </c>
    </row>
    <row r="3111" spans="1:20" ht="32" x14ac:dyDescent="0.2">
      <c r="A3111">
        <v>3109</v>
      </c>
      <c r="B3111" s="3" t="s">
        <v>3109</v>
      </c>
      <c r="C3111" s="3" t="s">
        <v>5333</v>
      </c>
      <c r="D3111">
        <v>19800</v>
      </c>
      <c r="E3111">
        <v>22197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95"/>
        <v>112.10606060606061</v>
      </c>
      <c r="P3111">
        <f t="shared" si="296"/>
        <v>173.68421052631578</v>
      </c>
      <c r="Q3111" t="str">
        <f t="shared" si="297"/>
        <v>theater</v>
      </c>
      <c r="R3111" t="str">
        <f t="shared" si="298"/>
        <v>spaces</v>
      </c>
      <c r="S3111" s="8">
        <f t="shared" si="299"/>
        <v>41844.125115740739</v>
      </c>
      <c r="T3111" s="8">
        <f t="shared" si="300"/>
        <v>41879.125115740739</v>
      </c>
    </row>
    <row r="3112" spans="1:20" ht="32" x14ac:dyDescent="0.2">
      <c r="A3112">
        <v>3110</v>
      </c>
      <c r="B3112" s="3" t="s">
        <v>3110</v>
      </c>
      <c r="C3112" s="3" t="s">
        <v>5334</v>
      </c>
      <c r="D3112">
        <v>15000</v>
      </c>
      <c r="E3112">
        <v>1060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95"/>
        <v>7.0666666666666673</v>
      </c>
      <c r="P3112">
        <f t="shared" si="296"/>
        <v>15000</v>
      </c>
      <c r="Q3112" t="str">
        <f t="shared" si="297"/>
        <v>theater</v>
      </c>
      <c r="R3112" t="str">
        <f t="shared" si="298"/>
        <v>spaces</v>
      </c>
      <c r="S3112" s="8">
        <f t="shared" si="299"/>
        <v>42745.031469907408</v>
      </c>
      <c r="T3112" s="8">
        <f t="shared" si="300"/>
        <v>42785.031469907408</v>
      </c>
    </row>
    <row r="3113" spans="1:20" ht="48" x14ac:dyDescent="0.2">
      <c r="A3113">
        <v>3111</v>
      </c>
      <c r="B3113" s="3" t="s">
        <v>3111</v>
      </c>
      <c r="C3113" s="3" t="s">
        <v>5335</v>
      </c>
      <c r="D3113">
        <v>3000</v>
      </c>
      <c r="E3113">
        <v>132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95"/>
        <v>4.3999999999999995</v>
      </c>
      <c r="P3113">
        <f t="shared" si="296"/>
        <v>39.473684210526315</v>
      </c>
      <c r="Q3113" t="str">
        <f t="shared" si="297"/>
        <v>theater</v>
      </c>
      <c r="R3113" t="str">
        <f t="shared" si="298"/>
        <v>spaces</v>
      </c>
      <c r="S3113" s="8">
        <f t="shared" si="299"/>
        <v>41885.595138888886</v>
      </c>
      <c r="T3113" s="8">
        <f t="shared" si="300"/>
        <v>41916.595138888886</v>
      </c>
    </row>
    <row r="3114" spans="1:20" ht="48" x14ac:dyDescent="0.2">
      <c r="A3114">
        <v>3112</v>
      </c>
      <c r="B3114" s="3" t="s">
        <v>3112</v>
      </c>
      <c r="C3114" s="3" t="s">
        <v>5336</v>
      </c>
      <c r="D3114">
        <v>50000</v>
      </c>
      <c r="E3114">
        <v>1937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95"/>
        <v>3.8739999999999997</v>
      </c>
      <c r="P3114">
        <f t="shared" si="296"/>
        <v>5555.5555555555557</v>
      </c>
      <c r="Q3114" t="str">
        <f t="shared" si="297"/>
        <v>theater</v>
      </c>
      <c r="R3114" t="str">
        <f t="shared" si="298"/>
        <v>spaces</v>
      </c>
      <c r="S3114" s="8">
        <f t="shared" si="299"/>
        <v>42615.121921296297</v>
      </c>
      <c r="T3114" s="8">
        <f t="shared" si="300"/>
        <v>42675.121921296297</v>
      </c>
    </row>
    <row r="3115" spans="1:20" ht="48" x14ac:dyDescent="0.2">
      <c r="A3115">
        <v>3113</v>
      </c>
      <c r="B3115" s="3" t="s">
        <v>3113</v>
      </c>
      <c r="C3115" s="3" t="s">
        <v>5337</v>
      </c>
      <c r="D3115">
        <v>2000</v>
      </c>
      <c r="E3115">
        <v>0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95"/>
        <v>0</v>
      </c>
      <c r="P3115">
        <f t="shared" si="296"/>
        <v>54.054054054054056</v>
      </c>
      <c r="Q3115" t="str">
        <f t="shared" si="297"/>
        <v>theater</v>
      </c>
      <c r="R3115" t="str">
        <f t="shared" si="298"/>
        <v>spaces</v>
      </c>
      <c r="S3115" s="8">
        <f t="shared" si="299"/>
        <v>42081.731273148151</v>
      </c>
      <c r="T3115" s="8">
        <f t="shared" si="300"/>
        <v>42111.731273148151</v>
      </c>
    </row>
    <row r="3116" spans="1:20" ht="32" x14ac:dyDescent="0.2">
      <c r="A3116">
        <v>3114</v>
      </c>
      <c r="B3116" s="3" t="s">
        <v>3114</v>
      </c>
      <c r="C3116" s="3" t="s">
        <v>5338</v>
      </c>
      <c r="D3116">
        <v>5000</v>
      </c>
      <c r="E3116">
        <v>1465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95"/>
        <v>29.299999999999997</v>
      </c>
      <c r="P3116" t="e">
        <f t="shared" si="296"/>
        <v>#DIV/0!</v>
      </c>
      <c r="Q3116" t="str">
        <f t="shared" si="297"/>
        <v>theater</v>
      </c>
      <c r="R3116" t="str">
        <f t="shared" si="298"/>
        <v>spaces</v>
      </c>
      <c r="S3116" s="8">
        <f t="shared" si="299"/>
        <v>41843.632523148146</v>
      </c>
      <c r="T3116" s="8">
        <f t="shared" si="300"/>
        <v>41903.632523148146</v>
      </c>
    </row>
    <row r="3117" spans="1:20" ht="48" x14ac:dyDescent="0.2">
      <c r="A3117">
        <v>3115</v>
      </c>
      <c r="B3117" s="3" t="s">
        <v>3115</v>
      </c>
      <c r="C3117" s="3" t="s">
        <v>5339</v>
      </c>
      <c r="D3117">
        <v>2750</v>
      </c>
      <c r="E3117">
        <v>25</v>
      </c>
      <c r="F3117" t="s">
        <v>8221</v>
      </c>
      <c r="G3117" t="s">
        <v>8224</v>
      </c>
      <c r="H3117" t="s">
        <v>8246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95"/>
        <v>0.90909090909090906</v>
      </c>
      <c r="P3117">
        <f t="shared" si="296"/>
        <v>2750</v>
      </c>
      <c r="Q3117" t="str">
        <f t="shared" si="297"/>
        <v>theater</v>
      </c>
      <c r="R3117" t="str">
        <f t="shared" si="298"/>
        <v>spaces</v>
      </c>
      <c r="S3117" s="8">
        <f t="shared" si="299"/>
        <v>42496.447071759263</v>
      </c>
      <c r="T3117" s="8">
        <f t="shared" si="300"/>
        <v>42526.447071759263</v>
      </c>
    </row>
    <row r="3118" spans="1:20" ht="48" x14ac:dyDescent="0.2">
      <c r="A3118">
        <v>3116</v>
      </c>
      <c r="B3118" s="3" t="s">
        <v>3116</v>
      </c>
      <c r="C3118" s="3" t="s">
        <v>5340</v>
      </c>
      <c r="D3118">
        <v>500000</v>
      </c>
      <c r="E3118">
        <v>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95"/>
        <v>0</v>
      </c>
      <c r="P3118">
        <f t="shared" si="296"/>
        <v>50000</v>
      </c>
      <c r="Q3118" t="str">
        <f t="shared" si="297"/>
        <v>theater</v>
      </c>
      <c r="R3118" t="str">
        <f t="shared" si="298"/>
        <v>spaces</v>
      </c>
      <c r="S3118" s="8">
        <f t="shared" si="299"/>
        <v>42081.515335648146</v>
      </c>
      <c r="T3118" s="8">
        <f t="shared" si="300"/>
        <v>42095.515335648146</v>
      </c>
    </row>
    <row r="3119" spans="1:20" ht="48" x14ac:dyDescent="0.2">
      <c r="A3119">
        <v>3117</v>
      </c>
      <c r="B3119" s="3" t="s">
        <v>3117</v>
      </c>
      <c r="C3119" s="3" t="s">
        <v>5341</v>
      </c>
      <c r="D3119">
        <v>5000</v>
      </c>
      <c r="E3119">
        <v>0</v>
      </c>
      <c r="F3119" t="s">
        <v>8221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95"/>
        <v>0</v>
      </c>
      <c r="P3119">
        <f t="shared" si="296"/>
        <v>5000</v>
      </c>
      <c r="Q3119" t="str">
        <f t="shared" si="297"/>
        <v>theater</v>
      </c>
      <c r="R3119" t="str">
        <f t="shared" si="298"/>
        <v>spaces</v>
      </c>
      <c r="S3119" s="8">
        <f t="shared" si="299"/>
        <v>42509.374537037031</v>
      </c>
      <c r="T3119" s="8">
        <f t="shared" si="300"/>
        <v>42517.55</v>
      </c>
    </row>
    <row r="3120" spans="1:20" ht="48" x14ac:dyDescent="0.2">
      <c r="A3120">
        <v>3118</v>
      </c>
      <c r="B3120" s="3" t="s">
        <v>3118</v>
      </c>
      <c r="C3120" s="3" t="s">
        <v>5342</v>
      </c>
      <c r="D3120">
        <v>5000</v>
      </c>
      <c r="E3120">
        <v>40</v>
      </c>
      <c r="F3120" t="s">
        <v>8221</v>
      </c>
      <c r="G3120" t="s">
        <v>8224</v>
      </c>
      <c r="H3120" t="s">
        <v>8246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95"/>
        <v>0.8</v>
      </c>
      <c r="P3120">
        <f t="shared" si="296"/>
        <v>2500</v>
      </c>
      <c r="Q3120" t="str">
        <f t="shared" si="297"/>
        <v>theater</v>
      </c>
      <c r="R3120" t="str">
        <f t="shared" si="298"/>
        <v>spaces</v>
      </c>
      <c r="S3120" s="8">
        <f t="shared" si="299"/>
        <v>42534.649571759262</v>
      </c>
      <c r="T3120" s="8">
        <f t="shared" si="300"/>
        <v>42553.649571759262</v>
      </c>
    </row>
    <row r="3121" spans="1:20" ht="48" x14ac:dyDescent="0.2">
      <c r="A3121">
        <v>3119</v>
      </c>
      <c r="B3121" s="3" t="s">
        <v>3119</v>
      </c>
      <c r="C3121" s="3" t="s">
        <v>5343</v>
      </c>
      <c r="D3121">
        <v>1000</v>
      </c>
      <c r="E3121">
        <v>116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95"/>
        <v>11.600000000000001</v>
      </c>
      <c r="P3121">
        <f t="shared" si="296"/>
        <v>1000</v>
      </c>
      <c r="Q3121" t="str">
        <f t="shared" si="297"/>
        <v>theater</v>
      </c>
      <c r="R3121" t="str">
        <f t="shared" si="298"/>
        <v>spaces</v>
      </c>
      <c r="S3121" s="8">
        <f t="shared" si="299"/>
        <v>42060.04550925926</v>
      </c>
      <c r="T3121" s="8">
        <f t="shared" si="300"/>
        <v>42090.003842592589</v>
      </c>
    </row>
    <row r="3122" spans="1:20" ht="48" x14ac:dyDescent="0.2">
      <c r="A3122">
        <v>3120</v>
      </c>
      <c r="B3122" s="3" t="s">
        <v>3120</v>
      </c>
      <c r="C3122" s="3" t="s">
        <v>5344</v>
      </c>
      <c r="D3122">
        <v>50000</v>
      </c>
      <c r="E3122">
        <v>0</v>
      </c>
      <c r="F3122" t="s">
        <v>8221</v>
      </c>
      <c r="G3122" t="s">
        <v>8225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95"/>
        <v>0</v>
      </c>
      <c r="P3122">
        <f t="shared" si="296"/>
        <v>5000</v>
      </c>
      <c r="Q3122" t="str">
        <f t="shared" si="297"/>
        <v>theater</v>
      </c>
      <c r="R3122" t="str">
        <f t="shared" si="298"/>
        <v>spaces</v>
      </c>
      <c r="S3122" s="8">
        <f t="shared" si="299"/>
        <v>42435.942083333335</v>
      </c>
      <c r="T3122" s="8">
        <f t="shared" si="300"/>
        <v>42495.900416666671</v>
      </c>
    </row>
    <row r="3123" spans="1:20" ht="48" x14ac:dyDescent="0.2">
      <c r="A3123">
        <v>3121</v>
      </c>
      <c r="B3123" s="3" t="s">
        <v>3121</v>
      </c>
      <c r="C3123" s="3" t="s">
        <v>5345</v>
      </c>
      <c r="D3123">
        <v>7534</v>
      </c>
      <c r="E3123">
        <v>210</v>
      </c>
      <c r="F3123" t="s">
        <v>8221</v>
      </c>
      <c r="G3123" t="s">
        <v>8224</v>
      </c>
      <c r="H3123" t="s">
        <v>8246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95"/>
        <v>2.7873639500929119</v>
      </c>
      <c r="P3123">
        <f t="shared" si="296"/>
        <v>7534</v>
      </c>
      <c r="Q3123" t="str">
        <f t="shared" si="297"/>
        <v>theater</v>
      </c>
      <c r="R3123" t="str">
        <f t="shared" si="298"/>
        <v>spaces</v>
      </c>
      <c r="S3123" s="8">
        <f t="shared" si="299"/>
        <v>41848.679803240739</v>
      </c>
      <c r="T3123" s="8">
        <f t="shared" si="300"/>
        <v>41908.679803240739</v>
      </c>
    </row>
    <row r="3124" spans="1:20" ht="16" x14ac:dyDescent="0.2">
      <c r="A3124">
        <v>3122</v>
      </c>
      <c r="B3124" s="3" t="s">
        <v>3122</v>
      </c>
      <c r="C3124" s="3" t="s">
        <v>5346</v>
      </c>
      <c r="D3124">
        <v>2500</v>
      </c>
      <c r="E3124">
        <v>0</v>
      </c>
      <c r="F3124" t="s">
        <v>8221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95"/>
        <v>0</v>
      </c>
      <c r="P3124">
        <f t="shared" si="296"/>
        <v>1250</v>
      </c>
      <c r="Q3124" t="str">
        <f t="shared" si="297"/>
        <v>theater</v>
      </c>
      <c r="R3124" t="str">
        <f t="shared" si="298"/>
        <v>spaces</v>
      </c>
      <c r="S3124" s="8">
        <f t="shared" si="299"/>
        <v>42678.932083333333</v>
      </c>
      <c r="T3124" s="8">
        <f t="shared" si="300"/>
        <v>42683.973750000005</v>
      </c>
    </row>
    <row r="3125" spans="1:20" ht="48" x14ac:dyDescent="0.2">
      <c r="A3125">
        <v>3123</v>
      </c>
      <c r="B3125" s="3" t="s">
        <v>3123</v>
      </c>
      <c r="C3125" s="3" t="s">
        <v>5347</v>
      </c>
      <c r="D3125">
        <v>25000</v>
      </c>
      <c r="E3125">
        <v>0</v>
      </c>
      <c r="F3125" t="s">
        <v>8221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95"/>
        <v>0</v>
      </c>
      <c r="P3125">
        <f t="shared" si="296"/>
        <v>71.839080459770116</v>
      </c>
      <c r="Q3125" t="str">
        <f t="shared" si="297"/>
        <v>theater</v>
      </c>
      <c r="R3125" t="str">
        <f t="shared" si="298"/>
        <v>spaces</v>
      </c>
      <c r="S3125" s="8">
        <f t="shared" si="299"/>
        <v>42530.993032407408</v>
      </c>
      <c r="T3125" s="8">
        <f t="shared" si="300"/>
        <v>42560.993032407408</v>
      </c>
    </row>
    <row r="3126" spans="1:20" ht="48" x14ac:dyDescent="0.2">
      <c r="A3126">
        <v>3124</v>
      </c>
      <c r="B3126" s="3" t="s">
        <v>3124</v>
      </c>
      <c r="C3126" s="3" t="s">
        <v>5348</v>
      </c>
      <c r="D3126">
        <v>1000</v>
      </c>
      <c r="E3126">
        <v>178</v>
      </c>
      <c r="F3126" t="s">
        <v>8221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95"/>
        <v>17.8</v>
      </c>
      <c r="P3126">
        <f t="shared" si="296"/>
        <v>250</v>
      </c>
      <c r="Q3126" t="str">
        <f t="shared" si="297"/>
        <v>theater</v>
      </c>
      <c r="R3126" t="str">
        <f t="shared" si="298"/>
        <v>spaces</v>
      </c>
      <c r="S3126" s="8">
        <f t="shared" si="299"/>
        <v>41977.780104166668</v>
      </c>
      <c r="T3126" s="8">
        <f t="shared" si="300"/>
        <v>42037.780104166668</v>
      </c>
    </row>
    <row r="3127" spans="1:20" ht="32" x14ac:dyDescent="0.2">
      <c r="A3127">
        <v>3125</v>
      </c>
      <c r="B3127" s="3" t="s">
        <v>3125</v>
      </c>
      <c r="C3127" s="3" t="s">
        <v>5349</v>
      </c>
      <c r="D3127">
        <v>2500</v>
      </c>
      <c r="E3127">
        <v>0</v>
      </c>
      <c r="F3127" t="s">
        <v>8221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95"/>
        <v>0</v>
      </c>
      <c r="P3127" t="e">
        <f t="shared" si="296"/>
        <v>#DIV/0!</v>
      </c>
      <c r="Q3127" t="str">
        <f t="shared" si="297"/>
        <v>theater</v>
      </c>
      <c r="R3127" t="str">
        <f t="shared" si="298"/>
        <v>spaces</v>
      </c>
      <c r="S3127" s="8">
        <f t="shared" si="299"/>
        <v>42346.20685185185</v>
      </c>
      <c r="T3127" s="8">
        <f t="shared" si="300"/>
        <v>42376.20685185185</v>
      </c>
    </row>
    <row r="3128" spans="1:20" ht="32" x14ac:dyDescent="0.2">
      <c r="A3128">
        <v>3126</v>
      </c>
      <c r="B3128" s="3" t="s">
        <v>3126</v>
      </c>
      <c r="C3128" s="3" t="s">
        <v>5350</v>
      </c>
      <c r="D3128">
        <v>8000</v>
      </c>
      <c r="E3128">
        <v>241</v>
      </c>
      <c r="F3128" t="s">
        <v>8221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95"/>
        <v>3.0124999999999997</v>
      </c>
      <c r="P3128">
        <f t="shared" si="296"/>
        <v>470.58823529411762</v>
      </c>
      <c r="Q3128" t="str">
        <f t="shared" si="297"/>
        <v>theater</v>
      </c>
      <c r="R3128" t="str">
        <f t="shared" si="298"/>
        <v>spaces</v>
      </c>
      <c r="S3128" s="8">
        <f t="shared" si="299"/>
        <v>42427.01807870371</v>
      </c>
      <c r="T3128" s="8">
        <f t="shared" si="300"/>
        <v>42456.976412037038</v>
      </c>
    </row>
    <row r="3129" spans="1:20" ht="48" x14ac:dyDescent="0.2">
      <c r="A3129">
        <v>3127</v>
      </c>
      <c r="B3129" s="3" t="s">
        <v>3127</v>
      </c>
      <c r="C3129" s="3" t="s">
        <v>5351</v>
      </c>
      <c r="D3129">
        <v>5000</v>
      </c>
      <c r="E3129">
        <v>2537</v>
      </c>
      <c r="F3129" t="s">
        <v>8221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95"/>
        <v>50.739999999999995</v>
      </c>
      <c r="P3129" t="e">
        <f t="shared" si="296"/>
        <v>#DIV/0!</v>
      </c>
      <c r="Q3129" t="str">
        <f t="shared" si="297"/>
        <v>theater</v>
      </c>
      <c r="R3129" t="str">
        <f t="shared" si="298"/>
        <v>spaces</v>
      </c>
      <c r="S3129" s="8">
        <f t="shared" si="299"/>
        <v>42034.856817129628</v>
      </c>
      <c r="T3129" s="8">
        <f t="shared" si="300"/>
        <v>42064.856817129628</v>
      </c>
    </row>
    <row r="3130" spans="1:20" ht="48" x14ac:dyDescent="0.2">
      <c r="A3130">
        <v>3128</v>
      </c>
      <c r="B3130" s="3" t="s">
        <v>3128</v>
      </c>
      <c r="C3130" s="3" t="s">
        <v>5352</v>
      </c>
      <c r="D3130">
        <v>911</v>
      </c>
      <c r="E3130">
        <v>5</v>
      </c>
      <c r="F3130" t="s">
        <v>8221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95"/>
        <v>0.54884742041712409</v>
      </c>
      <c r="P3130">
        <f t="shared" si="296"/>
        <v>7.7863247863247862</v>
      </c>
      <c r="Q3130" t="str">
        <f t="shared" si="297"/>
        <v>theater</v>
      </c>
      <c r="R3130" t="str">
        <f t="shared" si="298"/>
        <v>plays</v>
      </c>
      <c r="S3130" s="8">
        <f t="shared" si="299"/>
        <v>42780.825706018513</v>
      </c>
      <c r="T3130" s="8">
        <f t="shared" si="300"/>
        <v>42810.784039351856</v>
      </c>
    </row>
    <row r="3131" spans="1:20" ht="48" x14ac:dyDescent="0.2">
      <c r="A3131">
        <v>3129</v>
      </c>
      <c r="B3131" s="3" t="s">
        <v>3129</v>
      </c>
      <c r="C3131" s="3" t="s">
        <v>5353</v>
      </c>
      <c r="D3131">
        <v>12000</v>
      </c>
      <c r="E3131">
        <v>1691</v>
      </c>
      <c r="F3131" t="s">
        <v>8221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95"/>
        <v>14.091666666666667</v>
      </c>
      <c r="P3131">
        <f t="shared" si="296"/>
        <v>12000</v>
      </c>
      <c r="Q3131" t="str">
        <f t="shared" si="297"/>
        <v>theater</v>
      </c>
      <c r="R3131" t="str">
        <f t="shared" si="298"/>
        <v>plays</v>
      </c>
      <c r="S3131" s="8">
        <f t="shared" si="299"/>
        <v>42803.842812499999</v>
      </c>
      <c r="T3131" s="8">
        <f t="shared" si="300"/>
        <v>42843.801145833335</v>
      </c>
    </row>
    <row r="3132" spans="1:20" ht="48" x14ac:dyDescent="0.2">
      <c r="A3132">
        <v>3130</v>
      </c>
      <c r="B3132" s="3" t="s">
        <v>3130</v>
      </c>
      <c r="C3132" s="3" t="s">
        <v>5354</v>
      </c>
      <c r="D3132">
        <v>2000</v>
      </c>
      <c r="E3132">
        <v>2076</v>
      </c>
      <c r="F3132" t="s">
        <v>8221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95"/>
        <v>103.8</v>
      </c>
      <c r="P3132">
        <f t="shared" si="296"/>
        <v>500</v>
      </c>
      <c r="Q3132" t="str">
        <f t="shared" si="297"/>
        <v>theater</v>
      </c>
      <c r="R3132" t="str">
        <f t="shared" si="298"/>
        <v>plays</v>
      </c>
      <c r="S3132" s="8">
        <f t="shared" si="299"/>
        <v>42808.640231481477</v>
      </c>
      <c r="T3132" s="8">
        <f t="shared" si="300"/>
        <v>42839.207638888889</v>
      </c>
    </row>
    <row r="3133" spans="1:20" ht="48" x14ac:dyDescent="0.2">
      <c r="A3133">
        <v>3131</v>
      </c>
      <c r="B3133" s="3" t="s">
        <v>3131</v>
      </c>
      <c r="C3133" s="3" t="s">
        <v>5355</v>
      </c>
      <c r="D3133">
        <v>2000</v>
      </c>
      <c r="E3133">
        <v>2405</v>
      </c>
      <c r="F3133" t="s">
        <v>8221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95"/>
        <v>120.24999999999999</v>
      </c>
      <c r="P3133">
        <f t="shared" si="296"/>
        <v>166.66666666666666</v>
      </c>
      <c r="Q3133" t="str">
        <f t="shared" si="297"/>
        <v>theater</v>
      </c>
      <c r="R3133" t="str">
        <f t="shared" si="298"/>
        <v>plays</v>
      </c>
      <c r="S3133" s="8">
        <f t="shared" si="299"/>
        <v>42803.579224537039</v>
      </c>
      <c r="T3133" s="8">
        <f t="shared" si="300"/>
        <v>42833.537557870368</v>
      </c>
    </row>
    <row r="3134" spans="1:20" ht="48" x14ac:dyDescent="0.2">
      <c r="A3134">
        <v>3132</v>
      </c>
      <c r="B3134" s="3" t="s">
        <v>3132</v>
      </c>
      <c r="C3134" s="3" t="s">
        <v>5356</v>
      </c>
      <c r="D3134">
        <v>2000</v>
      </c>
      <c r="E3134">
        <v>2340</v>
      </c>
      <c r="F3134" t="s">
        <v>8221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95"/>
        <v>117</v>
      </c>
      <c r="P3134">
        <f t="shared" si="296"/>
        <v>2000</v>
      </c>
      <c r="Q3134" t="str">
        <f t="shared" si="297"/>
        <v>theater</v>
      </c>
      <c r="R3134" t="str">
        <f t="shared" si="298"/>
        <v>plays</v>
      </c>
      <c r="S3134" s="8">
        <f t="shared" si="299"/>
        <v>42786.350231481483</v>
      </c>
      <c r="T3134" s="8">
        <f t="shared" si="300"/>
        <v>42846.308564814812</v>
      </c>
    </row>
    <row r="3135" spans="1:20" ht="32" x14ac:dyDescent="0.2">
      <c r="A3135">
        <v>3133</v>
      </c>
      <c r="B3135" s="3" t="s">
        <v>3133</v>
      </c>
      <c r="C3135" s="3" t="s">
        <v>5357</v>
      </c>
      <c r="D3135">
        <v>3500</v>
      </c>
      <c r="E3135">
        <v>4275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95"/>
        <v>122.14285714285715</v>
      </c>
      <c r="P3135">
        <f t="shared" si="296"/>
        <v>218.75</v>
      </c>
      <c r="Q3135" t="str">
        <f t="shared" si="297"/>
        <v>theater</v>
      </c>
      <c r="R3135" t="str">
        <f t="shared" si="298"/>
        <v>plays</v>
      </c>
      <c r="S3135" s="8">
        <f t="shared" si="299"/>
        <v>42788.565208333333</v>
      </c>
      <c r="T3135" s="8">
        <f t="shared" si="300"/>
        <v>42818.523541666669</v>
      </c>
    </row>
    <row r="3136" spans="1:20" ht="32" x14ac:dyDescent="0.2">
      <c r="A3136">
        <v>3134</v>
      </c>
      <c r="B3136" s="3" t="s">
        <v>3134</v>
      </c>
      <c r="C3136" s="3" t="s">
        <v>5358</v>
      </c>
      <c r="D3136">
        <v>2500</v>
      </c>
      <c r="E3136">
        <v>3791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95"/>
        <v>151.63999999999999</v>
      </c>
      <c r="P3136">
        <f t="shared" si="296"/>
        <v>208.33333333333334</v>
      </c>
      <c r="Q3136" t="str">
        <f t="shared" si="297"/>
        <v>theater</v>
      </c>
      <c r="R3136" t="str">
        <f t="shared" si="298"/>
        <v>plays</v>
      </c>
      <c r="S3136" s="8">
        <f t="shared" si="299"/>
        <v>42800.720127314817</v>
      </c>
      <c r="T3136" s="8">
        <f t="shared" si="300"/>
        <v>42821.678460648152</v>
      </c>
    </row>
    <row r="3137" spans="1:20" ht="48" x14ac:dyDescent="0.2">
      <c r="A3137">
        <v>3135</v>
      </c>
      <c r="B3137" s="3" t="s">
        <v>3135</v>
      </c>
      <c r="C3137" s="3" t="s">
        <v>5359</v>
      </c>
      <c r="D3137">
        <v>5000</v>
      </c>
      <c r="E3137">
        <v>5222</v>
      </c>
      <c r="F3137" t="s">
        <v>8221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95"/>
        <v>104.44</v>
      </c>
      <c r="P3137">
        <f t="shared" si="296"/>
        <v>714.28571428571433</v>
      </c>
      <c r="Q3137" t="str">
        <f t="shared" si="297"/>
        <v>theater</v>
      </c>
      <c r="R3137" t="str">
        <f t="shared" si="298"/>
        <v>plays</v>
      </c>
      <c r="S3137" s="8">
        <f t="shared" si="299"/>
        <v>42807.151863425926</v>
      </c>
      <c r="T3137" s="8">
        <f t="shared" si="300"/>
        <v>42829.151863425926</v>
      </c>
    </row>
    <row r="3138" spans="1:20" ht="48" x14ac:dyDescent="0.2">
      <c r="A3138">
        <v>3136</v>
      </c>
      <c r="B3138" s="3" t="s">
        <v>3136</v>
      </c>
      <c r="C3138" s="3" t="s">
        <v>5360</v>
      </c>
      <c r="D3138">
        <v>30000</v>
      </c>
      <c r="E3138">
        <v>60046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95"/>
        <v>200.15333333333331</v>
      </c>
      <c r="P3138">
        <f t="shared" si="296"/>
        <v>1363.6363636363637</v>
      </c>
      <c r="Q3138" t="str">
        <f t="shared" si="297"/>
        <v>theater</v>
      </c>
      <c r="R3138" t="str">
        <f t="shared" si="298"/>
        <v>plays</v>
      </c>
      <c r="S3138" s="8">
        <f t="shared" si="299"/>
        <v>42789.462430555555</v>
      </c>
      <c r="T3138" s="8">
        <f t="shared" si="300"/>
        <v>42825.957638888889</v>
      </c>
    </row>
    <row r="3139" spans="1:20" ht="32" x14ac:dyDescent="0.2">
      <c r="A3139">
        <v>3137</v>
      </c>
      <c r="B3139" s="3" t="s">
        <v>3137</v>
      </c>
      <c r="C3139" s="3" t="s">
        <v>5361</v>
      </c>
      <c r="D3139">
        <v>6000</v>
      </c>
      <c r="E3139">
        <v>6108</v>
      </c>
      <c r="F3139" t="s">
        <v>8221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5"/>
        <v>101.8</v>
      </c>
      <c r="P3139">
        <f t="shared" si="296"/>
        <v>6000</v>
      </c>
      <c r="Q3139" t="str">
        <f t="shared" si="297"/>
        <v>theater</v>
      </c>
      <c r="R3139" t="str">
        <f t="shared" si="298"/>
        <v>plays</v>
      </c>
      <c r="S3139" s="8">
        <f t="shared" si="299"/>
        <v>42807.885057870371</v>
      </c>
      <c r="T3139" s="8">
        <f t="shared" si="300"/>
        <v>42858.8</v>
      </c>
    </row>
    <row r="3140" spans="1:20" ht="48" x14ac:dyDescent="0.2">
      <c r="A3140">
        <v>3138</v>
      </c>
      <c r="B3140" s="3" t="s">
        <v>3138</v>
      </c>
      <c r="C3140" s="3" t="s">
        <v>5362</v>
      </c>
      <c r="D3140">
        <v>3500</v>
      </c>
      <c r="E3140">
        <v>4818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5"/>
        <v>137.65714285714284</v>
      </c>
      <c r="P3140" t="e">
        <f t="shared" si="296"/>
        <v>#DIV/0!</v>
      </c>
      <c r="Q3140" t="str">
        <f t="shared" si="297"/>
        <v>theater</v>
      </c>
      <c r="R3140" t="str">
        <f t="shared" si="298"/>
        <v>plays</v>
      </c>
      <c r="S3140" s="8">
        <f t="shared" si="299"/>
        <v>42809.645914351851</v>
      </c>
      <c r="T3140" s="8">
        <f t="shared" si="300"/>
        <v>42828.645914351851</v>
      </c>
    </row>
    <row r="3141" spans="1:20" ht="48" x14ac:dyDescent="0.2">
      <c r="A3141">
        <v>3139</v>
      </c>
      <c r="B3141" s="3" t="s">
        <v>3139</v>
      </c>
      <c r="C3141" s="3" t="s">
        <v>5363</v>
      </c>
      <c r="D3141">
        <v>10</v>
      </c>
      <c r="E3141">
        <v>30383.32</v>
      </c>
      <c r="F3141" t="s">
        <v>8221</v>
      </c>
      <c r="G3141" t="s">
        <v>8224</v>
      </c>
      <c r="H3141" t="s">
        <v>8246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5"/>
        <v>303833.2</v>
      </c>
      <c r="P3141">
        <f t="shared" si="296"/>
        <v>1.6666666666666667</v>
      </c>
      <c r="Q3141" t="str">
        <f t="shared" si="297"/>
        <v>theater</v>
      </c>
      <c r="R3141" t="str">
        <f t="shared" si="298"/>
        <v>plays</v>
      </c>
      <c r="S3141" s="8">
        <f t="shared" si="299"/>
        <v>42785.270370370374</v>
      </c>
      <c r="T3141" s="8">
        <f t="shared" si="300"/>
        <v>42819.189583333333</v>
      </c>
    </row>
    <row r="3142" spans="1:20" ht="48" x14ac:dyDescent="0.2">
      <c r="A3142">
        <v>3140</v>
      </c>
      <c r="B3142" s="3" t="s">
        <v>3140</v>
      </c>
      <c r="C3142" s="3" t="s">
        <v>5364</v>
      </c>
      <c r="D3142">
        <v>6700</v>
      </c>
      <c r="E3142">
        <v>13323</v>
      </c>
      <c r="F3142" t="s">
        <v>8221</v>
      </c>
      <c r="G3142" t="s">
        <v>8224</v>
      </c>
      <c r="H3142" t="s">
        <v>8246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5"/>
        <v>198.85074626865671</v>
      </c>
      <c r="P3142">
        <f t="shared" si="296"/>
        <v>1675</v>
      </c>
      <c r="Q3142" t="str">
        <f t="shared" si="297"/>
        <v>theater</v>
      </c>
      <c r="R3142" t="str">
        <f t="shared" si="298"/>
        <v>plays</v>
      </c>
      <c r="S3142" s="8">
        <f t="shared" si="299"/>
        <v>42802.718784722223</v>
      </c>
      <c r="T3142" s="8">
        <f t="shared" si="300"/>
        <v>42832.677118055552</v>
      </c>
    </row>
    <row r="3143" spans="1:20" ht="48" x14ac:dyDescent="0.2">
      <c r="A3143">
        <v>3141</v>
      </c>
      <c r="B3143" s="3" t="s">
        <v>3141</v>
      </c>
      <c r="C3143" s="3" t="s">
        <v>5365</v>
      </c>
      <c r="D3143">
        <v>3000</v>
      </c>
      <c r="E3143">
        <v>6071</v>
      </c>
      <c r="F3143" t="s">
        <v>8221</v>
      </c>
      <c r="G3143" t="s">
        <v>8224</v>
      </c>
      <c r="H3143" t="s">
        <v>8246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5"/>
        <v>202.36666666666667</v>
      </c>
      <c r="P3143">
        <f t="shared" si="296"/>
        <v>375</v>
      </c>
      <c r="Q3143" t="str">
        <f t="shared" si="297"/>
        <v>theater</v>
      </c>
      <c r="R3143" t="str">
        <f t="shared" si="298"/>
        <v>plays</v>
      </c>
      <c r="S3143" s="8">
        <f t="shared" si="299"/>
        <v>42800.753333333334</v>
      </c>
      <c r="T3143" s="8">
        <f t="shared" si="300"/>
        <v>42841.833333333328</v>
      </c>
    </row>
    <row r="3144" spans="1:20" ht="48" x14ac:dyDescent="0.2">
      <c r="A3144">
        <v>3142</v>
      </c>
      <c r="B3144" s="3" t="s">
        <v>3142</v>
      </c>
      <c r="C3144" s="3" t="s">
        <v>5366</v>
      </c>
      <c r="D3144">
        <v>30000</v>
      </c>
      <c r="E3144">
        <v>35389.129999999997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5"/>
        <v>117.96376666666666</v>
      </c>
      <c r="P3144">
        <f t="shared" si="296"/>
        <v>10000</v>
      </c>
      <c r="Q3144" t="str">
        <f t="shared" si="297"/>
        <v>theater</v>
      </c>
      <c r="R3144" t="str">
        <f t="shared" si="298"/>
        <v>plays</v>
      </c>
      <c r="S3144" s="8">
        <f t="shared" si="299"/>
        <v>42783.513182870374</v>
      </c>
      <c r="T3144" s="8">
        <f t="shared" si="300"/>
        <v>42813.471516203703</v>
      </c>
    </row>
    <row r="3145" spans="1:20" ht="48" x14ac:dyDescent="0.2">
      <c r="A3145">
        <v>3143</v>
      </c>
      <c r="B3145" s="3" t="s">
        <v>3143</v>
      </c>
      <c r="C3145" s="3" t="s">
        <v>5367</v>
      </c>
      <c r="D3145">
        <v>5500</v>
      </c>
      <c r="E3145">
        <v>16210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5"/>
        <v>294.72727272727275</v>
      </c>
      <c r="P3145" t="e">
        <f t="shared" si="296"/>
        <v>#DIV/0!</v>
      </c>
      <c r="Q3145" t="str">
        <f t="shared" si="297"/>
        <v>theater</v>
      </c>
      <c r="R3145" t="str">
        <f t="shared" si="298"/>
        <v>plays</v>
      </c>
      <c r="S3145" s="8">
        <f t="shared" si="299"/>
        <v>42808.358287037037</v>
      </c>
      <c r="T3145" s="8">
        <f t="shared" si="300"/>
        <v>42834.358287037037</v>
      </c>
    </row>
    <row r="3146" spans="1:20" ht="48" x14ac:dyDescent="0.2">
      <c r="A3146">
        <v>3144</v>
      </c>
      <c r="B3146" s="3" t="s">
        <v>3144</v>
      </c>
      <c r="C3146" s="3" t="s">
        <v>5368</v>
      </c>
      <c r="D3146">
        <v>12000</v>
      </c>
      <c r="E3146">
        <v>25577.56</v>
      </c>
      <c r="F3146" t="s">
        <v>8221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5"/>
        <v>213.14633333333336</v>
      </c>
      <c r="P3146">
        <f t="shared" si="296"/>
        <v>400</v>
      </c>
      <c r="Q3146" t="str">
        <f t="shared" si="297"/>
        <v>theater</v>
      </c>
      <c r="R3146" t="str">
        <f t="shared" si="298"/>
        <v>plays</v>
      </c>
      <c r="S3146" s="8">
        <f t="shared" si="299"/>
        <v>42796.538275462968</v>
      </c>
      <c r="T3146" s="8">
        <f t="shared" si="300"/>
        <v>42813.25</v>
      </c>
    </row>
    <row r="3147" spans="1:20" ht="32" x14ac:dyDescent="0.2">
      <c r="A3147">
        <v>3145</v>
      </c>
      <c r="B3147" s="3" t="s">
        <v>3145</v>
      </c>
      <c r="C3147" s="3" t="s">
        <v>5369</v>
      </c>
      <c r="D3147">
        <v>2500</v>
      </c>
      <c r="E3147">
        <v>2606</v>
      </c>
      <c r="F3147" t="s">
        <v>8221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ref="O3147:O3210" si="301">(E3147/D3147)*100</f>
        <v>104.24</v>
      </c>
      <c r="P3147" t="e">
        <f t="shared" ref="P3147:P3210" si="302">D3147/L3147</f>
        <v>#DIV/0!</v>
      </c>
      <c r="Q3147" t="str">
        <f t="shared" ref="Q3147:Q3210" si="303">LEFT(N3147,SEARCH("/",N3147)-1)</f>
        <v>theater</v>
      </c>
      <c r="R3147" t="str">
        <f t="shared" ref="R3147:R3210" si="304">RIGHT(N3147,LEN(N3147)-SEARCH("/",N3147))</f>
        <v>plays</v>
      </c>
      <c r="S3147" s="8">
        <f t="shared" ref="S3147:S3210" si="305">(((J3147/60)/60)/24)+DATE(1970,1,1)</f>
        <v>42762.040902777779</v>
      </c>
      <c r="T3147" s="8">
        <f t="shared" ref="T3147:T3210" si="306">(((I3147/60)/60)/24)+DATE(1970,1,1)</f>
        <v>42821.999236111107</v>
      </c>
    </row>
    <row r="3148" spans="1:20" ht="48" x14ac:dyDescent="0.2">
      <c r="A3148">
        <v>3146</v>
      </c>
      <c r="B3148" s="3" t="s">
        <v>3146</v>
      </c>
      <c r="C3148" s="3" t="s">
        <v>5370</v>
      </c>
      <c r="D3148">
        <v>3300</v>
      </c>
      <c r="E3148">
        <v>3751</v>
      </c>
      <c r="F3148" t="s">
        <v>8221</v>
      </c>
      <c r="G3148" t="s">
        <v>8224</v>
      </c>
      <c r="H3148" t="s">
        <v>8246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01"/>
        <v>113.66666666666667</v>
      </c>
      <c r="P3148">
        <f t="shared" si="302"/>
        <v>275</v>
      </c>
      <c r="Q3148" t="str">
        <f t="shared" si="303"/>
        <v>theater</v>
      </c>
      <c r="R3148" t="str">
        <f t="shared" si="304"/>
        <v>plays</v>
      </c>
      <c r="S3148" s="8">
        <f t="shared" si="305"/>
        <v>42796.682476851856</v>
      </c>
      <c r="T3148" s="8">
        <f t="shared" si="306"/>
        <v>42841.640810185185</v>
      </c>
    </row>
    <row r="3149" spans="1:20" ht="32" x14ac:dyDescent="0.2">
      <c r="A3149">
        <v>3147</v>
      </c>
      <c r="B3149" s="3" t="s">
        <v>3147</v>
      </c>
      <c r="C3149" s="3" t="s">
        <v>5371</v>
      </c>
      <c r="D3149">
        <v>2000</v>
      </c>
      <c r="E3149">
        <v>2025</v>
      </c>
      <c r="F3149" t="s">
        <v>8221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01"/>
        <v>101.25</v>
      </c>
      <c r="P3149">
        <f t="shared" si="302"/>
        <v>9.3896713615023479</v>
      </c>
      <c r="Q3149" t="str">
        <f t="shared" si="303"/>
        <v>theater</v>
      </c>
      <c r="R3149" t="str">
        <f t="shared" si="304"/>
        <v>plays</v>
      </c>
      <c r="S3149" s="8">
        <f t="shared" si="305"/>
        <v>41909.969386574077</v>
      </c>
      <c r="T3149" s="8">
        <f t="shared" si="306"/>
        <v>41950.011053240742</v>
      </c>
    </row>
    <row r="3150" spans="1:20" ht="48" x14ac:dyDescent="0.2">
      <c r="A3150">
        <v>3148</v>
      </c>
      <c r="B3150" s="3" t="s">
        <v>3148</v>
      </c>
      <c r="C3150" s="3" t="s">
        <v>5372</v>
      </c>
      <c r="D3150">
        <v>6500</v>
      </c>
      <c r="E3150">
        <v>8152</v>
      </c>
      <c r="F3150" t="s">
        <v>8221</v>
      </c>
      <c r="G3150" t="s">
        <v>8229</v>
      </c>
      <c r="H3150" t="s">
        <v>8251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01"/>
        <v>125.41538461538462</v>
      </c>
      <c r="P3150">
        <f t="shared" si="302"/>
        <v>114.03508771929825</v>
      </c>
      <c r="Q3150" t="str">
        <f t="shared" si="303"/>
        <v>theater</v>
      </c>
      <c r="R3150" t="str">
        <f t="shared" si="304"/>
        <v>plays</v>
      </c>
      <c r="S3150" s="8">
        <f t="shared" si="305"/>
        <v>41891.665324074071</v>
      </c>
      <c r="T3150" s="8">
        <f t="shared" si="306"/>
        <v>41913.166666666664</v>
      </c>
    </row>
    <row r="3151" spans="1:20" ht="32" x14ac:dyDescent="0.2">
      <c r="A3151">
        <v>3149</v>
      </c>
      <c r="B3151" s="3" t="s">
        <v>3149</v>
      </c>
      <c r="C3151" s="3" t="s">
        <v>5373</v>
      </c>
      <c r="D3151">
        <v>1500</v>
      </c>
      <c r="E3151">
        <v>1785</v>
      </c>
      <c r="F3151" t="s">
        <v>8221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01"/>
        <v>119</v>
      </c>
      <c r="P3151">
        <f t="shared" si="302"/>
        <v>60</v>
      </c>
      <c r="Q3151" t="str">
        <f t="shared" si="303"/>
        <v>theater</v>
      </c>
      <c r="R3151" t="str">
        <f t="shared" si="304"/>
        <v>plays</v>
      </c>
      <c r="S3151" s="8">
        <f t="shared" si="305"/>
        <v>41226.017361111109</v>
      </c>
      <c r="T3151" s="8">
        <f t="shared" si="306"/>
        <v>41250.083333333336</v>
      </c>
    </row>
    <row r="3152" spans="1:20" ht="48" x14ac:dyDescent="0.2">
      <c r="A3152">
        <v>3150</v>
      </c>
      <c r="B3152" s="3" t="s">
        <v>3150</v>
      </c>
      <c r="C3152" s="3" t="s">
        <v>5374</v>
      </c>
      <c r="D3152">
        <v>650</v>
      </c>
      <c r="E3152">
        <v>1082</v>
      </c>
      <c r="F3152" t="s">
        <v>8221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01"/>
        <v>166.46153846153845</v>
      </c>
      <c r="P3152">
        <f t="shared" si="302"/>
        <v>6.25</v>
      </c>
      <c r="Q3152" t="str">
        <f t="shared" si="303"/>
        <v>theater</v>
      </c>
      <c r="R3152" t="str">
        <f t="shared" si="304"/>
        <v>plays</v>
      </c>
      <c r="S3152" s="8">
        <f t="shared" si="305"/>
        <v>40478.263923611114</v>
      </c>
      <c r="T3152" s="8">
        <f t="shared" si="306"/>
        <v>40568.166666666664</v>
      </c>
    </row>
    <row r="3153" spans="1:20" ht="64" x14ac:dyDescent="0.2">
      <c r="A3153">
        <v>3151</v>
      </c>
      <c r="B3153" s="3" t="s">
        <v>3151</v>
      </c>
      <c r="C3153" s="3" t="s">
        <v>5375</v>
      </c>
      <c r="D3153">
        <v>3500</v>
      </c>
      <c r="E3153">
        <v>4170.17</v>
      </c>
      <c r="F3153" t="s">
        <v>8221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01"/>
        <v>119.14771428571429</v>
      </c>
      <c r="P3153">
        <f t="shared" si="302"/>
        <v>102.94117647058823</v>
      </c>
      <c r="Q3153" t="str">
        <f t="shared" si="303"/>
        <v>theater</v>
      </c>
      <c r="R3153" t="str">
        <f t="shared" si="304"/>
        <v>plays</v>
      </c>
      <c r="S3153" s="8">
        <f t="shared" si="305"/>
        <v>41862.83997685185</v>
      </c>
      <c r="T3153" s="8">
        <f t="shared" si="306"/>
        <v>41892.83997685185</v>
      </c>
    </row>
    <row r="3154" spans="1:20" ht="32" x14ac:dyDescent="0.2">
      <c r="A3154">
        <v>3152</v>
      </c>
      <c r="B3154" s="3" t="s">
        <v>3152</v>
      </c>
      <c r="C3154" s="3" t="s">
        <v>5376</v>
      </c>
      <c r="D3154">
        <v>9500</v>
      </c>
      <c r="E3154">
        <v>9545</v>
      </c>
      <c r="F3154" t="s">
        <v>8221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01"/>
        <v>100.47368421052632</v>
      </c>
      <c r="P3154">
        <f t="shared" si="302"/>
        <v>141.79104477611941</v>
      </c>
      <c r="Q3154" t="str">
        <f t="shared" si="303"/>
        <v>theater</v>
      </c>
      <c r="R3154" t="str">
        <f t="shared" si="304"/>
        <v>plays</v>
      </c>
      <c r="S3154" s="8">
        <f t="shared" si="305"/>
        <v>41550.867673611108</v>
      </c>
      <c r="T3154" s="8">
        <f t="shared" si="306"/>
        <v>41580.867673611108</v>
      </c>
    </row>
    <row r="3155" spans="1:20" ht="48" x14ac:dyDescent="0.2">
      <c r="A3155">
        <v>3153</v>
      </c>
      <c r="B3155" s="3" t="s">
        <v>3153</v>
      </c>
      <c r="C3155" s="3" t="s">
        <v>5377</v>
      </c>
      <c r="D3155">
        <v>22000</v>
      </c>
      <c r="E3155">
        <v>22396</v>
      </c>
      <c r="F3155" t="s">
        <v>8221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01"/>
        <v>101.8</v>
      </c>
      <c r="P3155">
        <f t="shared" si="302"/>
        <v>91.286307053941911</v>
      </c>
      <c r="Q3155" t="str">
        <f t="shared" si="303"/>
        <v>theater</v>
      </c>
      <c r="R3155" t="str">
        <f t="shared" si="304"/>
        <v>plays</v>
      </c>
      <c r="S3155" s="8">
        <f t="shared" si="305"/>
        <v>40633.154363425929</v>
      </c>
      <c r="T3155" s="8">
        <f t="shared" si="306"/>
        <v>40664.207638888889</v>
      </c>
    </row>
    <row r="3156" spans="1:20" ht="32" x14ac:dyDescent="0.2">
      <c r="A3156">
        <v>3154</v>
      </c>
      <c r="B3156" s="3" t="s">
        <v>3154</v>
      </c>
      <c r="C3156" s="3" t="s">
        <v>5378</v>
      </c>
      <c r="D3156">
        <v>12000</v>
      </c>
      <c r="E3156">
        <v>14000</v>
      </c>
      <c r="F3156" t="s">
        <v>8221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01"/>
        <v>116.66666666666667</v>
      </c>
      <c r="P3156">
        <f t="shared" si="302"/>
        <v>97.560975609756099</v>
      </c>
      <c r="Q3156" t="str">
        <f t="shared" si="303"/>
        <v>theater</v>
      </c>
      <c r="R3156" t="str">
        <f t="shared" si="304"/>
        <v>plays</v>
      </c>
      <c r="S3156" s="8">
        <f t="shared" si="305"/>
        <v>40970.875671296293</v>
      </c>
      <c r="T3156" s="8">
        <f t="shared" si="306"/>
        <v>41000.834004629629</v>
      </c>
    </row>
    <row r="3157" spans="1:20" ht="48" x14ac:dyDescent="0.2">
      <c r="A3157">
        <v>3155</v>
      </c>
      <c r="B3157" s="3" t="s">
        <v>3155</v>
      </c>
      <c r="C3157" s="3" t="s">
        <v>5379</v>
      </c>
      <c r="D3157">
        <v>18800</v>
      </c>
      <c r="E3157">
        <v>20426</v>
      </c>
      <c r="F3157" t="s">
        <v>8221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01"/>
        <v>108.64893617021276</v>
      </c>
      <c r="P3157">
        <f t="shared" si="302"/>
        <v>62.251655629139073</v>
      </c>
      <c r="Q3157" t="str">
        <f t="shared" si="303"/>
        <v>theater</v>
      </c>
      <c r="R3157" t="str">
        <f t="shared" si="304"/>
        <v>plays</v>
      </c>
      <c r="S3157" s="8">
        <f t="shared" si="305"/>
        <v>41233.499131944445</v>
      </c>
      <c r="T3157" s="8">
        <f t="shared" si="306"/>
        <v>41263.499131944445</v>
      </c>
    </row>
    <row r="3158" spans="1:20" ht="32" x14ac:dyDescent="0.2">
      <c r="A3158">
        <v>3156</v>
      </c>
      <c r="B3158" s="3" t="s">
        <v>3156</v>
      </c>
      <c r="C3158" s="3" t="s">
        <v>5380</v>
      </c>
      <c r="D3158">
        <v>10000</v>
      </c>
      <c r="E3158">
        <v>11472</v>
      </c>
      <c r="F3158" t="s">
        <v>8221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01"/>
        <v>114.72</v>
      </c>
      <c r="P3158">
        <f t="shared" si="302"/>
        <v>112.35955056179775</v>
      </c>
      <c r="Q3158" t="str">
        <f t="shared" si="303"/>
        <v>theater</v>
      </c>
      <c r="R3158" t="str">
        <f t="shared" si="304"/>
        <v>plays</v>
      </c>
      <c r="S3158" s="8">
        <f t="shared" si="305"/>
        <v>41026.953055555554</v>
      </c>
      <c r="T3158" s="8">
        <f t="shared" si="306"/>
        <v>41061.953055555554</v>
      </c>
    </row>
    <row r="3159" spans="1:20" ht="48" x14ac:dyDescent="0.2">
      <c r="A3159">
        <v>3157</v>
      </c>
      <c r="B3159" s="3" t="s">
        <v>3157</v>
      </c>
      <c r="C3159" s="3" t="s">
        <v>5381</v>
      </c>
      <c r="D3159">
        <v>7500</v>
      </c>
      <c r="E3159">
        <v>7635</v>
      </c>
      <c r="F3159" t="s">
        <v>8221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01"/>
        <v>101.8</v>
      </c>
      <c r="P3159">
        <f t="shared" si="302"/>
        <v>182.92682926829269</v>
      </c>
      <c r="Q3159" t="str">
        <f t="shared" si="303"/>
        <v>theater</v>
      </c>
      <c r="R3159" t="str">
        <f t="shared" si="304"/>
        <v>plays</v>
      </c>
      <c r="S3159" s="8">
        <f t="shared" si="305"/>
        <v>41829.788252314815</v>
      </c>
      <c r="T3159" s="8">
        <f t="shared" si="306"/>
        <v>41839.208333333336</v>
      </c>
    </row>
    <row r="3160" spans="1:20" ht="48" x14ac:dyDescent="0.2">
      <c r="A3160">
        <v>3158</v>
      </c>
      <c r="B3160" s="3" t="s">
        <v>3158</v>
      </c>
      <c r="C3160" s="3" t="s">
        <v>5382</v>
      </c>
      <c r="D3160">
        <v>5000</v>
      </c>
      <c r="E3160">
        <v>5300</v>
      </c>
      <c r="F3160" t="s">
        <v>8221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01"/>
        <v>106</v>
      </c>
      <c r="P3160">
        <f t="shared" si="302"/>
        <v>72.463768115942031</v>
      </c>
      <c r="Q3160" t="str">
        <f t="shared" si="303"/>
        <v>theater</v>
      </c>
      <c r="R3160" t="str">
        <f t="shared" si="304"/>
        <v>plays</v>
      </c>
      <c r="S3160" s="8">
        <f t="shared" si="305"/>
        <v>41447.839722222219</v>
      </c>
      <c r="T3160" s="8">
        <f t="shared" si="306"/>
        <v>41477.839722222219</v>
      </c>
    </row>
    <row r="3161" spans="1:20" ht="32" x14ac:dyDescent="0.2">
      <c r="A3161">
        <v>3159</v>
      </c>
      <c r="B3161" s="3" t="s">
        <v>3159</v>
      </c>
      <c r="C3161" s="3" t="s">
        <v>5383</v>
      </c>
      <c r="D3161">
        <v>4000</v>
      </c>
      <c r="E3161">
        <v>4140</v>
      </c>
      <c r="F3161" t="s">
        <v>8221</v>
      </c>
      <c r="G3161" t="s">
        <v>8229</v>
      </c>
      <c r="H3161" t="s">
        <v>8251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01"/>
        <v>103.49999999999999</v>
      </c>
      <c r="P3161">
        <f t="shared" si="302"/>
        <v>76.92307692307692</v>
      </c>
      <c r="Q3161" t="str">
        <f t="shared" si="303"/>
        <v>theater</v>
      </c>
      <c r="R3161" t="str">
        <f t="shared" si="304"/>
        <v>plays</v>
      </c>
      <c r="S3161" s="8">
        <f t="shared" si="305"/>
        <v>40884.066678240742</v>
      </c>
      <c r="T3161" s="8">
        <f t="shared" si="306"/>
        <v>40926.958333333336</v>
      </c>
    </row>
    <row r="3162" spans="1:20" ht="48" x14ac:dyDescent="0.2">
      <c r="A3162">
        <v>3160</v>
      </c>
      <c r="B3162" s="3" t="s">
        <v>3160</v>
      </c>
      <c r="C3162" s="3" t="s">
        <v>5384</v>
      </c>
      <c r="D3162">
        <v>25000</v>
      </c>
      <c r="E3162">
        <v>38743.839999999997</v>
      </c>
      <c r="F3162" t="s">
        <v>8221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01"/>
        <v>154.97535999999999</v>
      </c>
      <c r="P3162">
        <f t="shared" si="302"/>
        <v>438.59649122807019</v>
      </c>
      <c r="Q3162" t="str">
        <f t="shared" si="303"/>
        <v>theater</v>
      </c>
      <c r="R3162" t="str">
        <f t="shared" si="304"/>
        <v>plays</v>
      </c>
      <c r="S3162" s="8">
        <f t="shared" si="305"/>
        <v>41841.26489583333</v>
      </c>
      <c r="T3162" s="8">
        <f t="shared" si="306"/>
        <v>41864.207638888889</v>
      </c>
    </row>
    <row r="3163" spans="1:20" ht="48" x14ac:dyDescent="0.2">
      <c r="A3163">
        <v>3161</v>
      </c>
      <c r="B3163" s="3" t="s">
        <v>3161</v>
      </c>
      <c r="C3163" s="3" t="s">
        <v>5385</v>
      </c>
      <c r="D3163">
        <v>15000</v>
      </c>
      <c r="E3163">
        <v>24321.1</v>
      </c>
      <c r="F3163" t="s">
        <v>8221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01"/>
        <v>162.14066666666668</v>
      </c>
      <c r="P3163">
        <f t="shared" si="302"/>
        <v>202.70270270270271</v>
      </c>
      <c r="Q3163" t="str">
        <f t="shared" si="303"/>
        <v>theater</v>
      </c>
      <c r="R3163" t="str">
        <f t="shared" si="304"/>
        <v>plays</v>
      </c>
      <c r="S3163" s="8">
        <f t="shared" si="305"/>
        <v>41897.536134259259</v>
      </c>
      <c r="T3163" s="8">
        <f t="shared" si="306"/>
        <v>41927.536134259259</v>
      </c>
    </row>
    <row r="3164" spans="1:20" ht="32" x14ac:dyDescent="0.2">
      <c r="A3164">
        <v>3162</v>
      </c>
      <c r="B3164" s="3" t="s">
        <v>3162</v>
      </c>
      <c r="C3164" s="3" t="s">
        <v>5386</v>
      </c>
      <c r="D3164">
        <v>3000</v>
      </c>
      <c r="E3164">
        <v>3132.63</v>
      </c>
      <c r="F3164" t="s">
        <v>8221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01"/>
        <v>104.42100000000001</v>
      </c>
      <c r="P3164">
        <f t="shared" si="302"/>
        <v>47.61904761904762</v>
      </c>
      <c r="Q3164" t="str">
        <f t="shared" si="303"/>
        <v>theater</v>
      </c>
      <c r="R3164" t="str">
        <f t="shared" si="304"/>
        <v>plays</v>
      </c>
      <c r="S3164" s="8">
        <f t="shared" si="305"/>
        <v>41799.685902777775</v>
      </c>
      <c r="T3164" s="8">
        <f t="shared" si="306"/>
        <v>41827.083333333336</v>
      </c>
    </row>
    <row r="3165" spans="1:20" ht="48" x14ac:dyDescent="0.2">
      <c r="A3165">
        <v>3163</v>
      </c>
      <c r="B3165" s="3" t="s">
        <v>3163</v>
      </c>
      <c r="C3165" s="3" t="s">
        <v>5387</v>
      </c>
      <c r="D3165">
        <v>15000</v>
      </c>
      <c r="E3165">
        <v>15918.65</v>
      </c>
      <c r="F3165" t="s">
        <v>8221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01"/>
        <v>106.12433333333333</v>
      </c>
      <c r="P3165">
        <f t="shared" si="302"/>
        <v>208.33333333333334</v>
      </c>
      <c r="Q3165" t="str">
        <f t="shared" si="303"/>
        <v>theater</v>
      </c>
      <c r="R3165" t="str">
        <f t="shared" si="304"/>
        <v>plays</v>
      </c>
      <c r="S3165" s="8">
        <f t="shared" si="305"/>
        <v>41775.753761574073</v>
      </c>
      <c r="T3165" s="8">
        <f t="shared" si="306"/>
        <v>41805.753761574073</v>
      </c>
    </row>
    <row r="3166" spans="1:20" ht="48" x14ac:dyDescent="0.2">
      <c r="A3166">
        <v>3164</v>
      </c>
      <c r="B3166" s="3" t="s">
        <v>3164</v>
      </c>
      <c r="C3166" s="3" t="s">
        <v>5388</v>
      </c>
      <c r="D3166">
        <v>6500</v>
      </c>
      <c r="E3166">
        <v>10071</v>
      </c>
      <c r="F3166" t="s">
        <v>8221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01"/>
        <v>154.93846153846152</v>
      </c>
      <c r="P3166">
        <f t="shared" si="302"/>
        <v>91.549295774647888</v>
      </c>
      <c r="Q3166" t="str">
        <f t="shared" si="303"/>
        <v>theater</v>
      </c>
      <c r="R3166" t="str">
        <f t="shared" si="304"/>
        <v>plays</v>
      </c>
      <c r="S3166" s="8">
        <f t="shared" si="305"/>
        <v>41766.80572916667</v>
      </c>
      <c r="T3166" s="8">
        <f t="shared" si="306"/>
        <v>41799.80572916667</v>
      </c>
    </row>
    <row r="3167" spans="1:20" ht="48" x14ac:dyDescent="0.2">
      <c r="A3167">
        <v>3165</v>
      </c>
      <c r="B3167" s="3" t="s">
        <v>3165</v>
      </c>
      <c r="C3167" s="3" t="s">
        <v>5389</v>
      </c>
      <c r="D3167">
        <v>12516</v>
      </c>
      <c r="E3167">
        <v>13864.17</v>
      </c>
      <c r="F3167" t="s">
        <v>8221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01"/>
        <v>110.77157238734421</v>
      </c>
      <c r="P3167">
        <f t="shared" si="302"/>
        <v>596</v>
      </c>
      <c r="Q3167" t="str">
        <f t="shared" si="303"/>
        <v>theater</v>
      </c>
      <c r="R3167" t="str">
        <f t="shared" si="304"/>
        <v>plays</v>
      </c>
      <c r="S3167" s="8">
        <f t="shared" si="305"/>
        <v>40644.159259259257</v>
      </c>
      <c r="T3167" s="8">
        <f t="shared" si="306"/>
        <v>40666.165972222225</v>
      </c>
    </row>
    <row r="3168" spans="1:20" ht="48" x14ac:dyDescent="0.2">
      <c r="A3168">
        <v>3166</v>
      </c>
      <c r="B3168" s="3" t="s">
        <v>3166</v>
      </c>
      <c r="C3168" s="3" t="s">
        <v>5390</v>
      </c>
      <c r="D3168">
        <v>15000</v>
      </c>
      <c r="E3168">
        <v>16636.78</v>
      </c>
      <c r="F3168" t="s">
        <v>8221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01"/>
        <v>110.91186666666665</v>
      </c>
      <c r="P3168">
        <f t="shared" si="302"/>
        <v>16.129032258064516</v>
      </c>
      <c r="Q3168" t="str">
        <f t="shared" si="303"/>
        <v>theater</v>
      </c>
      <c r="R3168" t="str">
        <f t="shared" si="304"/>
        <v>plays</v>
      </c>
      <c r="S3168" s="8">
        <f t="shared" si="305"/>
        <v>41940.69158564815</v>
      </c>
      <c r="T3168" s="8">
        <f t="shared" si="306"/>
        <v>41969.332638888889</v>
      </c>
    </row>
    <row r="3169" spans="1:20" ht="48" x14ac:dyDescent="0.2">
      <c r="A3169">
        <v>3167</v>
      </c>
      <c r="B3169" s="3" t="s">
        <v>3167</v>
      </c>
      <c r="C3169" s="3" t="s">
        <v>5391</v>
      </c>
      <c r="D3169">
        <v>7000</v>
      </c>
      <c r="E3169">
        <v>7750</v>
      </c>
      <c r="F3169" t="s">
        <v>8221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01"/>
        <v>110.71428571428572</v>
      </c>
      <c r="P3169">
        <f t="shared" si="302"/>
        <v>127.27272727272727</v>
      </c>
      <c r="Q3169" t="str">
        <f t="shared" si="303"/>
        <v>theater</v>
      </c>
      <c r="R3169" t="str">
        <f t="shared" si="304"/>
        <v>plays</v>
      </c>
      <c r="S3169" s="8">
        <f t="shared" si="305"/>
        <v>41839.175706018519</v>
      </c>
      <c r="T3169" s="8">
        <f t="shared" si="306"/>
        <v>41853.175706018519</v>
      </c>
    </row>
    <row r="3170" spans="1:20" ht="48" x14ac:dyDescent="0.2">
      <c r="A3170">
        <v>3168</v>
      </c>
      <c r="B3170" s="3" t="s">
        <v>3168</v>
      </c>
      <c r="C3170" s="3" t="s">
        <v>5392</v>
      </c>
      <c r="D3170">
        <v>15000</v>
      </c>
      <c r="E3170">
        <v>18542</v>
      </c>
      <c r="F3170" t="s">
        <v>8221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01"/>
        <v>123.61333333333333</v>
      </c>
      <c r="P3170">
        <f t="shared" si="302"/>
        <v>245.90163934426229</v>
      </c>
      <c r="Q3170" t="str">
        <f t="shared" si="303"/>
        <v>theater</v>
      </c>
      <c r="R3170" t="str">
        <f t="shared" si="304"/>
        <v>plays</v>
      </c>
      <c r="S3170" s="8">
        <f t="shared" si="305"/>
        <v>41772.105937500004</v>
      </c>
      <c r="T3170" s="8">
        <f t="shared" si="306"/>
        <v>41803.916666666664</v>
      </c>
    </row>
    <row r="3171" spans="1:20" ht="48" x14ac:dyDescent="0.2">
      <c r="A3171">
        <v>3169</v>
      </c>
      <c r="B3171" s="3" t="s">
        <v>3169</v>
      </c>
      <c r="C3171" s="3" t="s">
        <v>5393</v>
      </c>
      <c r="D3171">
        <v>1000</v>
      </c>
      <c r="E3171">
        <v>2110.5</v>
      </c>
      <c r="F3171" t="s">
        <v>8221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01"/>
        <v>211.05</v>
      </c>
      <c r="P3171">
        <f t="shared" si="302"/>
        <v>12.195121951219512</v>
      </c>
      <c r="Q3171" t="str">
        <f t="shared" si="303"/>
        <v>theater</v>
      </c>
      <c r="R3171" t="str">
        <f t="shared" si="304"/>
        <v>plays</v>
      </c>
      <c r="S3171" s="8">
        <f t="shared" si="305"/>
        <v>41591.737974537034</v>
      </c>
      <c r="T3171" s="8">
        <f t="shared" si="306"/>
        <v>41621.207638888889</v>
      </c>
    </row>
    <row r="3172" spans="1:20" ht="48" x14ac:dyDescent="0.2">
      <c r="A3172">
        <v>3170</v>
      </c>
      <c r="B3172" s="3" t="s">
        <v>3170</v>
      </c>
      <c r="C3172" s="3" t="s">
        <v>5394</v>
      </c>
      <c r="D3172">
        <v>2000</v>
      </c>
      <c r="E3172">
        <v>2020</v>
      </c>
      <c r="F3172" t="s">
        <v>8221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01"/>
        <v>101</v>
      </c>
      <c r="P3172">
        <f t="shared" si="302"/>
        <v>28.169014084507044</v>
      </c>
      <c r="Q3172" t="str">
        <f t="shared" si="303"/>
        <v>theater</v>
      </c>
      <c r="R3172" t="str">
        <f t="shared" si="304"/>
        <v>plays</v>
      </c>
      <c r="S3172" s="8">
        <f t="shared" si="305"/>
        <v>41789.080370370371</v>
      </c>
      <c r="T3172" s="8">
        <f t="shared" si="306"/>
        <v>41822.166666666664</v>
      </c>
    </row>
    <row r="3173" spans="1:20" ht="48" x14ac:dyDescent="0.2">
      <c r="A3173">
        <v>3171</v>
      </c>
      <c r="B3173" s="3" t="s">
        <v>3171</v>
      </c>
      <c r="C3173" s="3" t="s">
        <v>5395</v>
      </c>
      <c r="D3173">
        <v>2000</v>
      </c>
      <c r="E3173">
        <v>2033</v>
      </c>
      <c r="F3173" t="s">
        <v>8221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01"/>
        <v>101.64999999999999</v>
      </c>
      <c r="P3173">
        <f t="shared" si="302"/>
        <v>17.094017094017094</v>
      </c>
      <c r="Q3173" t="str">
        <f t="shared" si="303"/>
        <v>theater</v>
      </c>
      <c r="R3173" t="str">
        <f t="shared" si="304"/>
        <v>plays</v>
      </c>
      <c r="S3173" s="8">
        <f t="shared" si="305"/>
        <v>42466.608310185184</v>
      </c>
      <c r="T3173" s="8">
        <f t="shared" si="306"/>
        <v>42496.608310185184</v>
      </c>
    </row>
    <row r="3174" spans="1:20" ht="48" x14ac:dyDescent="0.2">
      <c r="A3174">
        <v>3172</v>
      </c>
      <c r="B3174" s="3" t="s">
        <v>3172</v>
      </c>
      <c r="C3174" s="3" t="s">
        <v>5396</v>
      </c>
      <c r="D3174">
        <v>1500</v>
      </c>
      <c r="E3174">
        <v>1625</v>
      </c>
      <c r="F3174" t="s">
        <v>8221</v>
      </c>
      <c r="G3174" t="s">
        <v>8225</v>
      </c>
      <c r="H3174" t="s">
        <v>8247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01"/>
        <v>108.33333333333333</v>
      </c>
      <c r="P3174">
        <f t="shared" si="302"/>
        <v>51.724137931034484</v>
      </c>
      <c r="Q3174" t="str">
        <f t="shared" si="303"/>
        <v>theater</v>
      </c>
      <c r="R3174" t="str">
        <f t="shared" si="304"/>
        <v>plays</v>
      </c>
      <c r="S3174" s="8">
        <f t="shared" si="305"/>
        <v>40923.729953703703</v>
      </c>
      <c r="T3174" s="8">
        <f t="shared" si="306"/>
        <v>40953.729953703703</v>
      </c>
    </row>
    <row r="3175" spans="1:20" ht="64" x14ac:dyDescent="0.2">
      <c r="A3175">
        <v>3173</v>
      </c>
      <c r="B3175" s="3" t="s">
        <v>3173</v>
      </c>
      <c r="C3175" s="3" t="s">
        <v>5397</v>
      </c>
      <c r="D3175">
        <v>250</v>
      </c>
      <c r="E3175">
        <v>605</v>
      </c>
      <c r="F3175" t="s">
        <v>8221</v>
      </c>
      <c r="G3175" t="s">
        <v>8225</v>
      </c>
      <c r="H3175" t="s">
        <v>8247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01"/>
        <v>242</v>
      </c>
      <c r="P3175">
        <f t="shared" si="302"/>
        <v>3.3783783783783785</v>
      </c>
      <c r="Q3175" t="str">
        <f t="shared" si="303"/>
        <v>theater</v>
      </c>
      <c r="R3175" t="str">
        <f t="shared" si="304"/>
        <v>plays</v>
      </c>
      <c r="S3175" s="8">
        <f t="shared" si="305"/>
        <v>41878.878379629627</v>
      </c>
      <c r="T3175" s="8">
        <f t="shared" si="306"/>
        <v>41908.878379629627</v>
      </c>
    </row>
    <row r="3176" spans="1:20" ht="48" x14ac:dyDescent="0.2">
      <c r="A3176">
        <v>3174</v>
      </c>
      <c r="B3176" s="3" t="s">
        <v>3174</v>
      </c>
      <c r="C3176" s="3" t="s">
        <v>5398</v>
      </c>
      <c r="D3176">
        <v>4000</v>
      </c>
      <c r="E3176">
        <v>4018</v>
      </c>
      <c r="F3176" t="s">
        <v>8221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01"/>
        <v>100.44999999999999</v>
      </c>
      <c r="P3176">
        <f t="shared" si="302"/>
        <v>173.91304347826087</v>
      </c>
      <c r="Q3176" t="str">
        <f t="shared" si="303"/>
        <v>theater</v>
      </c>
      <c r="R3176" t="str">
        <f t="shared" si="304"/>
        <v>plays</v>
      </c>
      <c r="S3176" s="8">
        <f t="shared" si="305"/>
        <v>41862.864675925928</v>
      </c>
      <c r="T3176" s="8">
        <f t="shared" si="306"/>
        <v>41876.864675925928</v>
      </c>
    </row>
    <row r="3177" spans="1:20" ht="48" x14ac:dyDescent="0.2">
      <c r="A3177">
        <v>3175</v>
      </c>
      <c r="B3177" s="3" t="s">
        <v>3175</v>
      </c>
      <c r="C3177" s="3" t="s">
        <v>5399</v>
      </c>
      <c r="D3177">
        <v>1500</v>
      </c>
      <c r="E3177">
        <v>1876</v>
      </c>
      <c r="F3177" t="s">
        <v>8221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01"/>
        <v>125.06666666666666</v>
      </c>
      <c r="P3177">
        <f t="shared" si="302"/>
        <v>25</v>
      </c>
      <c r="Q3177" t="str">
        <f t="shared" si="303"/>
        <v>theater</v>
      </c>
      <c r="R3177" t="str">
        <f t="shared" si="304"/>
        <v>plays</v>
      </c>
      <c r="S3177" s="8">
        <f t="shared" si="305"/>
        <v>40531.886886574073</v>
      </c>
      <c r="T3177" s="8">
        <f t="shared" si="306"/>
        <v>40591.886886574073</v>
      </c>
    </row>
    <row r="3178" spans="1:20" ht="32" x14ac:dyDescent="0.2">
      <c r="A3178">
        <v>3176</v>
      </c>
      <c r="B3178" s="3" t="s">
        <v>3176</v>
      </c>
      <c r="C3178" s="3" t="s">
        <v>5400</v>
      </c>
      <c r="D3178">
        <v>3500</v>
      </c>
      <c r="E3178">
        <v>3800</v>
      </c>
      <c r="F3178" t="s">
        <v>8221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01"/>
        <v>108.57142857142857</v>
      </c>
      <c r="P3178">
        <f t="shared" si="302"/>
        <v>63.636363636363633</v>
      </c>
      <c r="Q3178" t="str">
        <f t="shared" si="303"/>
        <v>theater</v>
      </c>
      <c r="R3178" t="str">
        <f t="shared" si="304"/>
        <v>plays</v>
      </c>
      <c r="S3178" s="8">
        <f t="shared" si="305"/>
        <v>41477.930914351848</v>
      </c>
      <c r="T3178" s="8">
        <f t="shared" si="306"/>
        <v>41504.625</v>
      </c>
    </row>
    <row r="3179" spans="1:20" ht="48" x14ac:dyDescent="0.2">
      <c r="A3179">
        <v>3177</v>
      </c>
      <c r="B3179" s="3" t="s">
        <v>3177</v>
      </c>
      <c r="C3179" s="3" t="s">
        <v>5401</v>
      </c>
      <c r="D3179">
        <v>3000</v>
      </c>
      <c r="E3179">
        <v>4371</v>
      </c>
      <c r="F3179" t="s">
        <v>8221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01"/>
        <v>145.70000000000002</v>
      </c>
      <c r="P3179">
        <f t="shared" si="302"/>
        <v>58.823529411764703</v>
      </c>
      <c r="Q3179" t="str">
        <f t="shared" si="303"/>
        <v>theater</v>
      </c>
      <c r="R3179" t="str">
        <f t="shared" si="304"/>
        <v>plays</v>
      </c>
      <c r="S3179" s="8">
        <f t="shared" si="305"/>
        <v>41781.666770833333</v>
      </c>
      <c r="T3179" s="8">
        <f t="shared" si="306"/>
        <v>41811.666770833333</v>
      </c>
    </row>
    <row r="3180" spans="1:20" ht="48" x14ac:dyDescent="0.2">
      <c r="A3180">
        <v>3178</v>
      </c>
      <c r="B3180" s="3" t="s">
        <v>3178</v>
      </c>
      <c r="C3180" s="3" t="s">
        <v>5402</v>
      </c>
      <c r="D3180">
        <v>1700</v>
      </c>
      <c r="E3180">
        <v>1870</v>
      </c>
      <c r="F3180" t="s">
        <v>8221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01"/>
        <v>110.00000000000001</v>
      </c>
      <c r="P3180">
        <f t="shared" si="302"/>
        <v>21.794871794871796</v>
      </c>
      <c r="Q3180" t="str">
        <f t="shared" si="303"/>
        <v>theater</v>
      </c>
      <c r="R3180" t="str">
        <f t="shared" si="304"/>
        <v>plays</v>
      </c>
      <c r="S3180" s="8">
        <f t="shared" si="305"/>
        <v>41806.605034722219</v>
      </c>
      <c r="T3180" s="8">
        <f t="shared" si="306"/>
        <v>41836.605034722219</v>
      </c>
    </row>
    <row r="3181" spans="1:20" ht="48" x14ac:dyDescent="0.2">
      <c r="A3181">
        <v>3179</v>
      </c>
      <c r="B3181" s="3" t="s">
        <v>3179</v>
      </c>
      <c r="C3181" s="3" t="s">
        <v>5403</v>
      </c>
      <c r="D3181">
        <v>15000</v>
      </c>
      <c r="E3181">
        <v>15335</v>
      </c>
      <c r="F3181" t="s">
        <v>8221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01"/>
        <v>102.23333333333333</v>
      </c>
      <c r="P3181">
        <f t="shared" si="302"/>
        <v>241.93548387096774</v>
      </c>
      <c r="Q3181" t="str">
        <f t="shared" si="303"/>
        <v>theater</v>
      </c>
      <c r="R3181" t="str">
        <f t="shared" si="304"/>
        <v>plays</v>
      </c>
      <c r="S3181" s="8">
        <f t="shared" si="305"/>
        <v>41375.702210648145</v>
      </c>
      <c r="T3181" s="8">
        <f t="shared" si="306"/>
        <v>41400.702210648145</v>
      </c>
    </row>
    <row r="3182" spans="1:20" ht="48" x14ac:dyDescent="0.2">
      <c r="A3182">
        <v>3180</v>
      </c>
      <c r="B3182" s="3" t="s">
        <v>3180</v>
      </c>
      <c r="C3182" s="3" t="s">
        <v>5404</v>
      </c>
      <c r="D3182">
        <v>500</v>
      </c>
      <c r="E3182">
        <v>610</v>
      </c>
      <c r="F3182" t="s">
        <v>8221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01"/>
        <v>122</v>
      </c>
      <c r="P3182">
        <f t="shared" si="302"/>
        <v>11.111111111111111</v>
      </c>
      <c r="Q3182" t="str">
        <f t="shared" si="303"/>
        <v>theater</v>
      </c>
      <c r="R3182" t="str">
        <f t="shared" si="304"/>
        <v>plays</v>
      </c>
      <c r="S3182" s="8">
        <f t="shared" si="305"/>
        <v>41780.412604166668</v>
      </c>
      <c r="T3182" s="8">
        <f t="shared" si="306"/>
        <v>41810.412604166668</v>
      </c>
    </row>
    <row r="3183" spans="1:20" ht="48" x14ac:dyDescent="0.2">
      <c r="A3183">
        <v>3181</v>
      </c>
      <c r="B3183" s="3" t="s">
        <v>3181</v>
      </c>
      <c r="C3183" s="3" t="s">
        <v>5405</v>
      </c>
      <c r="D3183">
        <v>2500</v>
      </c>
      <c r="E3183">
        <v>2549</v>
      </c>
      <c r="F3183" t="s">
        <v>8221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01"/>
        <v>101.96000000000001</v>
      </c>
      <c r="P3183">
        <f t="shared" si="302"/>
        <v>166.66666666666666</v>
      </c>
      <c r="Q3183" t="str">
        <f t="shared" si="303"/>
        <v>theater</v>
      </c>
      <c r="R3183" t="str">
        <f t="shared" si="304"/>
        <v>plays</v>
      </c>
      <c r="S3183" s="8">
        <f t="shared" si="305"/>
        <v>41779.310034722221</v>
      </c>
      <c r="T3183" s="8">
        <f t="shared" si="306"/>
        <v>41805.666666666664</v>
      </c>
    </row>
    <row r="3184" spans="1:20" ht="48" x14ac:dyDescent="0.2">
      <c r="A3184">
        <v>3182</v>
      </c>
      <c r="B3184" s="3" t="s">
        <v>3182</v>
      </c>
      <c r="C3184" s="3" t="s">
        <v>5406</v>
      </c>
      <c r="D3184">
        <v>850</v>
      </c>
      <c r="E3184">
        <v>1200</v>
      </c>
      <c r="F3184" t="s">
        <v>8221</v>
      </c>
      <c r="G3184" t="s">
        <v>8225</v>
      </c>
      <c r="H3184" t="s">
        <v>8247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01"/>
        <v>141.1764705882353</v>
      </c>
      <c r="P3184">
        <f t="shared" si="302"/>
        <v>5.629139072847682</v>
      </c>
      <c r="Q3184" t="str">
        <f t="shared" si="303"/>
        <v>theater</v>
      </c>
      <c r="R3184" t="str">
        <f t="shared" si="304"/>
        <v>plays</v>
      </c>
      <c r="S3184" s="8">
        <f t="shared" si="305"/>
        <v>40883.949317129627</v>
      </c>
      <c r="T3184" s="8">
        <f t="shared" si="306"/>
        <v>40939.708333333336</v>
      </c>
    </row>
    <row r="3185" spans="1:20" ht="48" x14ac:dyDescent="0.2">
      <c r="A3185">
        <v>3183</v>
      </c>
      <c r="B3185" s="3" t="s">
        <v>3183</v>
      </c>
      <c r="C3185" s="3" t="s">
        <v>5407</v>
      </c>
      <c r="D3185">
        <v>20000</v>
      </c>
      <c r="E3185">
        <v>21905</v>
      </c>
      <c r="F3185" t="s">
        <v>8221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01"/>
        <v>109.52500000000001</v>
      </c>
      <c r="P3185">
        <f t="shared" si="302"/>
        <v>294.11764705882354</v>
      </c>
      <c r="Q3185" t="str">
        <f t="shared" si="303"/>
        <v>theater</v>
      </c>
      <c r="R3185" t="str">
        <f t="shared" si="304"/>
        <v>plays</v>
      </c>
      <c r="S3185" s="8">
        <f t="shared" si="305"/>
        <v>41491.79478009259</v>
      </c>
      <c r="T3185" s="8">
        <f t="shared" si="306"/>
        <v>41509.79478009259</v>
      </c>
    </row>
    <row r="3186" spans="1:20" ht="48" x14ac:dyDescent="0.2">
      <c r="A3186">
        <v>3184</v>
      </c>
      <c r="B3186" s="3" t="s">
        <v>3184</v>
      </c>
      <c r="C3186" s="3" t="s">
        <v>5408</v>
      </c>
      <c r="D3186">
        <v>2000</v>
      </c>
      <c r="E3186">
        <v>2093</v>
      </c>
      <c r="F3186" t="s">
        <v>8221</v>
      </c>
      <c r="G3186" t="s">
        <v>8225</v>
      </c>
      <c r="H3186" t="s">
        <v>8247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01"/>
        <v>104.65</v>
      </c>
      <c r="P3186">
        <f t="shared" si="302"/>
        <v>43.478260869565219</v>
      </c>
      <c r="Q3186" t="str">
        <f t="shared" si="303"/>
        <v>theater</v>
      </c>
      <c r="R3186" t="str">
        <f t="shared" si="304"/>
        <v>plays</v>
      </c>
      <c r="S3186" s="8">
        <f t="shared" si="305"/>
        <v>41791.993414351848</v>
      </c>
      <c r="T3186" s="8">
        <f t="shared" si="306"/>
        <v>41821.993414351848</v>
      </c>
    </row>
    <row r="3187" spans="1:20" ht="48" x14ac:dyDescent="0.2">
      <c r="A3187">
        <v>3185</v>
      </c>
      <c r="B3187" s="3" t="s">
        <v>3185</v>
      </c>
      <c r="C3187" s="3" t="s">
        <v>5409</v>
      </c>
      <c r="D3187">
        <v>3500</v>
      </c>
      <c r="E3187">
        <v>4340</v>
      </c>
      <c r="F3187" t="s">
        <v>8221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01"/>
        <v>124</v>
      </c>
      <c r="P3187">
        <f t="shared" si="302"/>
        <v>145.83333333333334</v>
      </c>
      <c r="Q3187" t="str">
        <f t="shared" si="303"/>
        <v>theater</v>
      </c>
      <c r="R3187" t="str">
        <f t="shared" si="304"/>
        <v>plays</v>
      </c>
      <c r="S3187" s="8">
        <f t="shared" si="305"/>
        <v>41829.977326388893</v>
      </c>
      <c r="T3187" s="8">
        <f t="shared" si="306"/>
        <v>41836.977326388893</v>
      </c>
    </row>
    <row r="3188" spans="1:20" ht="48" x14ac:dyDescent="0.2">
      <c r="A3188">
        <v>3186</v>
      </c>
      <c r="B3188" s="3" t="s">
        <v>3186</v>
      </c>
      <c r="C3188" s="3" t="s">
        <v>5410</v>
      </c>
      <c r="D3188">
        <v>3000</v>
      </c>
      <c r="E3188">
        <v>4050</v>
      </c>
      <c r="F3188" t="s">
        <v>8221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01"/>
        <v>135</v>
      </c>
      <c r="P3188">
        <f t="shared" si="302"/>
        <v>42.857142857142854</v>
      </c>
      <c r="Q3188" t="str">
        <f t="shared" si="303"/>
        <v>theater</v>
      </c>
      <c r="R3188" t="str">
        <f t="shared" si="304"/>
        <v>plays</v>
      </c>
      <c r="S3188" s="8">
        <f t="shared" si="305"/>
        <v>41868.924050925925</v>
      </c>
      <c r="T3188" s="8">
        <f t="shared" si="306"/>
        <v>41898.875</v>
      </c>
    </row>
    <row r="3189" spans="1:20" ht="48" x14ac:dyDescent="0.2">
      <c r="A3189">
        <v>3187</v>
      </c>
      <c r="B3189" s="3" t="s">
        <v>3187</v>
      </c>
      <c r="C3189" s="3" t="s">
        <v>5411</v>
      </c>
      <c r="D3189">
        <v>2000</v>
      </c>
      <c r="E3189">
        <v>2055</v>
      </c>
      <c r="F3189" t="s">
        <v>8221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01"/>
        <v>102.75000000000001</v>
      </c>
      <c r="P3189">
        <f t="shared" si="302"/>
        <v>8.1967213114754092</v>
      </c>
      <c r="Q3189" t="str">
        <f t="shared" si="303"/>
        <v>theater</v>
      </c>
      <c r="R3189" t="str">
        <f t="shared" si="304"/>
        <v>plays</v>
      </c>
      <c r="S3189" s="8">
        <f t="shared" si="305"/>
        <v>41835.666354166664</v>
      </c>
      <c r="T3189" s="8">
        <f t="shared" si="306"/>
        <v>41855.666354166664</v>
      </c>
    </row>
    <row r="3190" spans="1:20" ht="48" x14ac:dyDescent="0.2">
      <c r="A3190">
        <v>3188</v>
      </c>
      <c r="B3190" s="3" t="s">
        <v>3188</v>
      </c>
      <c r="C3190" s="3" t="s">
        <v>5412</v>
      </c>
      <c r="D3190">
        <v>2500</v>
      </c>
      <c r="E3190">
        <v>2500</v>
      </c>
      <c r="F3190" t="s">
        <v>8221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01"/>
        <v>100</v>
      </c>
      <c r="P3190">
        <f t="shared" si="302"/>
        <v>277.77777777777777</v>
      </c>
      <c r="Q3190" t="str">
        <f t="shared" si="303"/>
        <v>theater</v>
      </c>
      <c r="R3190" t="str">
        <f t="shared" si="304"/>
        <v>musical</v>
      </c>
      <c r="S3190" s="8">
        <f t="shared" si="305"/>
        <v>42144.415532407409</v>
      </c>
      <c r="T3190" s="8">
        <f t="shared" si="306"/>
        <v>42165.415532407409</v>
      </c>
    </row>
    <row r="3191" spans="1:20" ht="16" x14ac:dyDescent="0.2">
      <c r="A3191">
        <v>3189</v>
      </c>
      <c r="B3191" s="3" t="s">
        <v>3189</v>
      </c>
      <c r="C3191" s="3" t="s">
        <v>5413</v>
      </c>
      <c r="D3191">
        <v>3500</v>
      </c>
      <c r="E3191">
        <v>4559.13</v>
      </c>
      <c r="F3191" t="s">
        <v>8221</v>
      </c>
      <c r="G3191" t="s">
        <v>8225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01"/>
        <v>130.26085714285716</v>
      </c>
      <c r="P3191">
        <f t="shared" si="302"/>
        <v>184.21052631578948</v>
      </c>
      <c r="Q3191" t="str">
        <f t="shared" si="303"/>
        <v>theater</v>
      </c>
      <c r="R3191" t="str">
        <f t="shared" si="304"/>
        <v>musical</v>
      </c>
      <c r="S3191" s="8">
        <f t="shared" si="305"/>
        <v>42118.346435185187</v>
      </c>
      <c r="T3191" s="8">
        <f t="shared" si="306"/>
        <v>42148.346435185187</v>
      </c>
    </row>
    <row r="3192" spans="1:20" ht="48" x14ac:dyDescent="0.2">
      <c r="A3192">
        <v>3190</v>
      </c>
      <c r="B3192" s="3" t="s">
        <v>3190</v>
      </c>
      <c r="C3192" s="3" t="s">
        <v>5414</v>
      </c>
      <c r="D3192">
        <v>40000</v>
      </c>
      <c r="E3192">
        <v>15851</v>
      </c>
      <c r="F3192" t="s">
        <v>8221</v>
      </c>
      <c r="G3192" t="s">
        <v>8225</v>
      </c>
      <c r="H3192" t="s">
        <v>8247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01"/>
        <v>39.627499999999998</v>
      </c>
      <c r="P3192" t="e">
        <f t="shared" si="302"/>
        <v>#DIV/0!</v>
      </c>
      <c r="Q3192" t="str">
        <f t="shared" si="303"/>
        <v>theater</v>
      </c>
      <c r="R3192" t="str">
        <f t="shared" si="304"/>
        <v>musical</v>
      </c>
      <c r="S3192" s="8">
        <f t="shared" si="305"/>
        <v>42683.151331018518</v>
      </c>
      <c r="T3192" s="8">
        <f t="shared" si="306"/>
        <v>42713.192997685182</v>
      </c>
    </row>
    <row r="3193" spans="1:20" ht="48" x14ac:dyDescent="0.2">
      <c r="A3193">
        <v>3191</v>
      </c>
      <c r="B3193" s="3" t="s">
        <v>3191</v>
      </c>
      <c r="C3193" s="3" t="s">
        <v>5415</v>
      </c>
      <c r="D3193">
        <v>30000</v>
      </c>
      <c r="E3193">
        <v>7793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01"/>
        <v>25.976666666666663</v>
      </c>
      <c r="P3193">
        <f t="shared" si="302"/>
        <v>7500</v>
      </c>
      <c r="Q3193" t="str">
        <f t="shared" si="303"/>
        <v>theater</v>
      </c>
      <c r="R3193" t="str">
        <f t="shared" si="304"/>
        <v>musical</v>
      </c>
      <c r="S3193" s="8">
        <f t="shared" si="305"/>
        <v>42538.755428240736</v>
      </c>
      <c r="T3193" s="8">
        <f t="shared" si="306"/>
        <v>42598.755428240736</v>
      </c>
    </row>
    <row r="3194" spans="1:20" ht="64" x14ac:dyDescent="0.2">
      <c r="A3194">
        <v>3192</v>
      </c>
      <c r="B3194" s="3" t="s">
        <v>3192</v>
      </c>
      <c r="C3194" s="3" t="s">
        <v>5416</v>
      </c>
      <c r="D3194">
        <v>110000</v>
      </c>
      <c r="E3194">
        <v>71771</v>
      </c>
      <c r="F3194" t="s">
        <v>8221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01"/>
        <v>65.24636363636364</v>
      </c>
      <c r="P3194">
        <f t="shared" si="302"/>
        <v>13750</v>
      </c>
      <c r="Q3194" t="str">
        <f t="shared" si="303"/>
        <v>theater</v>
      </c>
      <c r="R3194" t="str">
        <f t="shared" si="304"/>
        <v>musical</v>
      </c>
      <c r="S3194" s="8">
        <f t="shared" si="305"/>
        <v>42018.94049768518</v>
      </c>
      <c r="T3194" s="8">
        <f t="shared" si="306"/>
        <v>42063.916666666672</v>
      </c>
    </row>
    <row r="3195" spans="1:20" ht="32" x14ac:dyDescent="0.2">
      <c r="A3195">
        <v>3193</v>
      </c>
      <c r="B3195" s="3" t="s">
        <v>3193</v>
      </c>
      <c r="C3195" s="3" t="s">
        <v>5417</v>
      </c>
      <c r="D3195">
        <v>50000</v>
      </c>
      <c r="E3195">
        <v>5757</v>
      </c>
      <c r="F3195" t="s">
        <v>8221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01"/>
        <v>11.514000000000001</v>
      </c>
      <c r="P3195">
        <f t="shared" si="302"/>
        <v>2083.3333333333335</v>
      </c>
      <c r="Q3195" t="str">
        <f t="shared" si="303"/>
        <v>theater</v>
      </c>
      <c r="R3195" t="str">
        <f t="shared" si="304"/>
        <v>musical</v>
      </c>
      <c r="S3195" s="8">
        <f t="shared" si="305"/>
        <v>42010.968240740738</v>
      </c>
      <c r="T3195" s="8">
        <f t="shared" si="306"/>
        <v>42055.968240740738</v>
      </c>
    </row>
    <row r="3196" spans="1:20" ht="16" x14ac:dyDescent="0.2">
      <c r="A3196">
        <v>3194</v>
      </c>
      <c r="B3196" s="3" t="s">
        <v>3194</v>
      </c>
      <c r="C3196" s="3" t="s">
        <v>5418</v>
      </c>
      <c r="D3196">
        <v>10000</v>
      </c>
      <c r="E3196">
        <v>1136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01"/>
        <v>11.360000000000001</v>
      </c>
      <c r="P3196" t="e">
        <f t="shared" si="302"/>
        <v>#DIV/0!</v>
      </c>
      <c r="Q3196" t="str">
        <f t="shared" si="303"/>
        <v>theater</v>
      </c>
      <c r="R3196" t="str">
        <f t="shared" si="304"/>
        <v>musical</v>
      </c>
      <c r="S3196" s="8">
        <f t="shared" si="305"/>
        <v>42182.062476851846</v>
      </c>
      <c r="T3196" s="8">
        <f t="shared" si="306"/>
        <v>42212.062476851846</v>
      </c>
    </row>
    <row r="3197" spans="1:20" ht="32" x14ac:dyDescent="0.2">
      <c r="A3197">
        <v>3195</v>
      </c>
      <c r="B3197" s="3" t="s">
        <v>3195</v>
      </c>
      <c r="C3197" s="3" t="s">
        <v>5419</v>
      </c>
      <c r="D3197">
        <v>11500</v>
      </c>
      <c r="E3197">
        <v>12879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01"/>
        <v>111.99130434782609</v>
      </c>
      <c r="P3197">
        <f t="shared" si="302"/>
        <v>294.87179487179486</v>
      </c>
      <c r="Q3197" t="str">
        <f t="shared" si="303"/>
        <v>theater</v>
      </c>
      <c r="R3197" t="str">
        <f t="shared" si="304"/>
        <v>musical</v>
      </c>
      <c r="S3197" s="8">
        <f t="shared" si="305"/>
        <v>42017.594236111108</v>
      </c>
      <c r="T3197" s="8">
        <f t="shared" si="306"/>
        <v>42047.594236111108</v>
      </c>
    </row>
    <row r="3198" spans="1:20" ht="32" x14ac:dyDescent="0.2">
      <c r="A3198">
        <v>3196</v>
      </c>
      <c r="B3198" s="3" t="s">
        <v>3196</v>
      </c>
      <c r="C3198" s="3" t="s">
        <v>5420</v>
      </c>
      <c r="D3198">
        <v>20000</v>
      </c>
      <c r="E3198">
        <v>3100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01"/>
        <v>15.5</v>
      </c>
      <c r="P3198">
        <f t="shared" si="302"/>
        <v>3333.3333333333335</v>
      </c>
      <c r="Q3198" t="str">
        <f t="shared" si="303"/>
        <v>theater</v>
      </c>
      <c r="R3198" t="str">
        <f t="shared" si="304"/>
        <v>musical</v>
      </c>
      <c r="S3198" s="8">
        <f t="shared" si="305"/>
        <v>42157.598090277781</v>
      </c>
      <c r="T3198" s="8">
        <f t="shared" si="306"/>
        <v>42217.583333333328</v>
      </c>
    </row>
    <row r="3199" spans="1:20" ht="48" x14ac:dyDescent="0.2">
      <c r="A3199">
        <v>3197</v>
      </c>
      <c r="B3199" s="3" t="s">
        <v>3197</v>
      </c>
      <c r="C3199" s="3" t="s">
        <v>5421</v>
      </c>
      <c r="D3199">
        <v>250000</v>
      </c>
      <c r="E3199">
        <v>80070</v>
      </c>
      <c r="F3199" t="s">
        <v>8221</v>
      </c>
      <c r="G3199" t="s">
        <v>8224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01"/>
        <v>32.027999999999999</v>
      </c>
      <c r="P3199">
        <f t="shared" si="302"/>
        <v>62500</v>
      </c>
      <c r="Q3199" t="str">
        <f t="shared" si="303"/>
        <v>theater</v>
      </c>
      <c r="R3199" t="str">
        <f t="shared" si="304"/>
        <v>musical</v>
      </c>
      <c r="S3199" s="8">
        <f t="shared" si="305"/>
        <v>42009.493263888886</v>
      </c>
      <c r="T3199" s="8">
        <f t="shared" si="306"/>
        <v>42039.493263888886</v>
      </c>
    </row>
    <row r="3200" spans="1:20" ht="48" x14ac:dyDescent="0.2">
      <c r="A3200">
        <v>3198</v>
      </c>
      <c r="B3200" s="3" t="s">
        <v>3198</v>
      </c>
      <c r="C3200" s="3" t="s">
        <v>5422</v>
      </c>
      <c r="D3200">
        <v>4600</v>
      </c>
      <c r="E3200">
        <v>28</v>
      </c>
      <c r="F3200" t="s">
        <v>8221</v>
      </c>
      <c r="G3200" t="s">
        <v>8224</v>
      </c>
      <c r="H3200" t="s">
        <v>8246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01"/>
        <v>0.60869565217391308</v>
      </c>
      <c r="P3200">
        <f t="shared" si="302"/>
        <v>1533.3333333333333</v>
      </c>
      <c r="Q3200" t="str">
        <f t="shared" si="303"/>
        <v>theater</v>
      </c>
      <c r="R3200" t="str">
        <f t="shared" si="304"/>
        <v>musical</v>
      </c>
      <c r="S3200" s="8">
        <f t="shared" si="305"/>
        <v>42013.424502314811</v>
      </c>
      <c r="T3200" s="8">
        <f t="shared" si="306"/>
        <v>42051.424502314811</v>
      </c>
    </row>
    <row r="3201" spans="1:20" ht="48" x14ac:dyDescent="0.2">
      <c r="A3201">
        <v>3199</v>
      </c>
      <c r="B3201" s="3" t="s">
        <v>3199</v>
      </c>
      <c r="C3201" s="3" t="s">
        <v>5423</v>
      </c>
      <c r="D3201">
        <v>40000</v>
      </c>
      <c r="E3201">
        <v>12446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01"/>
        <v>31.114999999999998</v>
      </c>
      <c r="P3201">
        <f t="shared" si="302"/>
        <v>754.71698113207549</v>
      </c>
      <c r="Q3201" t="str">
        <f t="shared" si="303"/>
        <v>theater</v>
      </c>
      <c r="R3201" t="str">
        <f t="shared" si="304"/>
        <v>musical</v>
      </c>
      <c r="S3201" s="8">
        <f t="shared" si="305"/>
        <v>41858.761782407404</v>
      </c>
      <c r="T3201" s="8">
        <f t="shared" si="306"/>
        <v>41888.875</v>
      </c>
    </row>
    <row r="3202" spans="1:20" ht="48" x14ac:dyDescent="0.2">
      <c r="A3202">
        <v>3200</v>
      </c>
      <c r="B3202" s="3" t="s">
        <v>3200</v>
      </c>
      <c r="C3202" s="3" t="s">
        <v>5424</v>
      </c>
      <c r="D3202">
        <v>180000</v>
      </c>
      <c r="E3202">
        <v>2028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01"/>
        <v>1.1266666666666667</v>
      </c>
      <c r="P3202">
        <f t="shared" si="302"/>
        <v>180000</v>
      </c>
      <c r="Q3202" t="str">
        <f t="shared" si="303"/>
        <v>theater</v>
      </c>
      <c r="R3202" t="str">
        <f t="shared" si="304"/>
        <v>musical</v>
      </c>
      <c r="S3202" s="8">
        <f t="shared" si="305"/>
        <v>42460.320613425924</v>
      </c>
      <c r="T3202" s="8">
        <f t="shared" si="306"/>
        <v>42490.231944444444</v>
      </c>
    </row>
    <row r="3203" spans="1:20" ht="32" x14ac:dyDescent="0.2">
      <c r="A3203">
        <v>3201</v>
      </c>
      <c r="B3203" s="3" t="s">
        <v>3201</v>
      </c>
      <c r="C3203" s="3" t="s">
        <v>5425</v>
      </c>
      <c r="D3203">
        <v>100000</v>
      </c>
      <c r="E3203">
        <v>40404</v>
      </c>
      <c r="F3203" t="s">
        <v>8221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1"/>
        <v>40.404000000000003</v>
      </c>
      <c r="P3203">
        <f t="shared" si="302"/>
        <v>50000</v>
      </c>
      <c r="Q3203" t="str">
        <f t="shared" si="303"/>
        <v>theater</v>
      </c>
      <c r="R3203" t="str">
        <f t="shared" si="304"/>
        <v>musical</v>
      </c>
      <c r="S3203" s="8">
        <f t="shared" si="305"/>
        <v>41861.767094907409</v>
      </c>
      <c r="T3203" s="8">
        <f t="shared" si="306"/>
        <v>41882.767094907409</v>
      </c>
    </row>
    <row r="3204" spans="1:20" ht="48" x14ac:dyDescent="0.2">
      <c r="A3204">
        <v>3202</v>
      </c>
      <c r="B3204" s="3" t="s">
        <v>3202</v>
      </c>
      <c r="C3204" s="3" t="s">
        <v>5426</v>
      </c>
      <c r="D3204">
        <v>75000</v>
      </c>
      <c r="E3204">
        <v>1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1"/>
        <v>1.3333333333333333E-3</v>
      </c>
      <c r="P3204">
        <f t="shared" si="302"/>
        <v>3000</v>
      </c>
      <c r="Q3204" t="str">
        <f t="shared" si="303"/>
        <v>theater</v>
      </c>
      <c r="R3204" t="str">
        <f t="shared" si="304"/>
        <v>musical</v>
      </c>
      <c r="S3204" s="8">
        <f t="shared" si="305"/>
        <v>42293.853541666671</v>
      </c>
      <c r="T3204" s="8">
        <f t="shared" si="306"/>
        <v>42352.249305555553</v>
      </c>
    </row>
    <row r="3205" spans="1:20" ht="48" x14ac:dyDescent="0.2">
      <c r="A3205">
        <v>3203</v>
      </c>
      <c r="B3205" s="3" t="s">
        <v>3203</v>
      </c>
      <c r="C3205" s="3" t="s">
        <v>5427</v>
      </c>
      <c r="D3205">
        <v>200000</v>
      </c>
      <c r="E3205">
        <v>11467</v>
      </c>
      <c r="F3205" t="s">
        <v>8221</v>
      </c>
      <c r="G3205" t="s">
        <v>8232</v>
      </c>
      <c r="H3205" t="s">
        <v>8253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1"/>
        <v>5.7334999999999994</v>
      </c>
      <c r="P3205">
        <f t="shared" si="302"/>
        <v>33333.333333333336</v>
      </c>
      <c r="Q3205" t="str">
        <f t="shared" si="303"/>
        <v>theater</v>
      </c>
      <c r="R3205" t="str">
        <f t="shared" si="304"/>
        <v>musical</v>
      </c>
      <c r="S3205" s="8">
        <f t="shared" si="305"/>
        <v>42242.988680555558</v>
      </c>
      <c r="T3205" s="8">
        <f t="shared" si="306"/>
        <v>42272.988680555558</v>
      </c>
    </row>
    <row r="3206" spans="1:20" ht="48" x14ac:dyDescent="0.2">
      <c r="A3206">
        <v>3204</v>
      </c>
      <c r="B3206" s="3" t="s">
        <v>3204</v>
      </c>
      <c r="C3206" s="3" t="s">
        <v>5428</v>
      </c>
      <c r="D3206">
        <v>40000</v>
      </c>
      <c r="E3206">
        <v>6130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1"/>
        <v>15.324999999999999</v>
      </c>
      <c r="P3206" t="e">
        <f t="shared" si="302"/>
        <v>#DIV/0!</v>
      </c>
      <c r="Q3206" t="str">
        <f t="shared" si="303"/>
        <v>theater</v>
      </c>
      <c r="R3206" t="str">
        <f t="shared" si="304"/>
        <v>musical</v>
      </c>
      <c r="S3206" s="8">
        <f t="shared" si="305"/>
        <v>42172.686099537037</v>
      </c>
      <c r="T3206" s="8">
        <f t="shared" si="306"/>
        <v>42202.676388888889</v>
      </c>
    </row>
    <row r="3207" spans="1:20" ht="48" x14ac:dyDescent="0.2">
      <c r="A3207">
        <v>3205</v>
      </c>
      <c r="B3207" s="3" t="s">
        <v>3205</v>
      </c>
      <c r="C3207" s="3" t="s">
        <v>5429</v>
      </c>
      <c r="D3207">
        <v>5800</v>
      </c>
      <c r="E3207">
        <v>876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1"/>
        <v>15.103448275862069</v>
      </c>
      <c r="P3207">
        <f t="shared" si="302"/>
        <v>483.33333333333331</v>
      </c>
      <c r="Q3207" t="str">
        <f t="shared" si="303"/>
        <v>theater</v>
      </c>
      <c r="R3207" t="str">
        <f t="shared" si="304"/>
        <v>musical</v>
      </c>
      <c r="S3207" s="8">
        <f t="shared" si="305"/>
        <v>42095.374675925923</v>
      </c>
      <c r="T3207" s="8">
        <f t="shared" si="306"/>
        <v>42125.374675925923</v>
      </c>
    </row>
    <row r="3208" spans="1:20" ht="48" x14ac:dyDescent="0.2">
      <c r="A3208">
        <v>3206</v>
      </c>
      <c r="B3208" s="3" t="s">
        <v>3206</v>
      </c>
      <c r="C3208" s="3" t="s">
        <v>5430</v>
      </c>
      <c r="D3208">
        <v>100000</v>
      </c>
      <c r="E3208">
        <v>503</v>
      </c>
      <c r="F3208" t="s">
        <v>8221</v>
      </c>
      <c r="G3208" t="s">
        <v>8233</v>
      </c>
      <c r="H3208" t="s">
        <v>8249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1"/>
        <v>0.503</v>
      </c>
      <c r="P3208" t="e">
        <f t="shared" si="302"/>
        <v>#DIV/0!</v>
      </c>
      <c r="Q3208" t="str">
        <f t="shared" si="303"/>
        <v>theater</v>
      </c>
      <c r="R3208" t="str">
        <f t="shared" si="304"/>
        <v>musical</v>
      </c>
      <c r="S3208" s="8">
        <f t="shared" si="305"/>
        <v>42236.276053240741</v>
      </c>
      <c r="T3208" s="8">
        <f t="shared" si="306"/>
        <v>42266.276053240741</v>
      </c>
    </row>
    <row r="3209" spans="1:20" ht="48" x14ac:dyDescent="0.2">
      <c r="A3209">
        <v>3207</v>
      </c>
      <c r="B3209" s="3" t="s">
        <v>3207</v>
      </c>
      <c r="C3209" s="3" t="s">
        <v>5431</v>
      </c>
      <c r="D3209">
        <v>462000</v>
      </c>
      <c r="E3209">
        <v>6019</v>
      </c>
      <c r="F3209" t="s">
        <v>8221</v>
      </c>
      <c r="G3209" t="s">
        <v>8235</v>
      </c>
      <c r="H3209" t="s">
        <v>8255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1"/>
        <v>1.3028138528138529</v>
      </c>
      <c r="P3209">
        <f t="shared" si="302"/>
        <v>12833.333333333334</v>
      </c>
      <c r="Q3209" t="str">
        <f t="shared" si="303"/>
        <v>theater</v>
      </c>
      <c r="R3209" t="str">
        <f t="shared" si="304"/>
        <v>musical</v>
      </c>
      <c r="S3209" s="8">
        <f t="shared" si="305"/>
        <v>42057.277858796297</v>
      </c>
      <c r="T3209" s="8">
        <f t="shared" si="306"/>
        <v>42117.236192129625</v>
      </c>
    </row>
    <row r="3210" spans="1:20" ht="48" x14ac:dyDescent="0.2">
      <c r="A3210">
        <v>3208</v>
      </c>
      <c r="B3210" s="3" t="s">
        <v>3208</v>
      </c>
      <c r="C3210" s="3" t="s">
        <v>5432</v>
      </c>
      <c r="D3210">
        <v>35000</v>
      </c>
      <c r="E3210">
        <v>106</v>
      </c>
      <c r="F3210" t="s">
        <v>8221</v>
      </c>
      <c r="G3210" t="s">
        <v>8225</v>
      </c>
      <c r="H3210" t="s">
        <v>8247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1"/>
        <v>0.30285714285714288</v>
      </c>
      <c r="P3210">
        <f t="shared" si="302"/>
        <v>426.82926829268291</v>
      </c>
      <c r="Q3210" t="str">
        <f t="shared" si="303"/>
        <v>theater</v>
      </c>
      <c r="R3210" t="str">
        <f t="shared" si="304"/>
        <v>plays</v>
      </c>
      <c r="S3210" s="8">
        <f t="shared" si="305"/>
        <v>41827.605057870373</v>
      </c>
      <c r="T3210" s="8">
        <f t="shared" si="306"/>
        <v>41848.605057870373</v>
      </c>
    </row>
    <row r="3211" spans="1:20" ht="48" x14ac:dyDescent="0.2">
      <c r="A3211">
        <v>3209</v>
      </c>
      <c r="B3211" s="3" t="s">
        <v>3209</v>
      </c>
      <c r="C3211" s="3" t="s">
        <v>5433</v>
      </c>
      <c r="D3211">
        <v>15000</v>
      </c>
      <c r="E3211">
        <v>1332</v>
      </c>
      <c r="F3211" t="s">
        <v>8221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ref="O3211:O3274" si="307">(E3211/D3211)*100</f>
        <v>8.8800000000000008</v>
      </c>
      <c r="P3211">
        <f t="shared" ref="P3211:P3274" si="308">D3211/L3211</f>
        <v>66.371681415929203</v>
      </c>
      <c r="Q3211" t="str">
        <f t="shared" ref="Q3211:Q3274" si="309">LEFT(N3211,SEARCH("/",N3211)-1)</f>
        <v>theater</v>
      </c>
      <c r="R3211" t="str">
        <f t="shared" ref="R3211:R3274" si="310">RIGHT(N3211,LEN(N3211)-SEARCH("/",N3211))</f>
        <v>plays</v>
      </c>
      <c r="S3211" s="8">
        <f t="shared" ref="S3211:S3274" si="311">(((J3211/60)/60)/24)+DATE(1970,1,1)</f>
        <v>41778.637245370373</v>
      </c>
      <c r="T3211" s="8">
        <f t="shared" ref="T3211:T3274" si="312">(((I3211/60)/60)/24)+DATE(1970,1,1)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5434</v>
      </c>
      <c r="D3212">
        <v>50000</v>
      </c>
      <c r="E3212">
        <v>4920</v>
      </c>
      <c r="F3212" t="s">
        <v>8221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7"/>
        <v>9.84</v>
      </c>
      <c r="P3212">
        <f t="shared" si="308"/>
        <v>833.33333333333337</v>
      </c>
      <c r="Q3212" t="str">
        <f t="shared" si="309"/>
        <v>theater</v>
      </c>
      <c r="R3212" t="str">
        <f t="shared" si="310"/>
        <v>plays</v>
      </c>
      <c r="S3212" s="8">
        <f t="shared" si="311"/>
        <v>41013.936562499999</v>
      </c>
      <c r="T3212" s="8">
        <f t="shared" si="31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5435</v>
      </c>
      <c r="D3213">
        <v>20000</v>
      </c>
      <c r="E3213">
        <v>486</v>
      </c>
      <c r="F3213" t="s">
        <v>8221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7"/>
        <v>2.4299999999999997</v>
      </c>
      <c r="P3213">
        <f t="shared" si="308"/>
        <v>62.111801242236027</v>
      </c>
      <c r="Q3213" t="str">
        <f t="shared" si="309"/>
        <v>theater</v>
      </c>
      <c r="R3213" t="str">
        <f t="shared" si="310"/>
        <v>plays</v>
      </c>
      <c r="S3213" s="8">
        <f t="shared" si="311"/>
        <v>41834.586574074077</v>
      </c>
      <c r="T3213" s="8">
        <f t="shared" si="312"/>
        <v>41866.083333333336</v>
      </c>
    </row>
    <row r="3214" spans="1:20" ht="48" x14ac:dyDescent="0.2">
      <c r="A3214">
        <v>3212</v>
      </c>
      <c r="B3214" s="3" t="s">
        <v>3212</v>
      </c>
      <c r="C3214" s="3" t="s">
        <v>5436</v>
      </c>
      <c r="D3214">
        <v>100000</v>
      </c>
      <c r="E3214">
        <v>1130</v>
      </c>
      <c r="F3214" t="s">
        <v>8221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7"/>
        <v>1.1299999999999999</v>
      </c>
      <c r="P3214">
        <f t="shared" si="308"/>
        <v>1063.8297872340424</v>
      </c>
      <c r="Q3214" t="str">
        <f t="shared" si="309"/>
        <v>theater</v>
      </c>
      <c r="R3214" t="str">
        <f t="shared" si="310"/>
        <v>plays</v>
      </c>
      <c r="S3214" s="8">
        <f t="shared" si="311"/>
        <v>41829.795729166668</v>
      </c>
      <c r="T3214" s="8">
        <f t="shared" si="31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5437</v>
      </c>
      <c r="D3215">
        <v>48000</v>
      </c>
      <c r="E3215">
        <v>1705</v>
      </c>
      <c r="F3215" t="s">
        <v>8221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7"/>
        <v>3.5520833333333335</v>
      </c>
      <c r="P3215">
        <f t="shared" si="308"/>
        <v>1021.2765957446809</v>
      </c>
      <c r="Q3215" t="str">
        <f t="shared" si="309"/>
        <v>theater</v>
      </c>
      <c r="R3215" t="str">
        <f t="shared" si="310"/>
        <v>plays</v>
      </c>
      <c r="S3215" s="8">
        <f t="shared" si="311"/>
        <v>42171.763414351852</v>
      </c>
      <c r="T3215" s="8">
        <f t="shared" si="31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5438</v>
      </c>
      <c r="D3216">
        <v>75000</v>
      </c>
      <c r="E3216">
        <v>1748</v>
      </c>
      <c r="F3216" t="s">
        <v>8221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7"/>
        <v>2.3306666666666667</v>
      </c>
      <c r="P3216">
        <f t="shared" si="308"/>
        <v>652.17391304347825</v>
      </c>
      <c r="Q3216" t="str">
        <f t="shared" si="309"/>
        <v>theater</v>
      </c>
      <c r="R3216" t="str">
        <f t="shared" si="310"/>
        <v>plays</v>
      </c>
      <c r="S3216" s="8">
        <f t="shared" si="311"/>
        <v>42337.792511574073</v>
      </c>
      <c r="T3216" s="8">
        <f t="shared" si="312"/>
        <v>42374.996527777781</v>
      </c>
    </row>
    <row r="3217" spans="1:20" ht="48" x14ac:dyDescent="0.2">
      <c r="A3217">
        <v>3215</v>
      </c>
      <c r="B3217" s="3" t="s">
        <v>3215</v>
      </c>
      <c r="C3217" s="3" t="s">
        <v>5439</v>
      </c>
      <c r="D3217">
        <v>50000</v>
      </c>
      <c r="E3217">
        <v>408</v>
      </c>
      <c r="F3217" t="s">
        <v>8221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7"/>
        <v>0.81600000000000006</v>
      </c>
      <c r="P3217">
        <f t="shared" si="308"/>
        <v>373.13432835820896</v>
      </c>
      <c r="Q3217" t="str">
        <f t="shared" si="309"/>
        <v>theater</v>
      </c>
      <c r="R3217" t="str">
        <f t="shared" si="310"/>
        <v>plays</v>
      </c>
      <c r="S3217" s="8">
        <f t="shared" si="311"/>
        <v>42219.665173611109</v>
      </c>
      <c r="T3217" s="8">
        <f t="shared" si="31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5440</v>
      </c>
      <c r="D3218">
        <v>35000</v>
      </c>
      <c r="E3218">
        <v>7873</v>
      </c>
      <c r="F3218" t="s">
        <v>8221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7"/>
        <v>22.494285714285713</v>
      </c>
      <c r="P3218">
        <f t="shared" si="308"/>
        <v>1000</v>
      </c>
      <c r="Q3218" t="str">
        <f t="shared" si="309"/>
        <v>theater</v>
      </c>
      <c r="R3218" t="str">
        <f t="shared" si="310"/>
        <v>plays</v>
      </c>
      <c r="S3218" s="8">
        <f t="shared" si="311"/>
        <v>42165.462627314817</v>
      </c>
      <c r="T3218" s="8">
        <f t="shared" si="312"/>
        <v>42196.604166666672</v>
      </c>
    </row>
    <row r="3219" spans="1:20" ht="48" x14ac:dyDescent="0.2">
      <c r="A3219">
        <v>3217</v>
      </c>
      <c r="B3219" s="3" t="s">
        <v>3217</v>
      </c>
      <c r="C3219" s="3" t="s">
        <v>5441</v>
      </c>
      <c r="D3219">
        <v>250000</v>
      </c>
      <c r="E3219">
        <v>3417</v>
      </c>
      <c r="F3219" t="s">
        <v>8221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7"/>
        <v>1.3668</v>
      </c>
      <c r="P3219">
        <f t="shared" si="308"/>
        <v>2403.8461538461538</v>
      </c>
      <c r="Q3219" t="str">
        <f t="shared" si="309"/>
        <v>theater</v>
      </c>
      <c r="R3219" t="str">
        <f t="shared" si="310"/>
        <v>plays</v>
      </c>
      <c r="S3219" s="8">
        <f t="shared" si="311"/>
        <v>42648.546111111107</v>
      </c>
      <c r="T3219" s="8">
        <f t="shared" si="31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5442</v>
      </c>
      <c r="D3220">
        <v>10115</v>
      </c>
      <c r="E3220">
        <v>0</v>
      </c>
      <c r="F3220" t="s">
        <v>8221</v>
      </c>
      <c r="G3220" t="s">
        <v>8240</v>
      </c>
      <c r="H3220" t="s">
        <v>8257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7"/>
        <v>0</v>
      </c>
      <c r="P3220">
        <f t="shared" si="308"/>
        <v>54.972826086956523</v>
      </c>
      <c r="Q3220" t="str">
        <f t="shared" si="309"/>
        <v>theater</v>
      </c>
      <c r="R3220" t="str">
        <f t="shared" si="310"/>
        <v>plays</v>
      </c>
      <c r="S3220" s="8">
        <f t="shared" si="311"/>
        <v>41971.002152777779</v>
      </c>
      <c r="T3220" s="8">
        <f t="shared" si="312"/>
        <v>42004</v>
      </c>
    </row>
    <row r="3221" spans="1:20" ht="48" x14ac:dyDescent="0.2">
      <c r="A3221">
        <v>3219</v>
      </c>
      <c r="B3221" s="3" t="s">
        <v>3219</v>
      </c>
      <c r="C3221" s="3" t="s">
        <v>5443</v>
      </c>
      <c r="D3221">
        <v>2500</v>
      </c>
      <c r="E3221">
        <v>0</v>
      </c>
      <c r="F3221" t="s">
        <v>8221</v>
      </c>
      <c r="G3221" t="s">
        <v>8226</v>
      </c>
      <c r="H3221" t="s">
        <v>8248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7"/>
        <v>0</v>
      </c>
      <c r="P3221">
        <f t="shared" si="308"/>
        <v>21.008403361344538</v>
      </c>
      <c r="Q3221" t="str">
        <f t="shared" si="309"/>
        <v>theater</v>
      </c>
      <c r="R3221" t="str">
        <f t="shared" si="310"/>
        <v>plays</v>
      </c>
      <c r="S3221" s="8">
        <f t="shared" si="311"/>
        <v>42050.983182870375</v>
      </c>
      <c r="T3221" s="8">
        <f t="shared" si="312"/>
        <v>42085.941516203704</v>
      </c>
    </row>
    <row r="3222" spans="1:20" ht="48" x14ac:dyDescent="0.2">
      <c r="A3222">
        <v>3220</v>
      </c>
      <c r="B3222" s="3" t="s">
        <v>3220</v>
      </c>
      <c r="C3222" s="3" t="s">
        <v>5444</v>
      </c>
      <c r="D3222">
        <v>133000</v>
      </c>
      <c r="E3222">
        <v>14303</v>
      </c>
      <c r="F3222" t="s">
        <v>8221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7"/>
        <v>10.754135338345865</v>
      </c>
      <c r="P3222">
        <f t="shared" si="308"/>
        <v>2254.2372881355932</v>
      </c>
      <c r="Q3222" t="str">
        <f t="shared" si="309"/>
        <v>theater</v>
      </c>
      <c r="R3222" t="str">
        <f t="shared" si="310"/>
        <v>plays</v>
      </c>
      <c r="S3222" s="8">
        <f t="shared" si="311"/>
        <v>42772.833379629628</v>
      </c>
      <c r="T3222" s="8">
        <f t="shared" si="312"/>
        <v>42806.875</v>
      </c>
    </row>
    <row r="3223" spans="1:20" ht="48" x14ac:dyDescent="0.2">
      <c r="A3223">
        <v>3221</v>
      </c>
      <c r="B3223" s="3" t="s">
        <v>3221</v>
      </c>
      <c r="C3223" s="3" t="s">
        <v>5445</v>
      </c>
      <c r="D3223">
        <v>25000</v>
      </c>
      <c r="E3223">
        <v>4940</v>
      </c>
      <c r="F3223" t="s">
        <v>8221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7"/>
        <v>19.759999999999998</v>
      </c>
      <c r="P3223">
        <f t="shared" si="308"/>
        <v>221.23893805309734</v>
      </c>
      <c r="Q3223" t="str">
        <f t="shared" si="309"/>
        <v>theater</v>
      </c>
      <c r="R3223" t="str">
        <f t="shared" si="310"/>
        <v>plays</v>
      </c>
      <c r="S3223" s="8">
        <f t="shared" si="311"/>
        <v>42155.696793981479</v>
      </c>
      <c r="T3223" s="8">
        <f t="shared" si="312"/>
        <v>42190.696793981479</v>
      </c>
    </row>
    <row r="3224" spans="1:20" ht="48" x14ac:dyDescent="0.2">
      <c r="A3224">
        <v>3222</v>
      </c>
      <c r="B3224" s="3" t="s">
        <v>3222</v>
      </c>
      <c r="C3224" s="3" t="s">
        <v>5446</v>
      </c>
      <c r="D3224">
        <v>100000</v>
      </c>
      <c r="E3224">
        <v>84947</v>
      </c>
      <c r="F3224" t="s">
        <v>8221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7"/>
        <v>84.946999999999989</v>
      </c>
      <c r="P3224">
        <f t="shared" si="308"/>
        <v>1190.4761904761904</v>
      </c>
      <c r="Q3224" t="str">
        <f t="shared" si="309"/>
        <v>theater</v>
      </c>
      <c r="R3224" t="str">
        <f t="shared" si="310"/>
        <v>plays</v>
      </c>
      <c r="S3224" s="8">
        <f t="shared" si="311"/>
        <v>42270.582141203704</v>
      </c>
      <c r="T3224" s="8">
        <f t="shared" si="312"/>
        <v>42301.895138888889</v>
      </c>
    </row>
    <row r="3225" spans="1:20" ht="48" x14ac:dyDescent="0.2">
      <c r="A3225">
        <v>3223</v>
      </c>
      <c r="B3225" s="3" t="s">
        <v>3223</v>
      </c>
      <c r="C3225" s="3" t="s">
        <v>5447</v>
      </c>
      <c r="D3225">
        <v>50000</v>
      </c>
      <c r="E3225">
        <v>24691</v>
      </c>
      <c r="F3225" t="s">
        <v>8221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7"/>
        <v>49.381999999999998</v>
      </c>
      <c r="P3225">
        <f t="shared" si="308"/>
        <v>675.67567567567562</v>
      </c>
      <c r="Q3225" t="str">
        <f t="shared" si="309"/>
        <v>theater</v>
      </c>
      <c r="R3225" t="str">
        <f t="shared" si="310"/>
        <v>plays</v>
      </c>
      <c r="S3225" s="8">
        <f t="shared" si="311"/>
        <v>42206.835370370376</v>
      </c>
      <c r="T3225" s="8">
        <f t="shared" si="31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5448</v>
      </c>
      <c r="D3226">
        <v>30000</v>
      </c>
      <c r="E3226">
        <v>991</v>
      </c>
      <c r="F3226" t="s">
        <v>8221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7"/>
        <v>3.3033333333333332</v>
      </c>
      <c r="P3226">
        <f t="shared" si="308"/>
        <v>138.88888888888889</v>
      </c>
      <c r="Q3226" t="str">
        <f t="shared" si="309"/>
        <v>theater</v>
      </c>
      <c r="R3226" t="str">
        <f t="shared" si="310"/>
        <v>plays</v>
      </c>
      <c r="S3226" s="8">
        <f t="shared" si="311"/>
        <v>42697.850844907407</v>
      </c>
      <c r="T3226" s="8">
        <f t="shared" si="312"/>
        <v>42745.208333333328</v>
      </c>
    </row>
    <row r="3227" spans="1:20" ht="32" x14ac:dyDescent="0.2">
      <c r="A3227">
        <v>3225</v>
      </c>
      <c r="B3227" s="3" t="s">
        <v>3225</v>
      </c>
      <c r="C3227" s="3" t="s">
        <v>5449</v>
      </c>
      <c r="D3227">
        <v>50000</v>
      </c>
      <c r="E3227">
        <v>3317</v>
      </c>
      <c r="F3227" t="s">
        <v>8221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7"/>
        <v>6.6339999999999995</v>
      </c>
      <c r="P3227">
        <f t="shared" si="308"/>
        <v>1282.051282051282</v>
      </c>
      <c r="Q3227" t="str">
        <f t="shared" si="309"/>
        <v>theater</v>
      </c>
      <c r="R3227" t="str">
        <f t="shared" si="310"/>
        <v>plays</v>
      </c>
      <c r="S3227" s="8">
        <f t="shared" si="311"/>
        <v>42503.559467592597</v>
      </c>
      <c r="T3227" s="8">
        <f t="shared" si="312"/>
        <v>42524.875</v>
      </c>
    </row>
    <row r="3228" spans="1:20" ht="48" x14ac:dyDescent="0.2">
      <c r="A3228">
        <v>3226</v>
      </c>
      <c r="B3228" s="3" t="s">
        <v>3226</v>
      </c>
      <c r="C3228" s="3" t="s">
        <v>5450</v>
      </c>
      <c r="D3228">
        <v>1680</v>
      </c>
      <c r="E3228">
        <v>0</v>
      </c>
      <c r="F3228" t="s">
        <v>8221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7"/>
        <v>0</v>
      </c>
      <c r="P3228">
        <f t="shared" si="308"/>
        <v>80</v>
      </c>
      <c r="Q3228" t="str">
        <f t="shared" si="309"/>
        <v>theater</v>
      </c>
      <c r="R3228" t="str">
        <f t="shared" si="310"/>
        <v>plays</v>
      </c>
      <c r="S3228" s="8">
        <f t="shared" si="311"/>
        <v>42277.583472222221</v>
      </c>
      <c r="T3228" s="8">
        <f t="shared" si="31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5451</v>
      </c>
      <c r="D3229">
        <v>25000</v>
      </c>
      <c r="E3229">
        <v>17590</v>
      </c>
      <c r="F3229" t="s">
        <v>8221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7"/>
        <v>70.36</v>
      </c>
      <c r="P3229">
        <f t="shared" si="308"/>
        <v>833.33333333333337</v>
      </c>
      <c r="Q3229" t="str">
        <f t="shared" si="309"/>
        <v>theater</v>
      </c>
      <c r="R3229" t="str">
        <f t="shared" si="310"/>
        <v>plays</v>
      </c>
      <c r="S3229" s="8">
        <f t="shared" si="311"/>
        <v>42722.882361111115</v>
      </c>
      <c r="T3229" s="8">
        <f t="shared" si="312"/>
        <v>42752.882361111115</v>
      </c>
    </row>
    <row r="3230" spans="1:20" ht="48" x14ac:dyDescent="0.2">
      <c r="A3230">
        <v>3228</v>
      </c>
      <c r="B3230" s="3" t="s">
        <v>3228</v>
      </c>
      <c r="C3230" s="3" t="s">
        <v>5452</v>
      </c>
      <c r="D3230">
        <v>50000</v>
      </c>
      <c r="E3230">
        <v>100</v>
      </c>
      <c r="F3230" t="s">
        <v>8221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7"/>
        <v>0.2</v>
      </c>
      <c r="P3230">
        <f t="shared" si="308"/>
        <v>1351.3513513513512</v>
      </c>
      <c r="Q3230" t="str">
        <f t="shared" si="309"/>
        <v>theater</v>
      </c>
      <c r="R3230" t="str">
        <f t="shared" si="310"/>
        <v>plays</v>
      </c>
      <c r="S3230" s="8">
        <f t="shared" si="311"/>
        <v>42323.70930555556</v>
      </c>
      <c r="T3230" s="8">
        <f t="shared" si="31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5453</v>
      </c>
      <c r="D3231">
        <v>50000</v>
      </c>
      <c r="E3231">
        <v>51149</v>
      </c>
      <c r="F3231" t="s">
        <v>8221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7"/>
        <v>102.298</v>
      </c>
      <c r="P3231">
        <f t="shared" si="308"/>
        <v>247.52475247524754</v>
      </c>
      <c r="Q3231" t="str">
        <f t="shared" si="309"/>
        <v>theater</v>
      </c>
      <c r="R3231" t="str">
        <f t="shared" si="310"/>
        <v>plays</v>
      </c>
      <c r="S3231" s="8">
        <f t="shared" si="311"/>
        <v>41933.291643518518</v>
      </c>
      <c r="T3231" s="8">
        <f t="shared" si="31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5454</v>
      </c>
      <c r="D3232">
        <v>1500</v>
      </c>
      <c r="E3232">
        <v>5666</v>
      </c>
      <c r="F3232" t="s">
        <v>8221</v>
      </c>
      <c r="G3232" t="s">
        <v>8229</v>
      </c>
      <c r="H3232" t="s">
        <v>8251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7"/>
        <v>377.73333333333335</v>
      </c>
      <c r="P3232">
        <f t="shared" si="308"/>
        <v>40.54054054054054</v>
      </c>
      <c r="Q3232" t="str">
        <f t="shared" si="309"/>
        <v>theater</v>
      </c>
      <c r="R3232" t="str">
        <f t="shared" si="310"/>
        <v>plays</v>
      </c>
      <c r="S3232" s="8">
        <f t="shared" si="311"/>
        <v>41898.168125000004</v>
      </c>
      <c r="T3232" s="8">
        <f t="shared" si="31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5455</v>
      </c>
      <c r="D3233">
        <v>300</v>
      </c>
      <c r="E3233">
        <v>375</v>
      </c>
      <c r="F3233" t="s">
        <v>8221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7"/>
        <v>125</v>
      </c>
      <c r="P3233">
        <f t="shared" si="308"/>
        <v>10.714285714285714</v>
      </c>
      <c r="Q3233" t="str">
        <f t="shared" si="309"/>
        <v>theater</v>
      </c>
      <c r="R3233" t="str">
        <f t="shared" si="310"/>
        <v>plays</v>
      </c>
      <c r="S3233" s="8">
        <f t="shared" si="311"/>
        <v>42446.943831018521</v>
      </c>
      <c r="T3233" s="8">
        <f t="shared" si="31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5456</v>
      </c>
      <c r="D3234">
        <v>4900</v>
      </c>
      <c r="E3234">
        <v>7219</v>
      </c>
      <c r="F3234" t="s">
        <v>8221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7"/>
        <v>147.32653061224491</v>
      </c>
      <c r="P3234">
        <f t="shared" si="308"/>
        <v>188.46153846153845</v>
      </c>
      <c r="Q3234" t="str">
        <f t="shared" si="309"/>
        <v>theater</v>
      </c>
      <c r="R3234" t="str">
        <f t="shared" si="310"/>
        <v>plays</v>
      </c>
      <c r="S3234" s="8">
        <f t="shared" si="311"/>
        <v>42463.81385416667</v>
      </c>
      <c r="T3234" s="8">
        <f t="shared" si="31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5457</v>
      </c>
      <c r="D3235">
        <v>2500</v>
      </c>
      <c r="E3235">
        <v>2555</v>
      </c>
      <c r="F3235" t="s">
        <v>8221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7"/>
        <v>102.2</v>
      </c>
      <c r="P3235">
        <f t="shared" si="308"/>
        <v>40.983606557377051</v>
      </c>
      <c r="Q3235" t="str">
        <f t="shared" si="309"/>
        <v>theater</v>
      </c>
      <c r="R3235" t="str">
        <f t="shared" si="310"/>
        <v>plays</v>
      </c>
      <c r="S3235" s="8">
        <f t="shared" si="311"/>
        <v>42766.805034722223</v>
      </c>
      <c r="T3235" s="8">
        <f t="shared" si="31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5458</v>
      </c>
      <c r="D3236">
        <v>5875</v>
      </c>
      <c r="E3236">
        <v>5985</v>
      </c>
      <c r="F3236" t="s">
        <v>8221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7"/>
        <v>101.8723404255319</v>
      </c>
      <c r="P3236">
        <f t="shared" si="308"/>
        <v>51.086956521739133</v>
      </c>
      <c r="Q3236" t="str">
        <f t="shared" si="309"/>
        <v>theater</v>
      </c>
      <c r="R3236" t="str">
        <f t="shared" si="310"/>
        <v>plays</v>
      </c>
      <c r="S3236" s="8">
        <f t="shared" si="311"/>
        <v>42734.789444444439</v>
      </c>
      <c r="T3236" s="8">
        <f t="shared" si="31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5459</v>
      </c>
      <c r="D3237">
        <v>5000</v>
      </c>
      <c r="E3237">
        <v>10210</v>
      </c>
      <c r="F3237" t="s">
        <v>8221</v>
      </c>
      <c r="G3237" t="s">
        <v>8229</v>
      </c>
      <c r="H3237" t="s">
        <v>8251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7"/>
        <v>204.2</v>
      </c>
      <c r="P3237">
        <f t="shared" si="308"/>
        <v>27.624309392265193</v>
      </c>
      <c r="Q3237" t="str">
        <f t="shared" si="309"/>
        <v>theater</v>
      </c>
      <c r="R3237" t="str">
        <f t="shared" si="310"/>
        <v>plays</v>
      </c>
      <c r="S3237" s="8">
        <f t="shared" si="311"/>
        <v>42522.347812499997</v>
      </c>
      <c r="T3237" s="8">
        <f t="shared" si="31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5460</v>
      </c>
      <c r="D3238">
        <v>5000</v>
      </c>
      <c r="E3238">
        <v>5202.5</v>
      </c>
      <c r="F3238" t="s">
        <v>8221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7"/>
        <v>104.05</v>
      </c>
      <c r="P3238">
        <f t="shared" si="308"/>
        <v>45.454545454545453</v>
      </c>
      <c r="Q3238" t="str">
        <f t="shared" si="309"/>
        <v>theater</v>
      </c>
      <c r="R3238" t="str">
        <f t="shared" si="310"/>
        <v>plays</v>
      </c>
      <c r="S3238" s="8">
        <f t="shared" si="311"/>
        <v>42702.917048611111</v>
      </c>
      <c r="T3238" s="8">
        <f t="shared" si="31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5461</v>
      </c>
      <c r="D3239">
        <v>20000</v>
      </c>
      <c r="E3239">
        <v>20253</v>
      </c>
      <c r="F3239" t="s">
        <v>8221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7"/>
        <v>101.265</v>
      </c>
      <c r="P3239">
        <f t="shared" si="308"/>
        <v>74.34944237918215</v>
      </c>
      <c r="Q3239" t="str">
        <f t="shared" si="309"/>
        <v>theater</v>
      </c>
      <c r="R3239" t="str">
        <f t="shared" si="310"/>
        <v>plays</v>
      </c>
      <c r="S3239" s="8">
        <f t="shared" si="311"/>
        <v>42252.474351851852</v>
      </c>
      <c r="T3239" s="8">
        <f t="shared" si="31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5462</v>
      </c>
      <c r="D3240">
        <v>10000</v>
      </c>
      <c r="E3240">
        <v>13614</v>
      </c>
      <c r="F3240" t="s">
        <v>8221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7"/>
        <v>136.13999999999999</v>
      </c>
      <c r="P3240">
        <f t="shared" si="308"/>
        <v>126.58227848101266</v>
      </c>
      <c r="Q3240" t="str">
        <f t="shared" si="309"/>
        <v>theater</v>
      </c>
      <c r="R3240" t="str">
        <f t="shared" si="310"/>
        <v>plays</v>
      </c>
      <c r="S3240" s="8">
        <f t="shared" si="311"/>
        <v>42156.510393518518</v>
      </c>
      <c r="T3240" s="8">
        <f t="shared" si="312"/>
        <v>42186.510393518518</v>
      </c>
    </row>
    <row r="3241" spans="1:20" ht="32" x14ac:dyDescent="0.2">
      <c r="A3241">
        <v>3239</v>
      </c>
      <c r="B3241" s="3" t="s">
        <v>3239</v>
      </c>
      <c r="C3241" s="3" t="s">
        <v>5463</v>
      </c>
      <c r="D3241">
        <v>1000</v>
      </c>
      <c r="E3241">
        <v>1336</v>
      </c>
      <c r="F3241" t="s">
        <v>8221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7"/>
        <v>133.6</v>
      </c>
      <c r="P3241">
        <f t="shared" si="308"/>
        <v>9.615384615384615</v>
      </c>
      <c r="Q3241" t="str">
        <f t="shared" si="309"/>
        <v>theater</v>
      </c>
      <c r="R3241" t="str">
        <f t="shared" si="310"/>
        <v>plays</v>
      </c>
      <c r="S3241" s="8">
        <f t="shared" si="311"/>
        <v>42278.089039351849</v>
      </c>
      <c r="T3241" s="8">
        <f t="shared" si="31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5464</v>
      </c>
      <c r="D3242">
        <v>1200</v>
      </c>
      <c r="E3242">
        <v>1563</v>
      </c>
      <c r="F3242" t="s">
        <v>8221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7"/>
        <v>130.25</v>
      </c>
      <c r="P3242">
        <f t="shared" si="308"/>
        <v>35.294117647058826</v>
      </c>
      <c r="Q3242" t="str">
        <f t="shared" si="309"/>
        <v>theater</v>
      </c>
      <c r="R3242" t="str">
        <f t="shared" si="310"/>
        <v>plays</v>
      </c>
      <c r="S3242" s="8">
        <f t="shared" si="311"/>
        <v>42754.693842592591</v>
      </c>
      <c r="T3242" s="8">
        <f t="shared" si="312"/>
        <v>42782.958333333328</v>
      </c>
    </row>
    <row r="3243" spans="1:20" ht="48" x14ac:dyDescent="0.2">
      <c r="A3243">
        <v>3241</v>
      </c>
      <c r="B3243" s="3" t="s">
        <v>3241</v>
      </c>
      <c r="C3243" s="3" t="s">
        <v>5465</v>
      </c>
      <c r="D3243">
        <v>2500</v>
      </c>
      <c r="E3243">
        <v>3067</v>
      </c>
      <c r="F3243" t="s">
        <v>8221</v>
      </c>
      <c r="G3243" t="s">
        <v>8225</v>
      </c>
      <c r="H3243" t="s">
        <v>8247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7"/>
        <v>122.67999999999999</v>
      </c>
      <c r="P3243">
        <f t="shared" si="308"/>
        <v>14.970059880239521</v>
      </c>
      <c r="Q3243" t="str">
        <f t="shared" si="309"/>
        <v>theater</v>
      </c>
      <c r="R3243" t="str">
        <f t="shared" si="310"/>
        <v>plays</v>
      </c>
      <c r="S3243" s="8">
        <f t="shared" si="311"/>
        <v>41893.324884259258</v>
      </c>
      <c r="T3243" s="8">
        <f t="shared" si="312"/>
        <v>41926.290972222225</v>
      </c>
    </row>
    <row r="3244" spans="1:20" ht="48" x14ac:dyDescent="0.2">
      <c r="A3244">
        <v>3242</v>
      </c>
      <c r="B3244" s="3" t="s">
        <v>3242</v>
      </c>
      <c r="C3244" s="3" t="s">
        <v>5466</v>
      </c>
      <c r="D3244">
        <v>3400</v>
      </c>
      <c r="E3244">
        <v>6215.56</v>
      </c>
      <c r="F3244" t="s">
        <v>8221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7"/>
        <v>182.81058823529412</v>
      </c>
      <c r="P3244">
        <f t="shared" si="308"/>
        <v>18.579234972677597</v>
      </c>
      <c r="Q3244" t="str">
        <f t="shared" si="309"/>
        <v>theater</v>
      </c>
      <c r="R3244" t="str">
        <f t="shared" si="310"/>
        <v>plays</v>
      </c>
      <c r="S3244" s="8">
        <f t="shared" si="311"/>
        <v>41871.755694444444</v>
      </c>
      <c r="T3244" s="8">
        <f t="shared" si="31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5467</v>
      </c>
      <c r="D3245">
        <v>2000</v>
      </c>
      <c r="E3245">
        <v>2506</v>
      </c>
      <c r="F3245" t="s">
        <v>8221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7"/>
        <v>125.29999999999998</v>
      </c>
      <c r="P3245">
        <f t="shared" si="308"/>
        <v>28.169014084507044</v>
      </c>
      <c r="Q3245" t="str">
        <f t="shared" si="309"/>
        <v>theater</v>
      </c>
      <c r="R3245" t="str">
        <f t="shared" si="310"/>
        <v>plays</v>
      </c>
      <c r="S3245" s="8">
        <f t="shared" si="311"/>
        <v>42262.096782407403</v>
      </c>
      <c r="T3245" s="8">
        <f t="shared" si="312"/>
        <v>42286</v>
      </c>
    </row>
    <row r="3246" spans="1:20" ht="48" x14ac:dyDescent="0.2">
      <c r="A3246">
        <v>3244</v>
      </c>
      <c r="B3246" s="3" t="s">
        <v>3244</v>
      </c>
      <c r="C3246" s="3" t="s">
        <v>5468</v>
      </c>
      <c r="D3246">
        <v>3000</v>
      </c>
      <c r="E3246">
        <v>3350</v>
      </c>
      <c r="F3246" t="s">
        <v>8221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7"/>
        <v>111.66666666666667</v>
      </c>
      <c r="P3246">
        <f t="shared" si="308"/>
        <v>43.478260869565219</v>
      </c>
      <c r="Q3246" t="str">
        <f t="shared" si="309"/>
        <v>theater</v>
      </c>
      <c r="R3246" t="str">
        <f t="shared" si="310"/>
        <v>plays</v>
      </c>
      <c r="S3246" s="8">
        <f t="shared" si="311"/>
        <v>42675.694236111114</v>
      </c>
      <c r="T3246" s="8">
        <f t="shared" si="31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5469</v>
      </c>
      <c r="D3247">
        <v>660</v>
      </c>
      <c r="E3247">
        <v>764</v>
      </c>
      <c r="F3247" t="s">
        <v>8221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7"/>
        <v>115.75757575757575</v>
      </c>
      <c r="P3247">
        <f t="shared" si="308"/>
        <v>2.4444444444444446</v>
      </c>
      <c r="Q3247" t="str">
        <f t="shared" si="309"/>
        <v>theater</v>
      </c>
      <c r="R3247" t="str">
        <f t="shared" si="310"/>
        <v>plays</v>
      </c>
      <c r="S3247" s="8">
        <f t="shared" si="311"/>
        <v>42135.60020833333</v>
      </c>
      <c r="T3247" s="8">
        <f t="shared" si="312"/>
        <v>42167.083333333328</v>
      </c>
    </row>
    <row r="3248" spans="1:20" ht="32" x14ac:dyDescent="0.2">
      <c r="A3248">
        <v>3246</v>
      </c>
      <c r="B3248" s="3" t="s">
        <v>3246</v>
      </c>
      <c r="C3248" s="3" t="s">
        <v>5470</v>
      </c>
      <c r="D3248">
        <v>1500</v>
      </c>
      <c r="E3248">
        <v>2598</v>
      </c>
      <c r="F3248" t="s">
        <v>8221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7"/>
        <v>173.2</v>
      </c>
      <c r="P3248">
        <f t="shared" si="308"/>
        <v>7.7720207253886011</v>
      </c>
      <c r="Q3248" t="str">
        <f t="shared" si="309"/>
        <v>theater</v>
      </c>
      <c r="R3248" t="str">
        <f t="shared" si="310"/>
        <v>plays</v>
      </c>
      <c r="S3248" s="8">
        <f t="shared" si="311"/>
        <v>42230.472222222219</v>
      </c>
      <c r="T3248" s="8">
        <f t="shared" si="31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5471</v>
      </c>
      <c r="D3249">
        <v>6000</v>
      </c>
      <c r="E3249">
        <v>7559</v>
      </c>
      <c r="F3249" t="s">
        <v>8221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7"/>
        <v>125.98333333333333</v>
      </c>
      <c r="P3249">
        <f t="shared" si="308"/>
        <v>105.26315789473684</v>
      </c>
      <c r="Q3249" t="str">
        <f t="shared" si="309"/>
        <v>theater</v>
      </c>
      <c r="R3249" t="str">
        <f t="shared" si="310"/>
        <v>plays</v>
      </c>
      <c r="S3249" s="8">
        <f t="shared" si="311"/>
        <v>42167.434166666666</v>
      </c>
      <c r="T3249" s="8">
        <f t="shared" si="31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5472</v>
      </c>
      <c r="D3250">
        <v>1000</v>
      </c>
      <c r="E3250">
        <v>1091</v>
      </c>
      <c r="F3250" t="s">
        <v>8221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7"/>
        <v>109.1</v>
      </c>
      <c r="P3250">
        <f t="shared" si="308"/>
        <v>5</v>
      </c>
      <c r="Q3250" t="str">
        <f t="shared" si="309"/>
        <v>theater</v>
      </c>
      <c r="R3250" t="str">
        <f t="shared" si="310"/>
        <v>plays</v>
      </c>
      <c r="S3250" s="8">
        <f t="shared" si="311"/>
        <v>42068.888391203705</v>
      </c>
      <c r="T3250" s="8">
        <f t="shared" si="31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5473</v>
      </c>
      <c r="D3251">
        <v>200</v>
      </c>
      <c r="E3251">
        <v>200</v>
      </c>
      <c r="F3251" t="s">
        <v>8221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7"/>
        <v>100</v>
      </c>
      <c r="P3251">
        <f t="shared" si="308"/>
        <v>2.2727272727272729</v>
      </c>
      <c r="Q3251" t="str">
        <f t="shared" si="309"/>
        <v>theater</v>
      </c>
      <c r="R3251" t="str">
        <f t="shared" si="310"/>
        <v>plays</v>
      </c>
      <c r="S3251" s="8">
        <f t="shared" si="311"/>
        <v>42145.746689814812</v>
      </c>
      <c r="T3251" s="8">
        <f t="shared" si="31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5474</v>
      </c>
      <c r="D3252">
        <v>42000</v>
      </c>
      <c r="E3252">
        <v>49830</v>
      </c>
      <c r="F3252" t="s">
        <v>8221</v>
      </c>
      <c r="G3252" t="s">
        <v>8232</v>
      </c>
      <c r="H3252" t="s">
        <v>8253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7"/>
        <v>118.64285714285714</v>
      </c>
      <c r="P3252">
        <f t="shared" si="308"/>
        <v>197.18309859154928</v>
      </c>
      <c r="Q3252" t="str">
        <f t="shared" si="309"/>
        <v>theater</v>
      </c>
      <c r="R3252" t="str">
        <f t="shared" si="310"/>
        <v>plays</v>
      </c>
      <c r="S3252" s="8">
        <f t="shared" si="311"/>
        <v>41918.742175925923</v>
      </c>
      <c r="T3252" s="8">
        <f t="shared" si="31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5475</v>
      </c>
      <c r="D3253">
        <v>7500</v>
      </c>
      <c r="E3253">
        <v>7520</v>
      </c>
      <c r="F3253" t="s">
        <v>8221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7"/>
        <v>100.26666666666667</v>
      </c>
      <c r="P3253">
        <f t="shared" si="308"/>
        <v>375</v>
      </c>
      <c r="Q3253" t="str">
        <f t="shared" si="309"/>
        <v>theater</v>
      </c>
      <c r="R3253" t="str">
        <f t="shared" si="310"/>
        <v>plays</v>
      </c>
      <c r="S3253" s="8">
        <f t="shared" si="311"/>
        <v>42146.731087962966</v>
      </c>
      <c r="T3253" s="8">
        <f t="shared" si="312"/>
        <v>42176.731087962966</v>
      </c>
    </row>
    <row r="3254" spans="1:20" ht="16" x14ac:dyDescent="0.2">
      <c r="A3254">
        <v>3252</v>
      </c>
      <c r="B3254" s="3" t="s">
        <v>3252</v>
      </c>
      <c r="C3254" s="3" t="s">
        <v>5476</v>
      </c>
      <c r="D3254">
        <v>7500</v>
      </c>
      <c r="E3254">
        <v>9486.69</v>
      </c>
      <c r="F3254" t="s">
        <v>8221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7"/>
        <v>126.48920000000001</v>
      </c>
      <c r="P3254">
        <f t="shared" si="308"/>
        <v>150</v>
      </c>
      <c r="Q3254" t="str">
        <f t="shared" si="309"/>
        <v>theater</v>
      </c>
      <c r="R3254" t="str">
        <f t="shared" si="310"/>
        <v>plays</v>
      </c>
      <c r="S3254" s="8">
        <f t="shared" si="311"/>
        <v>42590.472685185188</v>
      </c>
      <c r="T3254" s="8">
        <f t="shared" si="31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5477</v>
      </c>
      <c r="D3255">
        <v>5000</v>
      </c>
      <c r="E3255">
        <v>5713</v>
      </c>
      <c r="F3255" t="s">
        <v>8221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7"/>
        <v>114.26</v>
      </c>
      <c r="P3255">
        <f t="shared" si="308"/>
        <v>43.478260869565219</v>
      </c>
      <c r="Q3255" t="str">
        <f t="shared" si="309"/>
        <v>theater</v>
      </c>
      <c r="R3255" t="str">
        <f t="shared" si="310"/>
        <v>plays</v>
      </c>
      <c r="S3255" s="8">
        <f t="shared" si="311"/>
        <v>42602.576712962968</v>
      </c>
      <c r="T3255" s="8">
        <f t="shared" si="312"/>
        <v>42621.15625</v>
      </c>
    </row>
    <row r="3256" spans="1:20" ht="48" x14ac:dyDescent="0.2">
      <c r="A3256">
        <v>3254</v>
      </c>
      <c r="B3256" s="3" t="s">
        <v>3254</v>
      </c>
      <c r="C3256" s="3" t="s">
        <v>5478</v>
      </c>
      <c r="D3256">
        <v>5000</v>
      </c>
      <c r="E3256">
        <v>5535</v>
      </c>
      <c r="F3256" t="s">
        <v>8221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7"/>
        <v>110.7</v>
      </c>
      <c r="P3256">
        <f t="shared" si="308"/>
        <v>26.881720430107528</v>
      </c>
      <c r="Q3256" t="str">
        <f t="shared" si="309"/>
        <v>theater</v>
      </c>
      <c r="R3256" t="str">
        <f t="shared" si="310"/>
        <v>plays</v>
      </c>
      <c r="S3256" s="8">
        <f t="shared" si="311"/>
        <v>42059.085752314815</v>
      </c>
      <c r="T3256" s="8">
        <f t="shared" si="31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5479</v>
      </c>
      <c r="D3257">
        <v>32360</v>
      </c>
      <c r="E3257">
        <v>34090.629999999997</v>
      </c>
      <c r="F3257" t="s">
        <v>8221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7"/>
        <v>105.34805315203954</v>
      </c>
      <c r="P3257">
        <f t="shared" si="308"/>
        <v>1797.7777777777778</v>
      </c>
      <c r="Q3257" t="str">
        <f t="shared" si="309"/>
        <v>theater</v>
      </c>
      <c r="R3257" t="str">
        <f t="shared" si="310"/>
        <v>plays</v>
      </c>
      <c r="S3257" s="8">
        <f t="shared" si="311"/>
        <v>41889.768229166664</v>
      </c>
      <c r="T3257" s="8">
        <f t="shared" si="312"/>
        <v>41919.768229166664</v>
      </c>
    </row>
    <row r="3258" spans="1:20" ht="32" x14ac:dyDescent="0.2">
      <c r="A3258">
        <v>3256</v>
      </c>
      <c r="B3258" s="3" t="s">
        <v>3256</v>
      </c>
      <c r="C3258" s="3" t="s">
        <v>5480</v>
      </c>
      <c r="D3258">
        <v>1500</v>
      </c>
      <c r="E3258">
        <v>1555</v>
      </c>
      <c r="F3258" t="s">
        <v>8221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7"/>
        <v>103.66666666666666</v>
      </c>
      <c r="P3258">
        <f t="shared" si="308"/>
        <v>8.5227272727272734</v>
      </c>
      <c r="Q3258" t="str">
        <f t="shared" si="309"/>
        <v>theater</v>
      </c>
      <c r="R3258" t="str">
        <f t="shared" si="310"/>
        <v>plays</v>
      </c>
      <c r="S3258" s="8">
        <f t="shared" si="311"/>
        <v>42144.573807870373</v>
      </c>
      <c r="T3258" s="8">
        <f t="shared" si="31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5481</v>
      </c>
      <c r="D3259">
        <v>6999</v>
      </c>
      <c r="E3259">
        <v>7495</v>
      </c>
      <c r="F3259" t="s">
        <v>8221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7"/>
        <v>107.08672667523933</v>
      </c>
      <c r="P3259">
        <f t="shared" si="308"/>
        <v>170.70731707317074</v>
      </c>
      <c r="Q3259" t="str">
        <f t="shared" si="309"/>
        <v>theater</v>
      </c>
      <c r="R3259" t="str">
        <f t="shared" si="310"/>
        <v>plays</v>
      </c>
      <c r="S3259" s="8">
        <f t="shared" si="311"/>
        <v>42758.559629629628</v>
      </c>
      <c r="T3259" s="8">
        <f t="shared" si="312"/>
        <v>42788.559629629628</v>
      </c>
    </row>
    <row r="3260" spans="1:20" ht="16" x14ac:dyDescent="0.2">
      <c r="A3260">
        <v>3258</v>
      </c>
      <c r="B3260" s="3" t="s">
        <v>3258</v>
      </c>
      <c r="C3260" s="3" t="s">
        <v>5482</v>
      </c>
      <c r="D3260">
        <v>500</v>
      </c>
      <c r="E3260">
        <v>620</v>
      </c>
      <c r="F3260" t="s">
        <v>8221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7"/>
        <v>124</v>
      </c>
      <c r="P3260">
        <f t="shared" si="308"/>
        <v>6.666666666666667</v>
      </c>
      <c r="Q3260" t="str">
        <f t="shared" si="309"/>
        <v>theater</v>
      </c>
      <c r="R3260" t="str">
        <f t="shared" si="310"/>
        <v>plays</v>
      </c>
      <c r="S3260" s="8">
        <f t="shared" si="311"/>
        <v>41982.887280092589</v>
      </c>
      <c r="T3260" s="8">
        <f t="shared" si="312"/>
        <v>42012.887280092589</v>
      </c>
    </row>
    <row r="3261" spans="1:20" ht="32" x14ac:dyDescent="0.2">
      <c r="A3261">
        <v>3259</v>
      </c>
      <c r="B3261" s="3" t="s">
        <v>3259</v>
      </c>
      <c r="C3261" s="3" t="s">
        <v>5483</v>
      </c>
      <c r="D3261">
        <v>10000</v>
      </c>
      <c r="E3261">
        <v>10501</v>
      </c>
      <c r="F3261" t="s">
        <v>8221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7"/>
        <v>105.01</v>
      </c>
      <c r="P3261">
        <f t="shared" si="308"/>
        <v>103.09278350515464</v>
      </c>
      <c r="Q3261" t="str">
        <f t="shared" si="309"/>
        <v>theater</v>
      </c>
      <c r="R3261" t="str">
        <f t="shared" si="310"/>
        <v>plays</v>
      </c>
      <c r="S3261" s="8">
        <f t="shared" si="311"/>
        <v>42614.760937500003</v>
      </c>
      <c r="T3261" s="8">
        <f t="shared" si="31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5484</v>
      </c>
      <c r="D3262">
        <v>1500</v>
      </c>
      <c r="E3262">
        <v>2842</v>
      </c>
      <c r="F3262" t="s">
        <v>8221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7"/>
        <v>189.46666666666667</v>
      </c>
      <c r="P3262">
        <f t="shared" si="308"/>
        <v>20.547945205479451</v>
      </c>
      <c r="Q3262" t="str">
        <f t="shared" si="309"/>
        <v>theater</v>
      </c>
      <c r="R3262" t="str">
        <f t="shared" si="310"/>
        <v>plays</v>
      </c>
      <c r="S3262" s="8">
        <f t="shared" si="311"/>
        <v>42303.672662037032</v>
      </c>
      <c r="T3262" s="8">
        <f t="shared" si="31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5485</v>
      </c>
      <c r="D3263">
        <v>4000</v>
      </c>
      <c r="E3263">
        <v>6853</v>
      </c>
      <c r="F3263" t="s">
        <v>8221</v>
      </c>
      <c r="G3263" t="s">
        <v>8230</v>
      </c>
      <c r="H3263" t="s">
        <v>8249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7"/>
        <v>171.32499999999999</v>
      </c>
      <c r="P3263">
        <f t="shared" si="308"/>
        <v>81.632653061224488</v>
      </c>
      <c r="Q3263" t="str">
        <f t="shared" si="309"/>
        <v>theater</v>
      </c>
      <c r="R3263" t="str">
        <f t="shared" si="310"/>
        <v>plays</v>
      </c>
      <c r="S3263" s="8">
        <f t="shared" si="311"/>
        <v>42171.725416666668</v>
      </c>
      <c r="T3263" s="8">
        <f t="shared" si="31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5486</v>
      </c>
      <c r="D3264">
        <v>3700</v>
      </c>
      <c r="E3264">
        <v>9342</v>
      </c>
      <c r="F3264" t="s">
        <v>8221</v>
      </c>
      <c r="G3264" t="s">
        <v>8225</v>
      </c>
      <c r="H3264" t="s">
        <v>8247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7"/>
        <v>252.48648648648651</v>
      </c>
      <c r="P3264">
        <f t="shared" si="308"/>
        <v>27.611940298507463</v>
      </c>
      <c r="Q3264" t="str">
        <f t="shared" si="309"/>
        <v>theater</v>
      </c>
      <c r="R3264" t="str">
        <f t="shared" si="310"/>
        <v>plays</v>
      </c>
      <c r="S3264" s="8">
        <f t="shared" si="311"/>
        <v>41964.315532407403</v>
      </c>
      <c r="T3264" s="8">
        <f t="shared" si="312"/>
        <v>41995.166666666672</v>
      </c>
    </row>
    <row r="3265" spans="1:20" ht="48" x14ac:dyDescent="0.2">
      <c r="A3265">
        <v>3263</v>
      </c>
      <c r="B3265" s="3" t="s">
        <v>3263</v>
      </c>
      <c r="C3265" s="3" t="s">
        <v>5487</v>
      </c>
      <c r="D3265">
        <v>1300</v>
      </c>
      <c r="E3265">
        <v>1510</v>
      </c>
      <c r="F3265" t="s">
        <v>8221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7"/>
        <v>116.15384615384616</v>
      </c>
      <c r="P3265">
        <f t="shared" si="308"/>
        <v>19.117647058823529</v>
      </c>
      <c r="Q3265" t="str">
        <f t="shared" si="309"/>
        <v>theater</v>
      </c>
      <c r="R3265" t="str">
        <f t="shared" si="310"/>
        <v>plays</v>
      </c>
      <c r="S3265" s="8">
        <f t="shared" si="311"/>
        <v>42284.516064814816</v>
      </c>
      <c r="T3265" s="8">
        <f t="shared" si="312"/>
        <v>42307.875</v>
      </c>
    </row>
    <row r="3266" spans="1:20" ht="16" x14ac:dyDescent="0.2">
      <c r="A3266">
        <v>3264</v>
      </c>
      <c r="B3266" s="3" t="s">
        <v>3264</v>
      </c>
      <c r="C3266" s="3" t="s">
        <v>5488</v>
      </c>
      <c r="D3266">
        <v>2000</v>
      </c>
      <c r="E3266">
        <v>4067</v>
      </c>
      <c r="F3266" t="s">
        <v>8221</v>
      </c>
      <c r="G3266" t="s">
        <v>8225</v>
      </c>
      <c r="H3266" t="s">
        <v>8247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7"/>
        <v>203.35000000000002</v>
      </c>
      <c r="P3266">
        <f t="shared" si="308"/>
        <v>40.816326530612244</v>
      </c>
      <c r="Q3266" t="str">
        <f t="shared" si="309"/>
        <v>theater</v>
      </c>
      <c r="R3266" t="str">
        <f t="shared" si="310"/>
        <v>plays</v>
      </c>
      <c r="S3266" s="8">
        <f t="shared" si="311"/>
        <v>42016.800208333334</v>
      </c>
      <c r="T3266" s="8">
        <f t="shared" si="312"/>
        <v>42032.916666666672</v>
      </c>
    </row>
    <row r="3267" spans="1:20" ht="32" x14ac:dyDescent="0.2">
      <c r="A3267">
        <v>3265</v>
      </c>
      <c r="B3267" s="3" t="s">
        <v>3265</v>
      </c>
      <c r="C3267" s="3" t="s">
        <v>5489</v>
      </c>
      <c r="D3267">
        <v>10000</v>
      </c>
      <c r="E3267">
        <v>11160</v>
      </c>
      <c r="F3267" t="s">
        <v>8221</v>
      </c>
      <c r="G3267" t="s">
        <v>8224</v>
      </c>
      <c r="H3267" t="s">
        <v>8246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7"/>
        <v>111.60000000000001</v>
      </c>
      <c r="P3267">
        <f t="shared" si="308"/>
        <v>158.73015873015873</v>
      </c>
      <c r="Q3267" t="str">
        <f t="shared" si="309"/>
        <v>theater</v>
      </c>
      <c r="R3267" t="str">
        <f t="shared" si="310"/>
        <v>plays</v>
      </c>
      <c r="S3267" s="8">
        <f t="shared" si="311"/>
        <v>42311.711979166663</v>
      </c>
      <c r="T3267" s="8">
        <f t="shared" si="312"/>
        <v>42341.708333333328</v>
      </c>
    </row>
    <row r="3268" spans="1:20" ht="32" x14ac:dyDescent="0.2">
      <c r="A3268">
        <v>3266</v>
      </c>
      <c r="B3268" s="3" t="s">
        <v>3266</v>
      </c>
      <c r="C3268" s="3" t="s">
        <v>5490</v>
      </c>
      <c r="D3268">
        <v>25</v>
      </c>
      <c r="E3268">
        <v>106</v>
      </c>
      <c r="F3268" t="s">
        <v>8221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7"/>
        <v>424</v>
      </c>
      <c r="P3268">
        <f t="shared" si="308"/>
        <v>0.15337423312883436</v>
      </c>
      <c r="Q3268" t="str">
        <f t="shared" si="309"/>
        <v>theater</v>
      </c>
      <c r="R3268" t="str">
        <f t="shared" si="310"/>
        <v>plays</v>
      </c>
      <c r="S3268" s="8">
        <f t="shared" si="311"/>
        <v>42136.536134259266</v>
      </c>
      <c r="T3268" s="8">
        <f t="shared" si="312"/>
        <v>42167.875</v>
      </c>
    </row>
    <row r="3269" spans="1:20" ht="48" x14ac:dyDescent="0.2">
      <c r="A3269">
        <v>3267</v>
      </c>
      <c r="B3269" s="3" t="s">
        <v>3267</v>
      </c>
      <c r="C3269" s="3" t="s">
        <v>5491</v>
      </c>
      <c r="D3269">
        <v>5000</v>
      </c>
      <c r="E3269">
        <v>5355</v>
      </c>
      <c r="F3269" t="s">
        <v>8221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7"/>
        <v>107.1</v>
      </c>
      <c r="P3269">
        <f t="shared" si="308"/>
        <v>17.361111111111111</v>
      </c>
      <c r="Q3269" t="str">
        <f t="shared" si="309"/>
        <v>theater</v>
      </c>
      <c r="R3269" t="str">
        <f t="shared" si="310"/>
        <v>plays</v>
      </c>
      <c r="S3269" s="8">
        <f t="shared" si="311"/>
        <v>42172.757638888885</v>
      </c>
      <c r="T3269" s="8">
        <f t="shared" si="312"/>
        <v>42202.757638888885</v>
      </c>
    </row>
    <row r="3270" spans="1:20" ht="48" x14ac:dyDescent="0.2">
      <c r="A3270">
        <v>3268</v>
      </c>
      <c r="B3270" s="3" t="s">
        <v>3268</v>
      </c>
      <c r="C3270" s="3" t="s">
        <v>5492</v>
      </c>
      <c r="D3270">
        <v>8000</v>
      </c>
      <c r="E3270">
        <v>8349</v>
      </c>
      <c r="F3270" t="s">
        <v>8221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7"/>
        <v>104.3625</v>
      </c>
      <c r="P3270">
        <f t="shared" si="308"/>
        <v>190.47619047619048</v>
      </c>
      <c r="Q3270" t="str">
        <f t="shared" si="309"/>
        <v>theater</v>
      </c>
      <c r="R3270" t="str">
        <f t="shared" si="310"/>
        <v>plays</v>
      </c>
      <c r="S3270" s="8">
        <f t="shared" si="311"/>
        <v>42590.90425925926</v>
      </c>
      <c r="T3270" s="8">
        <f t="shared" si="312"/>
        <v>42606.90425925926</v>
      </c>
    </row>
    <row r="3271" spans="1:20" ht="48" x14ac:dyDescent="0.2">
      <c r="A3271">
        <v>3269</v>
      </c>
      <c r="B3271" s="3" t="s">
        <v>3269</v>
      </c>
      <c r="C3271" s="3" t="s">
        <v>5493</v>
      </c>
      <c r="D3271">
        <v>2200</v>
      </c>
      <c r="E3271">
        <v>4673</v>
      </c>
      <c r="F3271" t="s">
        <v>8221</v>
      </c>
      <c r="G3271" t="s">
        <v>8229</v>
      </c>
      <c r="H3271" t="s">
        <v>8251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7"/>
        <v>212.40909090909091</v>
      </c>
      <c r="P3271">
        <f t="shared" si="308"/>
        <v>31.428571428571427</v>
      </c>
      <c r="Q3271" t="str">
        <f t="shared" si="309"/>
        <v>theater</v>
      </c>
      <c r="R3271" t="str">
        <f t="shared" si="310"/>
        <v>plays</v>
      </c>
      <c r="S3271" s="8">
        <f t="shared" si="311"/>
        <v>42137.395798611105</v>
      </c>
      <c r="T3271" s="8">
        <f t="shared" si="312"/>
        <v>42171.458333333328</v>
      </c>
    </row>
    <row r="3272" spans="1:20" ht="48" x14ac:dyDescent="0.2">
      <c r="A3272">
        <v>3270</v>
      </c>
      <c r="B3272" s="3" t="s">
        <v>3270</v>
      </c>
      <c r="C3272" s="3" t="s">
        <v>5494</v>
      </c>
      <c r="D3272">
        <v>3500</v>
      </c>
      <c r="E3272">
        <v>4343</v>
      </c>
      <c r="F3272" t="s">
        <v>8221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7"/>
        <v>124.08571428571429</v>
      </c>
      <c r="P3272">
        <f t="shared" si="308"/>
        <v>116.66666666666667</v>
      </c>
      <c r="Q3272" t="str">
        <f t="shared" si="309"/>
        <v>theater</v>
      </c>
      <c r="R3272" t="str">
        <f t="shared" si="310"/>
        <v>plays</v>
      </c>
      <c r="S3272" s="8">
        <f t="shared" si="311"/>
        <v>42167.533159722225</v>
      </c>
      <c r="T3272" s="8">
        <f t="shared" si="312"/>
        <v>42197.533159722225</v>
      </c>
    </row>
    <row r="3273" spans="1:20" ht="48" x14ac:dyDescent="0.2">
      <c r="A3273">
        <v>3271</v>
      </c>
      <c r="B3273" s="3" t="s">
        <v>3271</v>
      </c>
      <c r="C3273" s="3" t="s">
        <v>5495</v>
      </c>
      <c r="D3273">
        <v>8000</v>
      </c>
      <c r="E3273">
        <v>8832.49</v>
      </c>
      <c r="F3273" t="s">
        <v>8221</v>
      </c>
      <c r="G3273" t="s">
        <v>8236</v>
      </c>
      <c r="H3273" t="s">
        <v>8249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7"/>
        <v>110.406125</v>
      </c>
      <c r="P3273">
        <f t="shared" si="308"/>
        <v>156.86274509803923</v>
      </c>
      <c r="Q3273" t="str">
        <f t="shared" si="309"/>
        <v>theater</v>
      </c>
      <c r="R3273" t="str">
        <f t="shared" si="310"/>
        <v>plays</v>
      </c>
      <c r="S3273" s="8">
        <f t="shared" si="311"/>
        <v>41915.437210648146</v>
      </c>
      <c r="T3273" s="8">
        <f t="shared" si="312"/>
        <v>41945.478877314818</v>
      </c>
    </row>
    <row r="3274" spans="1:20" ht="32" x14ac:dyDescent="0.2">
      <c r="A3274">
        <v>3272</v>
      </c>
      <c r="B3274" s="3" t="s">
        <v>3272</v>
      </c>
      <c r="C3274" s="3" t="s">
        <v>5496</v>
      </c>
      <c r="D3274">
        <v>400</v>
      </c>
      <c r="E3274">
        <v>875</v>
      </c>
      <c r="F3274" t="s">
        <v>8221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7"/>
        <v>218.75</v>
      </c>
      <c r="P3274">
        <f t="shared" si="308"/>
        <v>2.7586206896551726</v>
      </c>
      <c r="Q3274" t="str">
        <f t="shared" si="309"/>
        <v>theater</v>
      </c>
      <c r="R3274" t="str">
        <f t="shared" si="310"/>
        <v>plays</v>
      </c>
      <c r="S3274" s="8">
        <f t="shared" si="311"/>
        <v>42284.500104166669</v>
      </c>
      <c r="T3274" s="8">
        <f t="shared" si="312"/>
        <v>42314.541770833333</v>
      </c>
    </row>
    <row r="3275" spans="1:20" ht="48" x14ac:dyDescent="0.2">
      <c r="A3275">
        <v>3273</v>
      </c>
      <c r="B3275" s="3" t="s">
        <v>3273</v>
      </c>
      <c r="C3275" s="3" t="s">
        <v>5497</v>
      </c>
      <c r="D3275">
        <v>4000</v>
      </c>
      <c r="E3275">
        <v>5465</v>
      </c>
      <c r="F3275" t="s">
        <v>8221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ref="O3275:O3338" si="313">(E3275/D3275)*100</f>
        <v>136.625</v>
      </c>
      <c r="P3275">
        <f t="shared" ref="P3275:P3338" si="314">D3275/L3275</f>
        <v>190.47619047619048</v>
      </c>
      <c r="Q3275" t="str">
        <f t="shared" ref="Q3275:Q3338" si="315">LEFT(N3275,SEARCH("/",N3275)-1)</f>
        <v>theater</v>
      </c>
      <c r="R3275" t="str">
        <f t="shared" ref="R3275:R3338" si="316">RIGHT(N3275,LEN(N3275)-SEARCH("/",N3275))</f>
        <v>plays</v>
      </c>
      <c r="S3275" s="8">
        <f t="shared" ref="S3275:S3338" si="317">(((J3275/60)/60)/24)+DATE(1970,1,1)</f>
        <v>42611.801412037035</v>
      </c>
      <c r="T3275" s="8">
        <f t="shared" ref="T3275:T3338" si="318">(((I3275/60)/60)/24)+DATE(1970,1,1)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5498</v>
      </c>
      <c r="D3276">
        <v>5000</v>
      </c>
      <c r="E3276">
        <v>6740.37</v>
      </c>
      <c r="F3276" t="s">
        <v>8221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13"/>
        <v>134.8074</v>
      </c>
      <c r="P3276">
        <f t="shared" si="314"/>
        <v>17.482517482517483</v>
      </c>
      <c r="Q3276" t="str">
        <f t="shared" si="315"/>
        <v>theater</v>
      </c>
      <c r="R3276" t="str">
        <f t="shared" si="316"/>
        <v>plays</v>
      </c>
      <c r="S3276" s="8">
        <f t="shared" si="317"/>
        <v>42400.704537037032</v>
      </c>
      <c r="T3276" s="8">
        <f t="shared" si="318"/>
        <v>42444.875</v>
      </c>
    </row>
    <row r="3277" spans="1:20" ht="32" x14ac:dyDescent="0.2">
      <c r="A3277">
        <v>3275</v>
      </c>
      <c r="B3277" s="3" t="s">
        <v>3275</v>
      </c>
      <c r="C3277" s="3" t="s">
        <v>5499</v>
      </c>
      <c r="D3277">
        <v>500</v>
      </c>
      <c r="E3277">
        <v>727</v>
      </c>
      <c r="F3277" t="s">
        <v>8221</v>
      </c>
      <c r="G3277" t="s">
        <v>8225</v>
      </c>
      <c r="H3277" t="s">
        <v>8247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13"/>
        <v>145.4</v>
      </c>
      <c r="P3277">
        <f t="shared" si="314"/>
        <v>41.666666666666664</v>
      </c>
      <c r="Q3277" t="str">
        <f t="shared" si="315"/>
        <v>theater</v>
      </c>
      <c r="R3277" t="str">
        <f t="shared" si="316"/>
        <v>plays</v>
      </c>
      <c r="S3277" s="8">
        <f t="shared" si="317"/>
        <v>42017.88045138889</v>
      </c>
      <c r="T3277" s="8">
        <f t="shared" si="318"/>
        <v>42044.1875</v>
      </c>
    </row>
    <row r="3278" spans="1:20" ht="48" x14ac:dyDescent="0.2">
      <c r="A3278">
        <v>3276</v>
      </c>
      <c r="B3278" s="3" t="s">
        <v>3276</v>
      </c>
      <c r="C3278" s="3" t="s">
        <v>5500</v>
      </c>
      <c r="D3278">
        <v>2800</v>
      </c>
      <c r="E3278">
        <v>3055</v>
      </c>
      <c r="F3278" t="s">
        <v>8221</v>
      </c>
      <c r="G3278" t="s">
        <v>8224</v>
      </c>
      <c r="H3278" t="s">
        <v>8246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13"/>
        <v>109.10714285714285</v>
      </c>
      <c r="P3278">
        <f t="shared" si="314"/>
        <v>28</v>
      </c>
      <c r="Q3278" t="str">
        <f t="shared" si="315"/>
        <v>theater</v>
      </c>
      <c r="R3278" t="str">
        <f t="shared" si="316"/>
        <v>plays</v>
      </c>
      <c r="S3278" s="8">
        <f t="shared" si="317"/>
        <v>42426.949988425928</v>
      </c>
      <c r="T3278" s="8">
        <f t="shared" si="318"/>
        <v>42461.165972222225</v>
      </c>
    </row>
    <row r="3279" spans="1:20" ht="48" x14ac:dyDescent="0.2">
      <c r="A3279">
        <v>3277</v>
      </c>
      <c r="B3279" s="3" t="s">
        <v>3277</v>
      </c>
      <c r="C3279" s="3" t="s">
        <v>5501</v>
      </c>
      <c r="D3279">
        <v>500</v>
      </c>
      <c r="E3279">
        <v>551</v>
      </c>
      <c r="F3279" t="s">
        <v>8221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13"/>
        <v>110.2</v>
      </c>
      <c r="P3279">
        <f t="shared" si="314"/>
        <v>5</v>
      </c>
      <c r="Q3279" t="str">
        <f t="shared" si="315"/>
        <v>theater</v>
      </c>
      <c r="R3279" t="str">
        <f t="shared" si="316"/>
        <v>plays</v>
      </c>
      <c r="S3279" s="8">
        <f t="shared" si="317"/>
        <v>41931.682939814818</v>
      </c>
      <c r="T3279" s="8">
        <f t="shared" si="318"/>
        <v>41961.724606481483</v>
      </c>
    </row>
    <row r="3280" spans="1:20" ht="48" x14ac:dyDescent="0.2">
      <c r="A3280">
        <v>3278</v>
      </c>
      <c r="B3280" s="3" t="s">
        <v>3278</v>
      </c>
      <c r="C3280" s="3" t="s">
        <v>5502</v>
      </c>
      <c r="D3280">
        <v>2500</v>
      </c>
      <c r="E3280">
        <v>2841</v>
      </c>
      <c r="F3280" t="s">
        <v>8221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13"/>
        <v>113.64000000000001</v>
      </c>
      <c r="P3280">
        <f t="shared" si="314"/>
        <v>73.529411764705884</v>
      </c>
      <c r="Q3280" t="str">
        <f t="shared" si="315"/>
        <v>theater</v>
      </c>
      <c r="R3280" t="str">
        <f t="shared" si="316"/>
        <v>plays</v>
      </c>
      <c r="S3280" s="8">
        <f t="shared" si="317"/>
        <v>42124.848414351851</v>
      </c>
      <c r="T3280" s="8">
        <f t="shared" si="318"/>
        <v>42154.848414351851</v>
      </c>
    </row>
    <row r="3281" spans="1:20" ht="16" x14ac:dyDescent="0.2">
      <c r="A3281">
        <v>3279</v>
      </c>
      <c r="B3281" s="3" t="s">
        <v>3279</v>
      </c>
      <c r="C3281" s="3" t="s">
        <v>5503</v>
      </c>
      <c r="D3281">
        <v>10000</v>
      </c>
      <c r="E3281">
        <v>10235</v>
      </c>
      <c r="F3281" t="s">
        <v>8221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13"/>
        <v>102.35000000000001</v>
      </c>
      <c r="P3281">
        <f t="shared" si="314"/>
        <v>158.73015873015873</v>
      </c>
      <c r="Q3281" t="str">
        <f t="shared" si="315"/>
        <v>theater</v>
      </c>
      <c r="R3281" t="str">
        <f t="shared" si="316"/>
        <v>plays</v>
      </c>
      <c r="S3281" s="8">
        <f t="shared" si="317"/>
        <v>42431.102534722217</v>
      </c>
      <c r="T3281" s="8">
        <f t="shared" si="318"/>
        <v>42461.06086805556</v>
      </c>
    </row>
    <row r="3282" spans="1:20" ht="48" x14ac:dyDescent="0.2">
      <c r="A3282">
        <v>3280</v>
      </c>
      <c r="B3282" s="3" t="s">
        <v>3280</v>
      </c>
      <c r="C3282" s="3" t="s">
        <v>5504</v>
      </c>
      <c r="D3282">
        <v>750</v>
      </c>
      <c r="E3282">
        <v>916</v>
      </c>
      <c r="F3282" t="s">
        <v>8221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13"/>
        <v>122.13333333333334</v>
      </c>
      <c r="P3282">
        <f t="shared" si="314"/>
        <v>25</v>
      </c>
      <c r="Q3282" t="str">
        <f t="shared" si="315"/>
        <v>theater</v>
      </c>
      <c r="R3282" t="str">
        <f t="shared" si="316"/>
        <v>plays</v>
      </c>
      <c r="S3282" s="8">
        <f t="shared" si="317"/>
        <v>42121.756921296299</v>
      </c>
      <c r="T3282" s="8">
        <f t="shared" si="318"/>
        <v>42156.208333333328</v>
      </c>
    </row>
    <row r="3283" spans="1:20" ht="32" x14ac:dyDescent="0.2">
      <c r="A3283">
        <v>3281</v>
      </c>
      <c r="B3283" s="3" t="s">
        <v>3281</v>
      </c>
      <c r="C3283" s="3" t="s">
        <v>5505</v>
      </c>
      <c r="D3283">
        <v>3500</v>
      </c>
      <c r="E3283">
        <v>3916</v>
      </c>
      <c r="F3283" t="s">
        <v>8221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13"/>
        <v>111.88571428571427</v>
      </c>
      <c r="P3283">
        <f t="shared" si="314"/>
        <v>74.468085106382972</v>
      </c>
      <c r="Q3283" t="str">
        <f t="shared" si="315"/>
        <v>theater</v>
      </c>
      <c r="R3283" t="str">
        <f t="shared" si="316"/>
        <v>plays</v>
      </c>
      <c r="S3283" s="8">
        <f t="shared" si="317"/>
        <v>42219.019733796296</v>
      </c>
      <c r="T3283" s="8">
        <f t="shared" si="318"/>
        <v>42249.019733796296</v>
      </c>
    </row>
    <row r="3284" spans="1:20" ht="48" x14ac:dyDescent="0.2">
      <c r="A3284">
        <v>3282</v>
      </c>
      <c r="B3284" s="3" t="s">
        <v>3282</v>
      </c>
      <c r="C3284" s="3" t="s">
        <v>5506</v>
      </c>
      <c r="D3284">
        <v>6000</v>
      </c>
      <c r="E3284">
        <v>6438</v>
      </c>
      <c r="F3284" t="s">
        <v>8221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13"/>
        <v>107.3</v>
      </c>
      <c r="P3284">
        <f t="shared" si="314"/>
        <v>25.316455696202532</v>
      </c>
      <c r="Q3284" t="str">
        <f t="shared" si="315"/>
        <v>theater</v>
      </c>
      <c r="R3284" t="str">
        <f t="shared" si="316"/>
        <v>plays</v>
      </c>
      <c r="S3284" s="8">
        <f t="shared" si="317"/>
        <v>42445.19430555556</v>
      </c>
      <c r="T3284" s="8">
        <f t="shared" si="318"/>
        <v>42489.19430555556</v>
      </c>
    </row>
    <row r="3285" spans="1:20" ht="48" x14ac:dyDescent="0.2">
      <c r="A3285">
        <v>3283</v>
      </c>
      <c r="B3285" s="3" t="s">
        <v>3283</v>
      </c>
      <c r="C3285" s="3" t="s">
        <v>5507</v>
      </c>
      <c r="D3285">
        <v>10000</v>
      </c>
      <c r="E3285">
        <v>11385</v>
      </c>
      <c r="F3285" t="s">
        <v>8221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13"/>
        <v>113.85000000000001</v>
      </c>
      <c r="P3285">
        <f t="shared" si="314"/>
        <v>212.7659574468085</v>
      </c>
      <c r="Q3285" t="str">
        <f t="shared" si="315"/>
        <v>theater</v>
      </c>
      <c r="R3285" t="str">
        <f t="shared" si="316"/>
        <v>plays</v>
      </c>
      <c r="S3285" s="8">
        <f t="shared" si="317"/>
        <v>42379.74418981481</v>
      </c>
      <c r="T3285" s="8">
        <f t="shared" si="318"/>
        <v>42410.875</v>
      </c>
    </row>
    <row r="3286" spans="1:20" ht="48" x14ac:dyDescent="0.2">
      <c r="A3286">
        <v>3284</v>
      </c>
      <c r="B3286" s="3" t="s">
        <v>3284</v>
      </c>
      <c r="C3286" s="3" t="s">
        <v>5508</v>
      </c>
      <c r="D3286">
        <v>4400</v>
      </c>
      <c r="E3286">
        <v>4826</v>
      </c>
      <c r="F3286" t="s">
        <v>8221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13"/>
        <v>109.68181818181819</v>
      </c>
      <c r="P3286">
        <f t="shared" si="314"/>
        <v>293.33333333333331</v>
      </c>
      <c r="Q3286" t="str">
        <f t="shared" si="315"/>
        <v>theater</v>
      </c>
      <c r="R3286" t="str">
        <f t="shared" si="316"/>
        <v>plays</v>
      </c>
      <c r="S3286" s="8">
        <f t="shared" si="317"/>
        <v>42380.884872685187</v>
      </c>
      <c r="T3286" s="8">
        <f t="shared" si="318"/>
        <v>42398.249305555553</v>
      </c>
    </row>
    <row r="3287" spans="1:20" ht="48" x14ac:dyDescent="0.2">
      <c r="A3287">
        <v>3285</v>
      </c>
      <c r="B3287" s="3" t="s">
        <v>3285</v>
      </c>
      <c r="C3287" s="3" t="s">
        <v>5509</v>
      </c>
      <c r="D3287">
        <v>9000</v>
      </c>
      <c r="E3287">
        <v>11353</v>
      </c>
      <c r="F3287" t="s">
        <v>8221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13"/>
        <v>126.14444444444443</v>
      </c>
      <c r="P3287">
        <f t="shared" si="314"/>
        <v>111.11111111111111</v>
      </c>
      <c r="Q3287" t="str">
        <f t="shared" si="315"/>
        <v>theater</v>
      </c>
      <c r="R3287" t="str">
        <f t="shared" si="316"/>
        <v>plays</v>
      </c>
      <c r="S3287" s="8">
        <f t="shared" si="317"/>
        <v>42762.942430555559</v>
      </c>
      <c r="T3287" s="8">
        <f t="shared" si="318"/>
        <v>42794.208333333328</v>
      </c>
    </row>
    <row r="3288" spans="1:20" ht="48" x14ac:dyDescent="0.2">
      <c r="A3288">
        <v>3286</v>
      </c>
      <c r="B3288" s="3" t="s">
        <v>3286</v>
      </c>
      <c r="C3288" s="3" t="s">
        <v>5510</v>
      </c>
      <c r="D3288">
        <v>350</v>
      </c>
      <c r="E3288">
        <v>586</v>
      </c>
      <c r="F3288" t="s">
        <v>8221</v>
      </c>
      <c r="G3288" t="s">
        <v>8225</v>
      </c>
      <c r="H3288" t="s">
        <v>8247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13"/>
        <v>167.42857142857144</v>
      </c>
      <c r="P3288">
        <f t="shared" si="314"/>
        <v>2.8688524590163933</v>
      </c>
      <c r="Q3288" t="str">
        <f t="shared" si="315"/>
        <v>theater</v>
      </c>
      <c r="R3288" t="str">
        <f t="shared" si="316"/>
        <v>plays</v>
      </c>
      <c r="S3288" s="8">
        <f t="shared" si="317"/>
        <v>42567.840069444443</v>
      </c>
      <c r="T3288" s="8">
        <f t="shared" si="318"/>
        <v>42597.840069444443</v>
      </c>
    </row>
    <row r="3289" spans="1:20" ht="48" x14ac:dyDescent="0.2">
      <c r="A3289">
        <v>3287</v>
      </c>
      <c r="B3289" s="3" t="s">
        <v>3287</v>
      </c>
      <c r="C3289" s="3" t="s">
        <v>5511</v>
      </c>
      <c r="D3289">
        <v>2500</v>
      </c>
      <c r="E3289">
        <v>12413</v>
      </c>
      <c r="F3289" t="s">
        <v>8221</v>
      </c>
      <c r="G3289" t="s">
        <v>8224</v>
      </c>
      <c r="H3289" t="s">
        <v>8246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13"/>
        <v>496.52000000000004</v>
      </c>
      <c r="P3289">
        <f t="shared" si="314"/>
        <v>73.529411764705884</v>
      </c>
      <c r="Q3289" t="str">
        <f t="shared" si="315"/>
        <v>theater</v>
      </c>
      <c r="R3289" t="str">
        <f t="shared" si="316"/>
        <v>plays</v>
      </c>
      <c r="S3289" s="8">
        <f t="shared" si="317"/>
        <v>42311.750324074077</v>
      </c>
      <c r="T3289" s="8">
        <f t="shared" si="318"/>
        <v>42336.750324074077</v>
      </c>
    </row>
    <row r="3290" spans="1:20" ht="48" x14ac:dyDescent="0.2">
      <c r="A3290">
        <v>3288</v>
      </c>
      <c r="B3290" s="3" t="s">
        <v>3288</v>
      </c>
      <c r="C3290" s="3" t="s">
        <v>5512</v>
      </c>
      <c r="D3290">
        <v>2500</v>
      </c>
      <c r="E3290">
        <v>2729</v>
      </c>
      <c r="F3290" t="s">
        <v>8221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13"/>
        <v>109.16</v>
      </c>
      <c r="P3290">
        <f t="shared" si="314"/>
        <v>12.077294685990339</v>
      </c>
      <c r="Q3290" t="str">
        <f t="shared" si="315"/>
        <v>theater</v>
      </c>
      <c r="R3290" t="str">
        <f t="shared" si="316"/>
        <v>plays</v>
      </c>
      <c r="S3290" s="8">
        <f t="shared" si="317"/>
        <v>42505.774479166663</v>
      </c>
      <c r="T3290" s="8">
        <f t="shared" si="318"/>
        <v>42541.958333333328</v>
      </c>
    </row>
    <row r="3291" spans="1:20" ht="48" x14ac:dyDescent="0.2">
      <c r="A3291">
        <v>3289</v>
      </c>
      <c r="B3291" s="3" t="s">
        <v>3289</v>
      </c>
      <c r="C3291" s="3" t="s">
        <v>5513</v>
      </c>
      <c r="D3291">
        <v>4000</v>
      </c>
      <c r="E3291">
        <v>4103</v>
      </c>
      <c r="F3291" t="s">
        <v>8221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13"/>
        <v>102.57499999999999</v>
      </c>
      <c r="P3291">
        <f t="shared" si="314"/>
        <v>160</v>
      </c>
      <c r="Q3291" t="str">
        <f t="shared" si="315"/>
        <v>theater</v>
      </c>
      <c r="R3291" t="str">
        <f t="shared" si="316"/>
        <v>plays</v>
      </c>
      <c r="S3291" s="8">
        <f t="shared" si="317"/>
        <v>42758.368078703701</v>
      </c>
      <c r="T3291" s="8">
        <f t="shared" si="318"/>
        <v>42786.368078703701</v>
      </c>
    </row>
    <row r="3292" spans="1:20" ht="48" x14ac:dyDescent="0.2">
      <c r="A3292">
        <v>3290</v>
      </c>
      <c r="B3292" s="3" t="s">
        <v>3290</v>
      </c>
      <c r="C3292" s="3" t="s">
        <v>5514</v>
      </c>
      <c r="D3292">
        <v>14500</v>
      </c>
      <c r="E3292">
        <v>241</v>
      </c>
      <c r="F3292" t="s">
        <v>8221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13"/>
        <v>1.6620689655172414</v>
      </c>
      <c r="P3292">
        <f t="shared" si="314"/>
        <v>201.38888888888889</v>
      </c>
      <c r="Q3292" t="str">
        <f t="shared" si="315"/>
        <v>theater</v>
      </c>
      <c r="R3292" t="str">
        <f t="shared" si="316"/>
        <v>plays</v>
      </c>
      <c r="S3292" s="8">
        <f t="shared" si="317"/>
        <v>42775.51494212963</v>
      </c>
      <c r="T3292" s="8">
        <f t="shared" si="318"/>
        <v>42805.51494212963</v>
      </c>
    </row>
    <row r="3293" spans="1:20" ht="32" x14ac:dyDescent="0.2">
      <c r="A3293">
        <v>3291</v>
      </c>
      <c r="B3293" s="3" t="s">
        <v>3291</v>
      </c>
      <c r="C3293" s="3" t="s">
        <v>5515</v>
      </c>
      <c r="D3293">
        <v>25000</v>
      </c>
      <c r="E3293">
        <v>105</v>
      </c>
      <c r="F3293" t="s">
        <v>8221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13"/>
        <v>0.42</v>
      </c>
      <c r="P3293">
        <f t="shared" si="314"/>
        <v>1785.7142857142858</v>
      </c>
      <c r="Q3293" t="str">
        <f t="shared" si="315"/>
        <v>theater</v>
      </c>
      <c r="R3293" t="str">
        <f t="shared" si="316"/>
        <v>plays</v>
      </c>
      <c r="S3293" s="8">
        <f t="shared" si="317"/>
        <v>42232.702546296292</v>
      </c>
      <c r="T3293" s="8">
        <f t="shared" si="318"/>
        <v>42264.165972222225</v>
      </c>
    </row>
    <row r="3294" spans="1:20" ht="32" x14ac:dyDescent="0.2">
      <c r="A3294">
        <v>3292</v>
      </c>
      <c r="B3294" s="3" t="s">
        <v>3292</v>
      </c>
      <c r="C3294" s="3" t="s">
        <v>5516</v>
      </c>
      <c r="D3294">
        <v>12000</v>
      </c>
      <c r="E3294">
        <v>15</v>
      </c>
      <c r="F3294" t="s">
        <v>8221</v>
      </c>
      <c r="G3294" t="s">
        <v>8237</v>
      </c>
      <c r="H3294" t="s">
        <v>8249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13"/>
        <v>0.125</v>
      </c>
      <c r="P3294">
        <f t="shared" si="314"/>
        <v>800</v>
      </c>
      <c r="Q3294" t="str">
        <f t="shared" si="315"/>
        <v>theater</v>
      </c>
      <c r="R3294" t="str">
        <f t="shared" si="316"/>
        <v>plays</v>
      </c>
      <c r="S3294" s="8">
        <f t="shared" si="317"/>
        <v>42282.770231481481</v>
      </c>
      <c r="T3294" s="8">
        <f t="shared" si="318"/>
        <v>42342.811898148153</v>
      </c>
    </row>
    <row r="3295" spans="1:20" ht="48" x14ac:dyDescent="0.2">
      <c r="A3295">
        <v>3293</v>
      </c>
      <c r="B3295" s="3" t="s">
        <v>3293</v>
      </c>
      <c r="C3295" s="3" t="s">
        <v>5517</v>
      </c>
      <c r="D3295">
        <v>3000</v>
      </c>
      <c r="E3295">
        <v>15</v>
      </c>
      <c r="F3295" t="s">
        <v>8221</v>
      </c>
      <c r="G3295" t="s">
        <v>8224</v>
      </c>
      <c r="H3295" t="s">
        <v>8246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13"/>
        <v>0.5</v>
      </c>
      <c r="P3295">
        <f t="shared" si="314"/>
        <v>32.967032967032964</v>
      </c>
      <c r="Q3295" t="str">
        <f t="shared" si="315"/>
        <v>theater</v>
      </c>
      <c r="R3295" t="str">
        <f t="shared" si="316"/>
        <v>plays</v>
      </c>
      <c r="S3295" s="8">
        <f t="shared" si="317"/>
        <v>42768.425370370373</v>
      </c>
      <c r="T3295" s="8">
        <f t="shared" si="318"/>
        <v>42798.425370370373</v>
      </c>
    </row>
    <row r="3296" spans="1:20" ht="48" x14ac:dyDescent="0.2">
      <c r="A3296">
        <v>3294</v>
      </c>
      <c r="B3296" s="3" t="s">
        <v>3294</v>
      </c>
      <c r="C3296" s="3" t="s">
        <v>5518</v>
      </c>
      <c r="D3296">
        <v>1000</v>
      </c>
      <c r="E3296">
        <v>72</v>
      </c>
      <c r="F3296" t="s">
        <v>8221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13"/>
        <v>7.1999999999999993</v>
      </c>
      <c r="P3296">
        <f t="shared" si="314"/>
        <v>41.666666666666664</v>
      </c>
      <c r="Q3296" t="str">
        <f t="shared" si="315"/>
        <v>theater</v>
      </c>
      <c r="R3296" t="str">
        <f t="shared" si="316"/>
        <v>plays</v>
      </c>
      <c r="S3296" s="8">
        <f t="shared" si="317"/>
        <v>42141.541134259256</v>
      </c>
      <c r="T3296" s="8">
        <f t="shared" si="318"/>
        <v>42171.541134259256</v>
      </c>
    </row>
    <row r="3297" spans="1:20" ht="48" x14ac:dyDescent="0.2">
      <c r="A3297">
        <v>3295</v>
      </c>
      <c r="B3297" s="3" t="s">
        <v>3295</v>
      </c>
      <c r="C3297" s="3" t="s">
        <v>5519</v>
      </c>
      <c r="D3297">
        <v>4000</v>
      </c>
      <c r="E3297">
        <v>0</v>
      </c>
      <c r="F3297" t="s">
        <v>8221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13"/>
        <v>0</v>
      </c>
      <c r="P3297">
        <f t="shared" si="314"/>
        <v>148.14814814814815</v>
      </c>
      <c r="Q3297" t="str">
        <f t="shared" si="315"/>
        <v>theater</v>
      </c>
      <c r="R3297" t="str">
        <f t="shared" si="316"/>
        <v>plays</v>
      </c>
      <c r="S3297" s="8">
        <f t="shared" si="317"/>
        <v>42609.442465277782</v>
      </c>
      <c r="T3297" s="8">
        <f t="shared" si="318"/>
        <v>42639.442465277782</v>
      </c>
    </row>
    <row r="3298" spans="1:20" ht="48" x14ac:dyDescent="0.2">
      <c r="A3298">
        <v>3296</v>
      </c>
      <c r="B3298" s="3" t="s">
        <v>3296</v>
      </c>
      <c r="C3298" s="3" t="s">
        <v>5520</v>
      </c>
      <c r="D3298">
        <v>6000</v>
      </c>
      <c r="E3298">
        <v>1</v>
      </c>
      <c r="F3298" t="s">
        <v>8221</v>
      </c>
      <c r="G3298" t="s">
        <v>8237</v>
      </c>
      <c r="H3298" t="s">
        <v>8249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13"/>
        <v>1.6666666666666666E-2</v>
      </c>
      <c r="P3298">
        <f t="shared" si="314"/>
        <v>127.65957446808511</v>
      </c>
      <c r="Q3298" t="str">
        <f t="shared" si="315"/>
        <v>theater</v>
      </c>
      <c r="R3298" t="str">
        <f t="shared" si="316"/>
        <v>plays</v>
      </c>
      <c r="S3298" s="8">
        <f t="shared" si="317"/>
        <v>42309.756620370375</v>
      </c>
      <c r="T3298" s="8">
        <f t="shared" si="318"/>
        <v>42330.916666666672</v>
      </c>
    </row>
    <row r="3299" spans="1:20" ht="48" x14ac:dyDescent="0.2">
      <c r="A3299">
        <v>3297</v>
      </c>
      <c r="B3299" s="3" t="s">
        <v>3297</v>
      </c>
      <c r="C3299" s="3" t="s">
        <v>5521</v>
      </c>
      <c r="D3299">
        <v>3000</v>
      </c>
      <c r="E3299">
        <v>7</v>
      </c>
      <c r="F3299" t="s">
        <v>8221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13"/>
        <v>0.23333333333333336</v>
      </c>
      <c r="P3299">
        <f t="shared" si="314"/>
        <v>68.181818181818187</v>
      </c>
      <c r="Q3299" t="str">
        <f t="shared" si="315"/>
        <v>theater</v>
      </c>
      <c r="R3299" t="str">
        <f t="shared" si="316"/>
        <v>plays</v>
      </c>
      <c r="S3299" s="8">
        <f t="shared" si="317"/>
        <v>42193.771481481483</v>
      </c>
      <c r="T3299" s="8">
        <f t="shared" si="318"/>
        <v>42212.957638888889</v>
      </c>
    </row>
    <row r="3300" spans="1:20" ht="32" x14ac:dyDescent="0.2">
      <c r="A3300">
        <v>3298</v>
      </c>
      <c r="B3300" s="3" t="s">
        <v>3298</v>
      </c>
      <c r="C3300" s="3" t="s">
        <v>5522</v>
      </c>
      <c r="D3300">
        <v>7000</v>
      </c>
      <c r="E3300">
        <v>320</v>
      </c>
      <c r="F3300" t="s">
        <v>8221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13"/>
        <v>4.5714285714285712</v>
      </c>
      <c r="P3300">
        <f t="shared" si="314"/>
        <v>97.222222222222229</v>
      </c>
      <c r="Q3300" t="str">
        <f t="shared" si="315"/>
        <v>theater</v>
      </c>
      <c r="R3300" t="str">
        <f t="shared" si="316"/>
        <v>plays</v>
      </c>
      <c r="S3300" s="8">
        <f t="shared" si="317"/>
        <v>42239.957962962959</v>
      </c>
      <c r="T3300" s="8">
        <f t="shared" si="318"/>
        <v>42260</v>
      </c>
    </row>
    <row r="3301" spans="1:20" ht="48" x14ac:dyDescent="0.2">
      <c r="A3301">
        <v>3299</v>
      </c>
      <c r="B3301" s="3" t="s">
        <v>3299</v>
      </c>
      <c r="C3301" s="3" t="s">
        <v>5523</v>
      </c>
      <c r="D3301">
        <v>2000</v>
      </c>
      <c r="E3301">
        <v>100</v>
      </c>
      <c r="F3301" t="s">
        <v>8221</v>
      </c>
      <c r="G3301" t="s">
        <v>8237</v>
      </c>
      <c r="H3301" t="s">
        <v>8249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13"/>
        <v>5</v>
      </c>
      <c r="P3301">
        <f t="shared" si="314"/>
        <v>31.746031746031747</v>
      </c>
      <c r="Q3301" t="str">
        <f t="shared" si="315"/>
        <v>theater</v>
      </c>
      <c r="R3301" t="str">
        <f t="shared" si="316"/>
        <v>plays</v>
      </c>
      <c r="S3301" s="8">
        <f t="shared" si="317"/>
        <v>42261.917395833334</v>
      </c>
      <c r="T3301" s="8">
        <f t="shared" si="318"/>
        <v>42291.917395833334</v>
      </c>
    </row>
    <row r="3302" spans="1:20" ht="48" x14ac:dyDescent="0.2">
      <c r="A3302">
        <v>3300</v>
      </c>
      <c r="B3302" s="3" t="s">
        <v>3300</v>
      </c>
      <c r="C3302" s="3" t="s">
        <v>5524</v>
      </c>
      <c r="D3302">
        <v>500</v>
      </c>
      <c r="E3302">
        <v>1</v>
      </c>
      <c r="F3302" t="s">
        <v>8221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13"/>
        <v>0.2</v>
      </c>
      <c r="P3302">
        <f t="shared" si="314"/>
        <v>5.6818181818181817</v>
      </c>
      <c r="Q3302" t="str">
        <f t="shared" si="315"/>
        <v>theater</v>
      </c>
      <c r="R3302" t="str">
        <f t="shared" si="316"/>
        <v>plays</v>
      </c>
      <c r="S3302" s="8">
        <f t="shared" si="317"/>
        <v>42102.743773148148</v>
      </c>
      <c r="T3302" s="8">
        <f t="shared" si="318"/>
        <v>42123.743773148148</v>
      </c>
    </row>
    <row r="3303" spans="1:20" ht="48" x14ac:dyDescent="0.2">
      <c r="A3303">
        <v>3301</v>
      </c>
      <c r="B3303" s="3" t="s">
        <v>3301</v>
      </c>
      <c r="C3303" s="3" t="s">
        <v>5525</v>
      </c>
      <c r="D3303">
        <v>4400</v>
      </c>
      <c r="E3303">
        <v>800</v>
      </c>
      <c r="F3303" t="s">
        <v>8221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13"/>
        <v>18.181818181818183</v>
      </c>
      <c r="P3303">
        <f t="shared" si="314"/>
        <v>62.857142857142854</v>
      </c>
      <c r="Q3303" t="str">
        <f t="shared" si="315"/>
        <v>theater</v>
      </c>
      <c r="R3303" t="str">
        <f t="shared" si="316"/>
        <v>plays</v>
      </c>
      <c r="S3303" s="8">
        <f t="shared" si="317"/>
        <v>42538.73583333334</v>
      </c>
      <c r="T3303" s="8">
        <f t="shared" si="318"/>
        <v>42583.290972222225</v>
      </c>
    </row>
    <row r="3304" spans="1:20" ht="48" x14ac:dyDescent="0.2">
      <c r="A3304">
        <v>3302</v>
      </c>
      <c r="B3304" s="3" t="s">
        <v>3302</v>
      </c>
      <c r="C3304" s="3" t="s">
        <v>5526</v>
      </c>
      <c r="D3304">
        <v>50000</v>
      </c>
      <c r="E3304">
        <v>0</v>
      </c>
      <c r="F3304" t="s">
        <v>8221</v>
      </c>
      <c r="G3304" t="s">
        <v>8224</v>
      </c>
      <c r="H3304" t="s">
        <v>8246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13"/>
        <v>0</v>
      </c>
      <c r="P3304">
        <f t="shared" si="314"/>
        <v>1000</v>
      </c>
      <c r="Q3304" t="str">
        <f t="shared" si="315"/>
        <v>theater</v>
      </c>
      <c r="R3304" t="str">
        <f t="shared" si="316"/>
        <v>plays</v>
      </c>
      <c r="S3304" s="8">
        <f t="shared" si="317"/>
        <v>42681.35157407407</v>
      </c>
      <c r="T3304" s="8">
        <f t="shared" si="318"/>
        <v>42711.35157407407</v>
      </c>
    </row>
    <row r="3305" spans="1:20" ht="48" x14ac:dyDescent="0.2">
      <c r="A3305">
        <v>3303</v>
      </c>
      <c r="B3305" s="3" t="s">
        <v>3303</v>
      </c>
      <c r="C3305" s="3" t="s">
        <v>5527</v>
      </c>
      <c r="D3305">
        <v>4500</v>
      </c>
      <c r="E3305">
        <v>55</v>
      </c>
      <c r="F3305" t="s">
        <v>8221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13"/>
        <v>1.2222222222222223</v>
      </c>
      <c r="P3305">
        <f t="shared" si="314"/>
        <v>128.57142857142858</v>
      </c>
      <c r="Q3305" t="str">
        <f t="shared" si="315"/>
        <v>theater</v>
      </c>
      <c r="R3305" t="str">
        <f t="shared" si="316"/>
        <v>plays</v>
      </c>
      <c r="S3305" s="8">
        <f t="shared" si="317"/>
        <v>42056.65143518518</v>
      </c>
      <c r="T3305" s="8">
        <f t="shared" si="318"/>
        <v>42091.609768518523</v>
      </c>
    </row>
    <row r="3306" spans="1:20" ht="64" x14ac:dyDescent="0.2">
      <c r="A3306">
        <v>3304</v>
      </c>
      <c r="B3306" s="3" t="s">
        <v>3304</v>
      </c>
      <c r="C3306" s="3" t="s">
        <v>5528</v>
      </c>
      <c r="D3306">
        <v>3000</v>
      </c>
      <c r="E3306">
        <v>6</v>
      </c>
      <c r="F3306" t="s">
        <v>8221</v>
      </c>
      <c r="G3306" t="s">
        <v>8227</v>
      </c>
      <c r="H3306" t="s">
        <v>8249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13"/>
        <v>0.2</v>
      </c>
      <c r="P3306">
        <f t="shared" si="314"/>
        <v>17.142857142857142</v>
      </c>
      <c r="Q3306" t="str">
        <f t="shared" si="315"/>
        <v>theater</v>
      </c>
      <c r="R3306" t="str">
        <f t="shared" si="316"/>
        <v>plays</v>
      </c>
      <c r="S3306" s="8">
        <f t="shared" si="317"/>
        <v>42696.624444444446</v>
      </c>
      <c r="T3306" s="8">
        <f t="shared" si="318"/>
        <v>42726.624444444446</v>
      </c>
    </row>
    <row r="3307" spans="1:20" ht="48" x14ac:dyDescent="0.2">
      <c r="A3307">
        <v>3305</v>
      </c>
      <c r="B3307" s="3" t="s">
        <v>3305</v>
      </c>
      <c r="C3307" s="3" t="s">
        <v>5529</v>
      </c>
      <c r="D3307">
        <v>6300</v>
      </c>
      <c r="E3307">
        <v>445</v>
      </c>
      <c r="F3307" t="s">
        <v>8221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13"/>
        <v>7.0634920634920633</v>
      </c>
      <c r="P3307">
        <f t="shared" si="314"/>
        <v>315</v>
      </c>
      <c r="Q3307" t="str">
        <f t="shared" si="315"/>
        <v>theater</v>
      </c>
      <c r="R3307" t="str">
        <f t="shared" si="316"/>
        <v>plays</v>
      </c>
      <c r="S3307" s="8">
        <f t="shared" si="317"/>
        <v>42186.855879629627</v>
      </c>
      <c r="T3307" s="8">
        <f t="shared" si="318"/>
        <v>42216.855879629627</v>
      </c>
    </row>
    <row r="3308" spans="1:20" ht="32" x14ac:dyDescent="0.2">
      <c r="A3308">
        <v>3306</v>
      </c>
      <c r="B3308" s="3" t="s">
        <v>3306</v>
      </c>
      <c r="C3308" s="3" t="s">
        <v>5530</v>
      </c>
      <c r="D3308">
        <v>110</v>
      </c>
      <c r="E3308">
        <v>3</v>
      </c>
      <c r="F3308" t="s">
        <v>8221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13"/>
        <v>2.7272727272727271</v>
      </c>
      <c r="P3308">
        <f t="shared" si="314"/>
        <v>2.0370370370370372</v>
      </c>
      <c r="Q3308" t="str">
        <f t="shared" si="315"/>
        <v>theater</v>
      </c>
      <c r="R3308" t="str">
        <f t="shared" si="316"/>
        <v>plays</v>
      </c>
      <c r="S3308" s="8">
        <f t="shared" si="317"/>
        <v>42493.219236111108</v>
      </c>
      <c r="T3308" s="8">
        <f t="shared" si="318"/>
        <v>42531.125</v>
      </c>
    </row>
    <row r="3309" spans="1:20" ht="48" x14ac:dyDescent="0.2">
      <c r="A3309">
        <v>3307</v>
      </c>
      <c r="B3309" s="3" t="s">
        <v>3307</v>
      </c>
      <c r="C3309" s="3" t="s">
        <v>5531</v>
      </c>
      <c r="D3309">
        <v>200000</v>
      </c>
      <c r="E3309">
        <v>200</v>
      </c>
      <c r="F3309" t="s">
        <v>8221</v>
      </c>
      <c r="G3309" t="s">
        <v>8235</v>
      </c>
      <c r="H3309" t="s">
        <v>8255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13"/>
        <v>0.1</v>
      </c>
      <c r="P3309">
        <f t="shared" si="314"/>
        <v>10000</v>
      </c>
      <c r="Q3309" t="str">
        <f t="shared" si="315"/>
        <v>theater</v>
      </c>
      <c r="R3309" t="str">
        <f t="shared" si="316"/>
        <v>plays</v>
      </c>
      <c r="S3309" s="8">
        <f t="shared" si="317"/>
        <v>42475.057164351849</v>
      </c>
      <c r="T3309" s="8">
        <f t="shared" si="318"/>
        <v>42505.057164351849</v>
      </c>
    </row>
    <row r="3310" spans="1:20" ht="48" x14ac:dyDescent="0.2">
      <c r="A3310">
        <v>3308</v>
      </c>
      <c r="B3310" s="3" t="s">
        <v>3308</v>
      </c>
      <c r="C3310" s="3" t="s">
        <v>5532</v>
      </c>
      <c r="D3310">
        <v>25000</v>
      </c>
      <c r="E3310">
        <v>26</v>
      </c>
      <c r="F3310" t="s">
        <v>8221</v>
      </c>
      <c r="G3310" t="s">
        <v>8228</v>
      </c>
      <c r="H3310" t="s">
        <v>8250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13"/>
        <v>0.104</v>
      </c>
      <c r="P3310">
        <f t="shared" si="314"/>
        <v>438.59649122807019</v>
      </c>
      <c r="Q3310" t="str">
        <f t="shared" si="315"/>
        <v>theater</v>
      </c>
      <c r="R3310" t="str">
        <f t="shared" si="316"/>
        <v>plays</v>
      </c>
      <c r="S3310" s="8">
        <f t="shared" si="317"/>
        <v>42452.876909722225</v>
      </c>
      <c r="T3310" s="8">
        <f t="shared" si="318"/>
        <v>42473.876909722225</v>
      </c>
    </row>
    <row r="3311" spans="1:20" ht="48" x14ac:dyDescent="0.2">
      <c r="A3311">
        <v>3309</v>
      </c>
      <c r="B3311" s="3" t="s">
        <v>3309</v>
      </c>
      <c r="C3311" s="3" t="s">
        <v>5533</v>
      </c>
      <c r="D3311">
        <v>30000</v>
      </c>
      <c r="E3311">
        <v>100</v>
      </c>
      <c r="F3311" t="s">
        <v>8221</v>
      </c>
      <c r="G3311" t="s">
        <v>8226</v>
      </c>
      <c r="H3311" t="s">
        <v>8248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13"/>
        <v>0.33333333333333337</v>
      </c>
      <c r="P3311">
        <f t="shared" si="314"/>
        <v>967.74193548387098</v>
      </c>
      <c r="Q3311" t="str">
        <f t="shared" si="315"/>
        <v>theater</v>
      </c>
      <c r="R3311" t="str">
        <f t="shared" si="316"/>
        <v>plays</v>
      </c>
      <c r="S3311" s="8">
        <f t="shared" si="317"/>
        <v>42628.650208333333</v>
      </c>
      <c r="T3311" s="8">
        <f t="shared" si="318"/>
        <v>42659.650208333333</v>
      </c>
    </row>
    <row r="3312" spans="1:20" ht="48" x14ac:dyDescent="0.2">
      <c r="A3312">
        <v>3310</v>
      </c>
      <c r="B3312" s="3" t="s">
        <v>3310</v>
      </c>
      <c r="C3312" s="3" t="s">
        <v>5534</v>
      </c>
      <c r="D3312">
        <v>7500</v>
      </c>
      <c r="E3312">
        <v>1527</v>
      </c>
      <c r="F3312" t="s">
        <v>8221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13"/>
        <v>20.36</v>
      </c>
      <c r="P3312">
        <f t="shared" si="314"/>
        <v>241.93548387096774</v>
      </c>
      <c r="Q3312" t="str">
        <f t="shared" si="315"/>
        <v>theater</v>
      </c>
      <c r="R3312" t="str">
        <f t="shared" si="316"/>
        <v>plays</v>
      </c>
      <c r="S3312" s="8">
        <f t="shared" si="317"/>
        <v>42253.928530092591</v>
      </c>
      <c r="T3312" s="8">
        <f t="shared" si="318"/>
        <v>42283.928530092591</v>
      </c>
    </row>
    <row r="3313" spans="1:20" ht="48" x14ac:dyDescent="0.2">
      <c r="A3313">
        <v>3311</v>
      </c>
      <c r="B3313" s="3" t="s">
        <v>3311</v>
      </c>
      <c r="C3313" s="3" t="s">
        <v>5535</v>
      </c>
      <c r="D3313">
        <v>13000</v>
      </c>
      <c r="E3313">
        <v>0</v>
      </c>
      <c r="F3313" t="s">
        <v>8221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13"/>
        <v>0</v>
      </c>
      <c r="P3313">
        <f t="shared" si="314"/>
        <v>288.88888888888891</v>
      </c>
      <c r="Q3313" t="str">
        <f t="shared" si="315"/>
        <v>theater</v>
      </c>
      <c r="R3313" t="str">
        <f t="shared" si="316"/>
        <v>plays</v>
      </c>
      <c r="S3313" s="8">
        <f t="shared" si="317"/>
        <v>42264.29178240741</v>
      </c>
      <c r="T3313" s="8">
        <f t="shared" si="318"/>
        <v>42294.29178240741</v>
      </c>
    </row>
    <row r="3314" spans="1:20" ht="48" x14ac:dyDescent="0.2">
      <c r="A3314">
        <v>3312</v>
      </c>
      <c r="B3314" s="3" t="s">
        <v>3312</v>
      </c>
      <c r="C3314" s="3" t="s">
        <v>5536</v>
      </c>
      <c r="D3314">
        <v>1000</v>
      </c>
      <c r="E3314">
        <v>0</v>
      </c>
      <c r="F3314" t="s">
        <v>8221</v>
      </c>
      <c r="G3314" t="s">
        <v>8236</v>
      </c>
      <c r="H3314" t="s">
        <v>8249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13"/>
        <v>0</v>
      </c>
      <c r="P3314">
        <f t="shared" si="314"/>
        <v>24.390243902439025</v>
      </c>
      <c r="Q3314" t="str">
        <f t="shared" si="315"/>
        <v>theater</v>
      </c>
      <c r="R3314" t="str">
        <f t="shared" si="316"/>
        <v>plays</v>
      </c>
      <c r="S3314" s="8">
        <f t="shared" si="317"/>
        <v>42664.809560185182</v>
      </c>
      <c r="T3314" s="8">
        <f t="shared" si="318"/>
        <v>42685.916666666672</v>
      </c>
    </row>
    <row r="3315" spans="1:20" ht="48" x14ac:dyDescent="0.2">
      <c r="A3315">
        <v>3313</v>
      </c>
      <c r="B3315" s="3" t="s">
        <v>3313</v>
      </c>
      <c r="C3315" s="3" t="s">
        <v>5537</v>
      </c>
      <c r="D3315">
        <v>5000</v>
      </c>
      <c r="E3315">
        <v>419</v>
      </c>
      <c r="F3315" t="s">
        <v>8221</v>
      </c>
      <c r="G3315" t="s">
        <v>8236</v>
      </c>
      <c r="H3315" t="s">
        <v>8249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13"/>
        <v>8.3800000000000008</v>
      </c>
      <c r="P3315">
        <f t="shared" si="314"/>
        <v>172.41379310344828</v>
      </c>
      <c r="Q3315" t="str">
        <f t="shared" si="315"/>
        <v>theater</v>
      </c>
      <c r="R3315" t="str">
        <f t="shared" si="316"/>
        <v>plays</v>
      </c>
      <c r="S3315" s="8">
        <f t="shared" si="317"/>
        <v>42382.244409722218</v>
      </c>
      <c r="T3315" s="8">
        <f t="shared" si="318"/>
        <v>42396.041666666672</v>
      </c>
    </row>
    <row r="3316" spans="1:20" ht="48" x14ac:dyDescent="0.2">
      <c r="A3316">
        <v>3314</v>
      </c>
      <c r="B3316" s="3" t="s">
        <v>3314</v>
      </c>
      <c r="C3316" s="3" t="s">
        <v>5538</v>
      </c>
      <c r="D3316">
        <v>1000</v>
      </c>
      <c r="E3316">
        <v>45</v>
      </c>
      <c r="F3316" t="s">
        <v>8221</v>
      </c>
      <c r="G3316" t="s">
        <v>8227</v>
      </c>
      <c r="H3316" t="s">
        <v>8249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13"/>
        <v>4.5</v>
      </c>
      <c r="P3316">
        <f t="shared" si="314"/>
        <v>17.241379310344829</v>
      </c>
      <c r="Q3316" t="str">
        <f t="shared" si="315"/>
        <v>theater</v>
      </c>
      <c r="R3316" t="str">
        <f t="shared" si="316"/>
        <v>plays</v>
      </c>
      <c r="S3316" s="8">
        <f t="shared" si="317"/>
        <v>42105.267488425925</v>
      </c>
      <c r="T3316" s="8">
        <f t="shared" si="318"/>
        <v>42132.836805555555</v>
      </c>
    </row>
    <row r="3317" spans="1:20" ht="32" x14ac:dyDescent="0.2">
      <c r="A3317">
        <v>3315</v>
      </c>
      <c r="B3317" s="3" t="s">
        <v>3315</v>
      </c>
      <c r="C3317" s="3" t="s">
        <v>5539</v>
      </c>
      <c r="D3317">
        <v>10000</v>
      </c>
      <c r="E3317">
        <v>0</v>
      </c>
      <c r="F3317" t="s">
        <v>8221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13"/>
        <v>0</v>
      </c>
      <c r="P3317">
        <f t="shared" si="314"/>
        <v>112.35955056179775</v>
      </c>
      <c r="Q3317" t="str">
        <f t="shared" si="315"/>
        <v>theater</v>
      </c>
      <c r="R3317" t="str">
        <f t="shared" si="316"/>
        <v>plays</v>
      </c>
      <c r="S3317" s="8">
        <f t="shared" si="317"/>
        <v>42466.303715277783</v>
      </c>
      <c r="T3317" s="8">
        <f t="shared" si="318"/>
        <v>42496.303715277783</v>
      </c>
    </row>
    <row r="3318" spans="1:20" ht="48" x14ac:dyDescent="0.2">
      <c r="A3318">
        <v>3316</v>
      </c>
      <c r="B3318" s="3" t="s">
        <v>3316</v>
      </c>
      <c r="C3318" s="3" t="s">
        <v>5540</v>
      </c>
      <c r="D3318">
        <v>5000</v>
      </c>
      <c r="E3318">
        <v>403</v>
      </c>
      <c r="F3318" t="s">
        <v>8221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13"/>
        <v>8.06</v>
      </c>
      <c r="P3318">
        <f t="shared" si="314"/>
        <v>40</v>
      </c>
      <c r="Q3318" t="str">
        <f t="shared" si="315"/>
        <v>theater</v>
      </c>
      <c r="R3318" t="str">
        <f t="shared" si="316"/>
        <v>plays</v>
      </c>
      <c r="S3318" s="8">
        <f t="shared" si="317"/>
        <v>41826.871238425927</v>
      </c>
      <c r="T3318" s="8">
        <f t="shared" si="318"/>
        <v>41859.57916666667</v>
      </c>
    </row>
    <row r="3319" spans="1:20" ht="48" x14ac:dyDescent="0.2">
      <c r="A3319">
        <v>3317</v>
      </c>
      <c r="B3319" s="3" t="s">
        <v>3317</v>
      </c>
      <c r="C3319" s="3" t="s">
        <v>5541</v>
      </c>
      <c r="D3319">
        <v>17000</v>
      </c>
      <c r="E3319">
        <v>5431</v>
      </c>
      <c r="F3319" t="s">
        <v>8221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13"/>
        <v>31.94705882352941</v>
      </c>
      <c r="P3319">
        <f t="shared" si="314"/>
        <v>944.44444444444446</v>
      </c>
      <c r="Q3319" t="str">
        <f t="shared" si="315"/>
        <v>theater</v>
      </c>
      <c r="R3319" t="str">
        <f t="shared" si="316"/>
        <v>plays</v>
      </c>
      <c r="S3319" s="8">
        <f t="shared" si="317"/>
        <v>42499.039629629624</v>
      </c>
      <c r="T3319" s="8">
        <f t="shared" si="318"/>
        <v>42529.039629629624</v>
      </c>
    </row>
    <row r="3320" spans="1:20" ht="48" x14ac:dyDescent="0.2">
      <c r="A3320">
        <v>3318</v>
      </c>
      <c r="B3320" s="3" t="s">
        <v>3318</v>
      </c>
      <c r="C3320" s="3" t="s">
        <v>5542</v>
      </c>
      <c r="D3320">
        <v>40000</v>
      </c>
      <c r="E3320">
        <v>0</v>
      </c>
      <c r="F3320" t="s">
        <v>8221</v>
      </c>
      <c r="G3320" t="s">
        <v>8224</v>
      </c>
      <c r="H3320" t="s">
        <v>8246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13"/>
        <v>0</v>
      </c>
      <c r="P3320">
        <f t="shared" si="314"/>
        <v>1250</v>
      </c>
      <c r="Q3320" t="str">
        <f t="shared" si="315"/>
        <v>theater</v>
      </c>
      <c r="R3320" t="str">
        <f t="shared" si="316"/>
        <v>plays</v>
      </c>
      <c r="S3320" s="8">
        <f t="shared" si="317"/>
        <v>42431.302002314813</v>
      </c>
      <c r="T3320" s="8">
        <f t="shared" si="318"/>
        <v>42471.104166666672</v>
      </c>
    </row>
    <row r="3321" spans="1:20" ht="48" x14ac:dyDescent="0.2">
      <c r="A3321">
        <v>3319</v>
      </c>
      <c r="B3321" s="3" t="s">
        <v>3319</v>
      </c>
      <c r="C3321" s="3" t="s">
        <v>5543</v>
      </c>
      <c r="D3321">
        <v>12000</v>
      </c>
      <c r="E3321">
        <v>805</v>
      </c>
      <c r="F3321" t="s">
        <v>8221</v>
      </c>
      <c r="G3321" t="s">
        <v>8237</v>
      </c>
      <c r="H3321" t="s">
        <v>8249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13"/>
        <v>6.708333333333333</v>
      </c>
      <c r="P3321">
        <f t="shared" si="314"/>
        <v>750</v>
      </c>
      <c r="Q3321" t="str">
        <f t="shared" si="315"/>
        <v>theater</v>
      </c>
      <c r="R3321" t="str">
        <f t="shared" si="316"/>
        <v>plays</v>
      </c>
      <c r="S3321" s="8">
        <f t="shared" si="317"/>
        <v>41990.585486111115</v>
      </c>
      <c r="T3321" s="8">
        <f t="shared" si="318"/>
        <v>42035.585486111115</v>
      </c>
    </row>
    <row r="3322" spans="1:20" ht="48" x14ac:dyDescent="0.2">
      <c r="A3322">
        <v>3320</v>
      </c>
      <c r="B3322" s="3" t="s">
        <v>3320</v>
      </c>
      <c r="C3322" s="3" t="s">
        <v>5544</v>
      </c>
      <c r="D3322">
        <v>82000</v>
      </c>
      <c r="E3322">
        <v>8190</v>
      </c>
      <c r="F3322" t="s">
        <v>8221</v>
      </c>
      <c r="G3322" t="s">
        <v>8232</v>
      </c>
      <c r="H3322" t="s">
        <v>8253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13"/>
        <v>9.9878048780487809</v>
      </c>
      <c r="P3322">
        <f t="shared" si="314"/>
        <v>2157.8947368421054</v>
      </c>
      <c r="Q3322" t="str">
        <f t="shared" si="315"/>
        <v>theater</v>
      </c>
      <c r="R3322" t="str">
        <f t="shared" si="316"/>
        <v>plays</v>
      </c>
      <c r="S3322" s="8">
        <f t="shared" si="317"/>
        <v>42513.045798611114</v>
      </c>
      <c r="T3322" s="8">
        <f t="shared" si="318"/>
        <v>42543.045798611114</v>
      </c>
    </row>
    <row r="3323" spans="1:20" ht="32" x14ac:dyDescent="0.2">
      <c r="A3323">
        <v>3321</v>
      </c>
      <c r="B3323" s="3" t="s">
        <v>3321</v>
      </c>
      <c r="C3323" s="3" t="s">
        <v>5545</v>
      </c>
      <c r="D3323">
        <v>15000</v>
      </c>
      <c r="E3323">
        <v>15</v>
      </c>
      <c r="F3323" t="s">
        <v>8221</v>
      </c>
      <c r="G3323" t="s">
        <v>8237</v>
      </c>
      <c r="H3323" t="s">
        <v>8249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13"/>
        <v>0.1</v>
      </c>
      <c r="P3323">
        <f t="shared" si="314"/>
        <v>1000</v>
      </c>
      <c r="Q3323" t="str">
        <f t="shared" si="315"/>
        <v>theater</v>
      </c>
      <c r="R3323" t="str">
        <f t="shared" si="316"/>
        <v>plays</v>
      </c>
      <c r="S3323" s="8">
        <f t="shared" si="317"/>
        <v>41914.100289351853</v>
      </c>
      <c r="T3323" s="8">
        <f t="shared" si="318"/>
        <v>41928.165972222225</v>
      </c>
    </row>
    <row r="3324" spans="1:20" ht="48" x14ac:dyDescent="0.2">
      <c r="A3324">
        <v>3322</v>
      </c>
      <c r="B3324" s="3" t="s">
        <v>3322</v>
      </c>
      <c r="C3324" s="3" t="s">
        <v>5546</v>
      </c>
      <c r="D3324">
        <v>10000</v>
      </c>
      <c r="E3324">
        <v>77</v>
      </c>
      <c r="F3324" t="s">
        <v>8221</v>
      </c>
      <c r="G3324" t="s">
        <v>8236</v>
      </c>
      <c r="H3324" t="s">
        <v>8249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13"/>
        <v>0.77</v>
      </c>
      <c r="P3324">
        <f t="shared" si="314"/>
        <v>434.78260869565219</v>
      </c>
      <c r="Q3324" t="str">
        <f t="shared" si="315"/>
        <v>theater</v>
      </c>
      <c r="R3324" t="str">
        <f t="shared" si="316"/>
        <v>plays</v>
      </c>
      <c r="S3324" s="8">
        <f t="shared" si="317"/>
        <v>42521.010370370372</v>
      </c>
      <c r="T3324" s="8">
        <f t="shared" si="318"/>
        <v>42543.163194444445</v>
      </c>
    </row>
    <row r="3325" spans="1:20" ht="48" x14ac:dyDescent="0.2">
      <c r="A3325">
        <v>3323</v>
      </c>
      <c r="B3325" s="3" t="s">
        <v>3323</v>
      </c>
      <c r="C3325" s="3" t="s">
        <v>5547</v>
      </c>
      <c r="D3325">
        <v>3000</v>
      </c>
      <c r="E3325">
        <v>807</v>
      </c>
      <c r="F3325" t="s">
        <v>8221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13"/>
        <v>26.900000000000002</v>
      </c>
      <c r="P3325">
        <f t="shared" si="314"/>
        <v>61.224489795918366</v>
      </c>
      <c r="Q3325" t="str">
        <f t="shared" si="315"/>
        <v>theater</v>
      </c>
      <c r="R3325" t="str">
        <f t="shared" si="316"/>
        <v>plays</v>
      </c>
      <c r="S3325" s="8">
        <f t="shared" si="317"/>
        <v>42608.36583333333</v>
      </c>
      <c r="T3325" s="8">
        <f t="shared" si="318"/>
        <v>42638.36583333333</v>
      </c>
    </row>
    <row r="3326" spans="1:20" ht="48" x14ac:dyDescent="0.2">
      <c r="A3326">
        <v>3324</v>
      </c>
      <c r="B3326" s="3" t="s">
        <v>3324</v>
      </c>
      <c r="C3326" s="3" t="s">
        <v>5548</v>
      </c>
      <c r="D3326">
        <v>20000</v>
      </c>
      <c r="E3326">
        <v>600</v>
      </c>
      <c r="F3326" t="s">
        <v>8221</v>
      </c>
      <c r="G3326" t="s">
        <v>8232</v>
      </c>
      <c r="H3326" t="s">
        <v>8253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13"/>
        <v>3</v>
      </c>
      <c r="P3326">
        <f t="shared" si="314"/>
        <v>2000</v>
      </c>
      <c r="Q3326" t="str">
        <f t="shared" si="315"/>
        <v>theater</v>
      </c>
      <c r="R3326" t="str">
        <f t="shared" si="316"/>
        <v>plays</v>
      </c>
      <c r="S3326" s="8">
        <f t="shared" si="317"/>
        <v>42512.58321759259</v>
      </c>
      <c r="T3326" s="8">
        <f t="shared" si="318"/>
        <v>42526.58321759259</v>
      </c>
    </row>
    <row r="3327" spans="1:20" ht="48" x14ac:dyDescent="0.2">
      <c r="A3327">
        <v>3325</v>
      </c>
      <c r="B3327" s="3" t="s">
        <v>3325</v>
      </c>
      <c r="C3327" s="3" t="s">
        <v>5549</v>
      </c>
      <c r="D3327">
        <v>2725</v>
      </c>
      <c r="E3327">
        <v>180</v>
      </c>
      <c r="F3327" t="s">
        <v>8221</v>
      </c>
      <c r="G3327" t="s">
        <v>8229</v>
      </c>
      <c r="H3327" t="s">
        <v>8251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13"/>
        <v>6.6055045871559637</v>
      </c>
      <c r="P3327">
        <f t="shared" si="314"/>
        <v>181.66666666666666</v>
      </c>
      <c r="Q3327" t="str">
        <f t="shared" si="315"/>
        <v>theater</v>
      </c>
      <c r="R3327" t="str">
        <f t="shared" si="316"/>
        <v>plays</v>
      </c>
      <c r="S3327" s="8">
        <f t="shared" si="317"/>
        <v>42064.785613425927</v>
      </c>
      <c r="T3327" s="8">
        <f t="shared" si="318"/>
        <v>42099.743946759263</v>
      </c>
    </row>
    <row r="3328" spans="1:20" ht="48" x14ac:dyDescent="0.2">
      <c r="A3328">
        <v>3326</v>
      </c>
      <c r="B3328" s="3" t="s">
        <v>3326</v>
      </c>
      <c r="C3328" s="3" t="s">
        <v>5550</v>
      </c>
      <c r="D3328">
        <v>13000</v>
      </c>
      <c r="E3328">
        <v>1</v>
      </c>
      <c r="F3328" t="s">
        <v>8221</v>
      </c>
      <c r="G3328" t="s">
        <v>8237</v>
      </c>
      <c r="H3328" t="s">
        <v>8249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13"/>
        <v>7.6923076923076927E-3</v>
      </c>
      <c r="P3328">
        <f t="shared" si="314"/>
        <v>228.07017543859649</v>
      </c>
      <c r="Q3328" t="str">
        <f t="shared" si="315"/>
        <v>theater</v>
      </c>
      <c r="R3328" t="str">
        <f t="shared" si="316"/>
        <v>plays</v>
      </c>
      <c r="S3328" s="8">
        <f t="shared" si="317"/>
        <v>42041.714178240742</v>
      </c>
      <c r="T3328" s="8">
        <f t="shared" si="318"/>
        <v>42071.67251157407</v>
      </c>
    </row>
    <row r="3329" spans="1:20" ht="48" x14ac:dyDescent="0.2">
      <c r="A3329">
        <v>3327</v>
      </c>
      <c r="B3329" s="3" t="s">
        <v>3327</v>
      </c>
      <c r="C3329" s="3" t="s">
        <v>5551</v>
      </c>
      <c r="D3329">
        <v>180000</v>
      </c>
      <c r="E3329">
        <v>2020</v>
      </c>
      <c r="F3329" t="s">
        <v>8221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13"/>
        <v>1.1222222222222222</v>
      </c>
      <c r="P3329">
        <f t="shared" si="314"/>
        <v>5454.545454545455</v>
      </c>
      <c r="Q3329" t="str">
        <f t="shared" si="315"/>
        <v>theater</v>
      </c>
      <c r="R3329" t="str">
        <f t="shared" si="316"/>
        <v>plays</v>
      </c>
      <c r="S3329" s="8">
        <f t="shared" si="317"/>
        <v>42468.374606481477</v>
      </c>
      <c r="T3329" s="8">
        <f t="shared" si="318"/>
        <v>42498.374606481477</v>
      </c>
    </row>
    <row r="3330" spans="1:20" ht="48" x14ac:dyDescent="0.2">
      <c r="A3330">
        <v>3328</v>
      </c>
      <c r="B3330" s="3" t="s">
        <v>3328</v>
      </c>
      <c r="C3330" s="3" t="s">
        <v>5552</v>
      </c>
      <c r="D3330">
        <v>1500</v>
      </c>
      <c r="E3330">
        <v>0</v>
      </c>
      <c r="F3330" t="s">
        <v>8221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13"/>
        <v>0</v>
      </c>
      <c r="P3330">
        <f t="shared" si="314"/>
        <v>166.66666666666666</v>
      </c>
      <c r="Q3330" t="str">
        <f t="shared" si="315"/>
        <v>theater</v>
      </c>
      <c r="R3330" t="str">
        <f t="shared" si="316"/>
        <v>plays</v>
      </c>
      <c r="S3330" s="8">
        <f t="shared" si="317"/>
        <v>41822.57503472222</v>
      </c>
      <c r="T3330" s="8">
        <f t="shared" si="318"/>
        <v>41825.041666666664</v>
      </c>
    </row>
    <row r="3331" spans="1:20" ht="48" x14ac:dyDescent="0.2">
      <c r="A3331">
        <v>3329</v>
      </c>
      <c r="B3331" s="3" t="s">
        <v>3329</v>
      </c>
      <c r="C3331" s="3" t="s">
        <v>5553</v>
      </c>
      <c r="D3331">
        <v>13000</v>
      </c>
      <c r="E3331">
        <v>0</v>
      </c>
      <c r="F3331" t="s">
        <v>8221</v>
      </c>
      <c r="G3331" t="s">
        <v>8230</v>
      </c>
      <c r="H3331" t="s">
        <v>8249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3"/>
        <v>0</v>
      </c>
      <c r="P3331">
        <f t="shared" si="314"/>
        <v>500</v>
      </c>
      <c r="Q3331" t="str">
        <f t="shared" si="315"/>
        <v>theater</v>
      </c>
      <c r="R3331" t="str">
        <f t="shared" si="316"/>
        <v>plays</v>
      </c>
      <c r="S3331" s="8">
        <f t="shared" si="317"/>
        <v>41837.323009259257</v>
      </c>
      <c r="T3331" s="8">
        <f t="shared" si="318"/>
        <v>41847.958333333336</v>
      </c>
    </row>
    <row r="3332" spans="1:20" ht="32" x14ac:dyDescent="0.2">
      <c r="A3332">
        <v>3330</v>
      </c>
      <c r="B3332" s="3" t="s">
        <v>3330</v>
      </c>
      <c r="C3332" s="3" t="s">
        <v>5554</v>
      </c>
      <c r="D3332">
        <v>4950</v>
      </c>
      <c r="E3332">
        <v>0</v>
      </c>
      <c r="F3332" t="s">
        <v>8221</v>
      </c>
      <c r="G3332" t="s">
        <v>8236</v>
      </c>
      <c r="H3332" t="s">
        <v>8249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3"/>
        <v>0</v>
      </c>
      <c r="P3332">
        <f t="shared" si="314"/>
        <v>71.739130434782609</v>
      </c>
      <c r="Q3332" t="str">
        <f t="shared" si="315"/>
        <v>theater</v>
      </c>
      <c r="R3332" t="str">
        <f t="shared" si="316"/>
        <v>plays</v>
      </c>
      <c r="S3332" s="8">
        <f t="shared" si="317"/>
        <v>42065.887361111112</v>
      </c>
      <c r="T3332" s="8">
        <f t="shared" si="31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5555</v>
      </c>
      <c r="D3333">
        <v>130000</v>
      </c>
      <c r="E3333">
        <v>0</v>
      </c>
      <c r="F3333" t="s">
        <v>8221</v>
      </c>
      <c r="G3333" t="s">
        <v>8236</v>
      </c>
      <c r="H3333" t="s">
        <v>8249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3"/>
        <v>0</v>
      </c>
      <c r="P3333">
        <f t="shared" si="314"/>
        <v>2000</v>
      </c>
      <c r="Q3333" t="str">
        <f t="shared" si="315"/>
        <v>theater</v>
      </c>
      <c r="R3333" t="str">
        <f t="shared" si="316"/>
        <v>plays</v>
      </c>
      <c r="S3333" s="8">
        <f t="shared" si="317"/>
        <v>42248.697754629626</v>
      </c>
      <c r="T3333" s="8">
        <f t="shared" si="31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5556</v>
      </c>
      <c r="D3334">
        <v>900</v>
      </c>
      <c r="E3334">
        <v>0</v>
      </c>
      <c r="F3334" t="s">
        <v>8221</v>
      </c>
      <c r="G3334" t="s">
        <v>8237</v>
      </c>
      <c r="H3334" t="s">
        <v>8249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3"/>
        <v>0</v>
      </c>
      <c r="P3334">
        <f t="shared" si="314"/>
        <v>10.843373493975903</v>
      </c>
      <c r="Q3334" t="str">
        <f t="shared" si="315"/>
        <v>theater</v>
      </c>
      <c r="R3334" t="str">
        <f t="shared" si="316"/>
        <v>plays</v>
      </c>
      <c r="S3334" s="8">
        <f t="shared" si="317"/>
        <v>41809.860300925924</v>
      </c>
      <c r="T3334" s="8">
        <f t="shared" si="318"/>
        <v>41839.860300925924</v>
      </c>
    </row>
    <row r="3335" spans="1:20" ht="32" x14ac:dyDescent="0.2">
      <c r="A3335">
        <v>3333</v>
      </c>
      <c r="B3335" s="3" t="s">
        <v>3333</v>
      </c>
      <c r="C3335" s="3" t="s">
        <v>5557</v>
      </c>
      <c r="D3335">
        <v>500000</v>
      </c>
      <c r="E3335">
        <v>75</v>
      </c>
      <c r="F3335" t="s">
        <v>8221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3"/>
        <v>1.4999999999999999E-2</v>
      </c>
      <c r="P3335">
        <f t="shared" si="314"/>
        <v>4504.5045045045044</v>
      </c>
      <c r="Q3335" t="str">
        <f t="shared" si="315"/>
        <v>theater</v>
      </c>
      <c r="R3335" t="str">
        <f t="shared" si="316"/>
        <v>plays</v>
      </c>
      <c r="S3335" s="8">
        <f t="shared" si="317"/>
        <v>42148.676851851851</v>
      </c>
      <c r="T3335" s="8">
        <f t="shared" si="318"/>
        <v>42170.676851851851</v>
      </c>
    </row>
    <row r="3336" spans="1:20" ht="48" x14ac:dyDescent="0.2">
      <c r="A3336">
        <v>3334</v>
      </c>
      <c r="B3336" s="3" t="s">
        <v>3334</v>
      </c>
      <c r="C3336" s="3" t="s">
        <v>5558</v>
      </c>
      <c r="D3336">
        <v>200000</v>
      </c>
      <c r="E3336">
        <v>0</v>
      </c>
      <c r="F3336" t="s">
        <v>8221</v>
      </c>
      <c r="G3336" t="s">
        <v>8226</v>
      </c>
      <c r="H3336" t="s">
        <v>8248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3"/>
        <v>0</v>
      </c>
      <c r="P3336">
        <f t="shared" si="314"/>
        <v>4347.826086956522</v>
      </c>
      <c r="Q3336" t="str">
        <f t="shared" si="315"/>
        <v>theater</v>
      </c>
      <c r="R3336" t="str">
        <f t="shared" si="316"/>
        <v>plays</v>
      </c>
      <c r="S3336" s="8">
        <f t="shared" si="317"/>
        <v>42185.521087962959</v>
      </c>
      <c r="T3336" s="8">
        <f t="shared" si="31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5559</v>
      </c>
      <c r="D3337">
        <v>8888</v>
      </c>
      <c r="E3337">
        <v>0</v>
      </c>
      <c r="F3337" t="s">
        <v>8221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3"/>
        <v>0</v>
      </c>
      <c r="P3337">
        <f t="shared" si="314"/>
        <v>141.07936507936509</v>
      </c>
      <c r="Q3337" t="str">
        <f t="shared" si="315"/>
        <v>theater</v>
      </c>
      <c r="R3337" t="str">
        <f t="shared" si="316"/>
        <v>plays</v>
      </c>
      <c r="S3337" s="8">
        <f t="shared" si="317"/>
        <v>41827.674143518518</v>
      </c>
      <c r="T3337" s="8">
        <f t="shared" si="31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5560</v>
      </c>
      <c r="D3338">
        <v>100000</v>
      </c>
      <c r="E3338">
        <v>1</v>
      </c>
      <c r="F3338" t="s">
        <v>8221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3"/>
        <v>1E-3</v>
      </c>
      <c r="P3338">
        <f t="shared" si="314"/>
        <v>11111.111111111111</v>
      </c>
      <c r="Q3338" t="str">
        <f t="shared" si="315"/>
        <v>theater</v>
      </c>
      <c r="R3338" t="str">
        <f t="shared" si="316"/>
        <v>plays</v>
      </c>
      <c r="S3338" s="8">
        <f t="shared" si="317"/>
        <v>42437.398680555561</v>
      </c>
      <c r="T3338" s="8">
        <f t="shared" si="318"/>
        <v>42465.35701388889</v>
      </c>
    </row>
    <row r="3339" spans="1:20" ht="32" x14ac:dyDescent="0.2">
      <c r="A3339">
        <v>3337</v>
      </c>
      <c r="B3339" s="3" t="s">
        <v>3337</v>
      </c>
      <c r="C3339" s="3" t="s">
        <v>5561</v>
      </c>
      <c r="D3339">
        <v>18950</v>
      </c>
      <c r="E3339">
        <v>2</v>
      </c>
      <c r="F3339" t="s">
        <v>8221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ref="O3339:O3402" si="319">(E3339/D3339)*100</f>
        <v>1.0554089709762533E-2</v>
      </c>
      <c r="P3339">
        <f t="shared" ref="P3339:P3402" si="320">D3339/L3339</f>
        <v>557.35294117647061</v>
      </c>
      <c r="Q3339" t="str">
        <f t="shared" ref="Q3339:Q3402" si="321">LEFT(N3339,SEARCH("/",N3339)-1)</f>
        <v>theater</v>
      </c>
      <c r="R3339" t="str">
        <f t="shared" ref="R3339:R3402" si="322">RIGHT(N3339,LEN(N3339)-SEARCH("/",N3339))</f>
        <v>plays</v>
      </c>
      <c r="S3339" s="8">
        <f t="shared" ref="S3339:S3402" si="323">(((J3339/60)/60)/24)+DATE(1970,1,1)</f>
        <v>41901.282025462962</v>
      </c>
      <c r="T3339" s="8">
        <f t="shared" ref="T3339:T3402" si="324">(((I3339/60)/60)/24)+DATE(1970,1,1)</f>
        <v>41922.875</v>
      </c>
    </row>
    <row r="3340" spans="1:20" ht="32" x14ac:dyDescent="0.2">
      <c r="A3340">
        <v>3338</v>
      </c>
      <c r="B3340" s="3" t="s">
        <v>3338</v>
      </c>
      <c r="C3340" s="3" t="s">
        <v>5562</v>
      </c>
      <c r="D3340">
        <v>14000</v>
      </c>
      <c r="E3340">
        <v>0</v>
      </c>
      <c r="F3340" t="s">
        <v>8221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9"/>
        <v>0</v>
      </c>
      <c r="P3340">
        <f t="shared" si="320"/>
        <v>125</v>
      </c>
      <c r="Q3340" t="str">
        <f t="shared" si="321"/>
        <v>theater</v>
      </c>
      <c r="R3340" t="str">
        <f t="shared" si="322"/>
        <v>plays</v>
      </c>
      <c r="S3340" s="8">
        <f t="shared" si="323"/>
        <v>42769.574999999997</v>
      </c>
      <c r="T3340" s="8">
        <f t="shared" si="324"/>
        <v>42790.574999999997</v>
      </c>
    </row>
    <row r="3341" spans="1:20" ht="48" x14ac:dyDescent="0.2">
      <c r="A3341">
        <v>3339</v>
      </c>
      <c r="B3341" s="3" t="s">
        <v>3339</v>
      </c>
      <c r="C3341" s="3" t="s">
        <v>5563</v>
      </c>
      <c r="D3341">
        <v>25000</v>
      </c>
      <c r="E3341">
        <v>0</v>
      </c>
      <c r="F3341" t="s">
        <v>8221</v>
      </c>
      <c r="G3341" t="s">
        <v>8230</v>
      </c>
      <c r="H3341" t="s">
        <v>8249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9"/>
        <v>0</v>
      </c>
      <c r="P3341">
        <f t="shared" si="320"/>
        <v>531.91489361702122</v>
      </c>
      <c r="Q3341" t="str">
        <f t="shared" si="321"/>
        <v>theater</v>
      </c>
      <c r="R3341" t="str">
        <f t="shared" si="322"/>
        <v>plays</v>
      </c>
      <c r="S3341" s="8">
        <f t="shared" si="323"/>
        <v>42549.665717592594</v>
      </c>
      <c r="T3341" s="8">
        <f t="shared" si="324"/>
        <v>42579.665717592594</v>
      </c>
    </row>
    <row r="3342" spans="1:20" ht="48" x14ac:dyDescent="0.2">
      <c r="A3342">
        <v>3340</v>
      </c>
      <c r="B3342" s="3" t="s">
        <v>3340</v>
      </c>
      <c r="C3342" s="3" t="s">
        <v>5564</v>
      </c>
      <c r="D3342">
        <v>1750</v>
      </c>
      <c r="E3342">
        <v>15</v>
      </c>
      <c r="F3342" t="s">
        <v>8221</v>
      </c>
      <c r="G3342" t="s">
        <v>8227</v>
      </c>
      <c r="H3342" t="s">
        <v>8249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9"/>
        <v>0.85714285714285721</v>
      </c>
      <c r="P3342">
        <f t="shared" si="320"/>
        <v>46.05263157894737</v>
      </c>
      <c r="Q3342" t="str">
        <f t="shared" si="321"/>
        <v>theater</v>
      </c>
      <c r="R3342" t="str">
        <f t="shared" si="322"/>
        <v>plays</v>
      </c>
      <c r="S3342" s="8">
        <f t="shared" si="323"/>
        <v>42685.974004629628</v>
      </c>
      <c r="T3342" s="8">
        <f t="shared" si="324"/>
        <v>42710.974004629628</v>
      </c>
    </row>
    <row r="3343" spans="1:20" ht="48" x14ac:dyDescent="0.2">
      <c r="A3343">
        <v>3341</v>
      </c>
      <c r="B3343" s="3" t="s">
        <v>3341</v>
      </c>
      <c r="C3343" s="3" t="s">
        <v>5565</v>
      </c>
      <c r="D3343">
        <v>15000</v>
      </c>
      <c r="E3343">
        <v>1575</v>
      </c>
      <c r="F3343" t="s">
        <v>8221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9"/>
        <v>10.5</v>
      </c>
      <c r="P3343">
        <f t="shared" si="320"/>
        <v>535.71428571428567</v>
      </c>
      <c r="Q3343" t="str">
        <f t="shared" si="321"/>
        <v>theater</v>
      </c>
      <c r="R3343" t="str">
        <f t="shared" si="322"/>
        <v>plays</v>
      </c>
      <c r="S3343" s="8">
        <f t="shared" si="323"/>
        <v>42510.798854166671</v>
      </c>
      <c r="T3343" s="8">
        <f t="shared" si="324"/>
        <v>42533.708333333328</v>
      </c>
    </row>
    <row r="3344" spans="1:20" ht="16" x14ac:dyDescent="0.2">
      <c r="A3344">
        <v>3342</v>
      </c>
      <c r="B3344" s="3" t="s">
        <v>3342</v>
      </c>
      <c r="C3344" s="3" t="s">
        <v>5566</v>
      </c>
      <c r="D3344">
        <v>5000</v>
      </c>
      <c r="E3344">
        <v>145</v>
      </c>
      <c r="F3344" t="s">
        <v>8221</v>
      </c>
      <c r="G3344" t="s">
        <v>8237</v>
      </c>
      <c r="H3344" t="s">
        <v>8249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9"/>
        <v>2.9000000000000004</v>
      </c>
      <c r="P3344">
        <f t="shared" si="320"/>
        <v>64.102564102564102</v>
      </c>
      <c r="Q3344" t="str">
        <f t="shared" si="321"/>
        <v>theater</v>
      </c>
      <c r="R3344" t="str">
        <f t="shared" si="322"/>
        <v>plays</v>
      </c>
      <c r="S3344" s="8">
        <f t="shared" si="323"/>
        <v>42062.296412037031</v>
      </c>
      <c r="T3344" s="8">
        <f t="shared" si="324"/>
        <v>42095.207638888889</v>
      </c>
    </row>
    <row r="3345" spans="1:20" ht="32" x14ac:dyDescent="0.2">
      <c r="A3345">
        <v>3343</v>
      </c>
      <c r="B3345" s="3" t="s">
        <v>3343</v>
      </c>
      <c r="C3345" s="3" t="s">
        <v>5567</v>
      </c>
      <c r="D3345">
        <v>6000</v>
      </c>
      <c r="E3345">
        <v>0</v>
      </c>
      <c r="F3345" t="s">
        <v>8221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9"/>
        <v>0</v>
      </c>
      <c r="P3345">
        <f t="shared" si="320"/>
        <v>260.86956521739131</v>
      </c>
      <c r="Q3345" t="str">
        <f t="shared" si="321"/>
        <v>theater</v>
      </c>
      <c r="R3345" t="str">
        <f t="shared" si="322"/>
        <v>plays</v>
      </c>
      <c r="S3345" s="8">
        <f t="shared" si="323"/>
        <v>42452.916481481487</v>
      </c>
      <c r="T3345" s="8">
        <f t="shared" si="324"/>
        <v>42473.554166666669</v>
      </c>
    </row>
    <row r="3346" spans="1:20" ht="48" x14ac:dyDescent="0.2">
      <c r="A3346">
        <v>3344</v>
      </c>
      <c r="B3346" s="3" t="s">
        <v>3344</v>
      </c>
      <c r="C3346" s="3" t="s">
        <v>5568</v>
      </c>
      <c r="D3346">
        <v>5000</v>
      </c>
      <c r="E3346">
        <v>0</v>
      </c>
      <c r="F3346" t="s">
        <v>8221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9"/>
        <v>0</v>
      </c>
      <c r="P3346">
        <f t="shared" si="320"/>
        <v>125</v>
      </c>
      <c r="Q3346" t="str">
        <f t="shared" si="321"/>
        <v>theater</v>
      </c>
      <c r="R3346" t="str">
        <f t="shared" si="322"/>
        <v>plays</v>
      </c>
      <c r="S3346" s="8">
        <f t="shared" si="323"/>
        <v>41851.200150462959</v>
      </c>
      <c r="T3346" s="8">
        <f t="shared" si="324"/>
        <v>41881.200150462959</v>
      </c>
    </row>
    <row r="3347" spans="1:20" ht="48" x14ac:dyDescent="0.2">
      <c r="A3347">
        <v>3345</v>
      </c>
      <c r="B3347" s="3" t="s">
        <v>3345</v>
      </c>
      <c r="C3347" s="3" t="s">
        <v>5569</v>
      </c>
      <c r="D3347">
        <v>37000</v>
      </c>
      <c r="E3347">
        <v>0</v>
      </c>
      <c r="F3347" t="s">
        <v>8221</v>
      </c>
      <c r="G3347" t="s">
        <v>8232</v>
      </c>
      <c r="H3347" t="s">
        <v>8253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9"/>
        <v>0</v>
      </c>
      <c r="P3347">
        <f t="shared" si="320"/>
        <v>2846.1538461538462</v>
      </c>
      <c r="Q3347" t="str">
        <f t="shared" si="321"/>
        <v>theater</v>
      </c>
      <c r="R3347" t="str">
        <f t="shared" si="322"/>
        <v>plays</v>
      </c>
      <c r="S3347" s="8">
        <f t="shared" si="323"/>
        <v>42053.106111111112</v>
      </c>
      <c r="T3347" s="8">
        <f t="shared" si="324"/>
        <v>42112.025694444441</v>
      </c>
    </row>
    <row r="3348" spans="1:20" ht="48" x14ac:dyDescent="0.2">
      <c r="A3348">
        <v>3346</v>
      </c>
      <c r="B3348" s="3" t="s">
        <v>3346</v>
      </c>
      <c r="C3348" s="3" t="s">
        <v>5570</v>
      </c>
      <c r="D3348">
        <v>25000000</v>
      </c>
      <c r="E3348">
        <v>0</v>
      </c>
      <c r="F3348" t="s">
        <v>8221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9"/>
        <v>0</v>
      </c>
      <c r="P3348">
        <f t="shared" si="320"/>
        <v>1388888.888888889</v>
      </c>
      <c r="Q3348" t="str">
        <f t="shared" si="321"/>
        <v>theater</v>
      </c>
      <c r="R3348" t="str">
        <f t="shared" si="322"/>
        <v>plays</v>
      </c>
      <c r="S3348" s="8">
        <f t="shared" si="323"/>
        <v>42054.024421296301</v>
      </c>
      <c r="T3348" s="8">
        <f t="shared" si="324"/>
        <v>42061.024421296301</v>
      </c>
    </row>
    <row r="3349" spans="1:20" ht="32" x14ac:dyDescent="0.2">
      <c r="A3349">
        <v>3347</v>
      </c>
      <c r="B3349" s="3" t="s">
        <v>3347</v>
      </c>
      <c r="C3349" s="3" t="s">
        <v>5571</v>
      </c>
      <c r="D3349">
        <v>15000</v>
      </c>
      <c r="E3349">
        <v>15186.69</v>
      </c>
      <c r="F3349" t="s">
        <v>8221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9"/>
        <v>101.24459999999999</v>
      </c>
      <c r="P3349">
        <f t="shared" si="320"/>
        <v>681.81818181818187</v>
      </c>
      <c r="Q3349" t="str">
        <f t="shared" si="321"/>
        <v>theater</v>
      </c>
      <c r="R3349" t="str">
        <f t="shared" si="322"/>
        <v>plays</v>
      </c>
      <c r="S3349" s="8">
        <f t="shared" si="323"/>
        <v>42484.551550925928</v>
      </c>
      <c r="T3349" s="8">
        <f t="shared" si="324"/>
        <v>42498.875</v>
      </c>
    </row>
    <row r="3350" spans="1:20" ht="32" x14ac:dyDescent="0.2">
      <c r="A3350">
        <v>3348</v>
      </c>
      <c r="B3350" s="3" t="s">
        <v>3266</v>
      </c>
      <c r="C3350" s="3" t="s">
        <v>5572</v>
      </c>
      <c r="D3350">
        <v>4000</v>
      </c>
      <c r="E3350">
        <v>4340.7</v>
      </c>
      <c r="F3350" t="s">
        <v>8221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9"/>
        <v>108.5175</v>
      </c>
      <c r="P3350">
        <f t="shared" si="320"/>
        <v>50.632911392405063</v>
      </c>
      <c r="Q3350" t="str">
        <f t="shared" si="321"/>
        <v>theater</v>
      </c>
      <c r="R3350" t="str">
        <f t="shared" si="322"/>
        <v>plays</v>
      </c>
      <c r="S3350" s="8">
        <f t="shared" si="323"/>
        <v>42466.558796296296</v>
      </c>
      <c r="T3350" s="8">
        <f t="shared" si="324"/>
        <v>42490.165972222225</v>
      </c>
    </row>
    <row r="3351" spans="1:20" ht="48" x14ac:dyDescent="0.2">
      <c r="A3351">
        <v>3349</v>
      </c>
      <c r="B3351" s="3" t="s">
        <v>3348</v>
      </c>
      <c r="C3351" s="3" t="s">
        <v>5573</v>
      </c>
      <c r="D3351">
        <v>600</v>
      </c>
      <c r="E3351">
        <v>886</v>
      </c>
      <c r="F3351" t="s">
        <v>8221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9"/>
        <v>147.66666666666666</v>
      </c>
      <c r="P3351">
        <f t="shared" si="320"/>
        <v>42.857142857142854</v>
      </c>
      <c r="Q3351" t="str">
        <f t="shared" si="321"/>
        <v>theater</v>
      </c>
      <c r="R3351" t="str">
        <f t="shared" si="322"/>
        <v>plays</v>
      </c>
      <c r="S3351" s="8">
        <f t="shared" si="323"/>
        <v>42513.110787037032</v>
      </c>
      <c r="T3351" s="8">
        <f t="shared" si="324"/>
        <v>42534.708333333328</v>
      </c>
    </row>
    <row r="3352" spans="1:20" ht="16" x14ac:dyDescent="0.2">
      <c r="A3352">
        <v>3350</v>
      </c>
      <c r="B3352" s="3" t="s">
        <v>3349</v>
      </c>
      <c r="C3352" s="3" t="s">
        <v>5574</v>
      </c>
      <c r="D3352">
        <v>5000</v>
      </c>
      <c r="E3352">
        <v>8160</v>
      </c>
      <c r="F3352" t="s">
        <v>8221</v>
      </c>
      <c r="G3352" t="s">
        <v>8224</v>
      </c>
      <c r="H3352" t="s">
        <v>8246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9"/>
        <v>163.19999999999999</v>
      </c>
      <c r="P3352">
        <f t="shared" si="320"/>
        <v>98.039215686274517</v>
      </c>
      <c r="Q3352" t="str">
        <f t="shared" si="321"/>
        <v>theater</v>
      </c>
      <c r="R3352" t="str">
        <f t="shared" si="322"/>
        <v>plays</v>
      </c>
      <c r="S3352" s="8">
        <f t="shared" si="323"/>
        <v>42302.701516203699</v>
      </c>
      <c r="T3352" s="8">
        <f t="shared" si="324"/>
        <v>42337.958333333328</v>
      </c>
    </row>
    <row r="3353" spans="1:20" ht="48" x14ac:dyDescent="0.2">
      <c r="A3353">
        <v>3351</v>
      </c>
      <c r="B3353" s="3" t="s">
        <v>3350</v>
      </c>
      <c r="C3353" s="3" t="s">
        <v>5575</v>
      </c>
      <c r="D3353">
        <v>30000</v>
      </c>
      <c r="E3353">
        <v>136924.35</v>
      </c>
      <c r="F3353" t="s">
        <v>8221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9"/>
        <v>456.41449999999998</v>
      </c>
      <c r="P3353">
        <f t="shared" si="320"/>
        <v>555.55555555555554</v>
      </c>
      <c r="Q3353" t="str">
        <f t="shared" si="321"/>
        <v>theater</v>
      </c>
      <c r="R3353" t="str">
        <f t="shared" si="322"/>
        <v>plays</v>
      </c>
      <c r="S3353" s="8">
        <f t="shared" si="323"/>
        <v>41806.395428240743</v>
      </c>
      <c r="T3353" s="8">
        <f t="shared" si="324"/>
        <v>41843.458333333336</v>
      </c>
    </row>
    <row r="3354" spans="1:20" ht="48" x14ac:dyDescent="0.2">
      <c r="A3354">
        <v>3352</v>
      </c>
      <c r="B3354" s="3" t="s">
        <v>3351</v>
      </c>
      <c r="C3354" s="3" t="s">
        <v>5576</v>
      </c>
      <c r="D3354">
        <v>16000</v>
      </c>
      <c r="E3354">
        <v>17260.37</v>
      </c>
      <c r="F3354" t="s">
        <v>8221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9"/>
        <v>107.87731249999999</v>
      </c>
      <c r="P3354">
        <f t="shared" si="320"/>
        <v>228.57142857142858</v>
      </c>
      <c r="Q3354" t="str">
        <f t="shared" si="321"/>
        <v>theater</v>
      </c>
      <c r="R3354" t="str">
        <f t="shared" si="322"/>
        <v>plays</v>
      </c>
      <c r="S3354" s="8">
        <f t="shared" si="323"/>
        <v>42495.992800925931</v>
      </c>
      <c r="T3354" s="8">
        <f t="shared" si="324"/>
        <v>42552.958333333328</v>
      </c>
    </row>
    <row r="3355" spans="1:20" ht="32" x14ac:dyDescent="0.2">
      <c r="A3355">
        <v>3353</v>
      </c>
      <c r="B3355" s="3" t="s">
        <v>3352</v>
      </c>
      <c r="C3355" s="3" t="s">
        <v>5577</v>
      </c>
      <c r="D3355">
        <v>40000</v>
      </c>
      <c r="E3355">
        <v>46032</v>
      </c>
      <c r="F3355" t="s">
        <v>8221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9"/>
        <v>115.08</v>
      </c>
      <c r="P3355">
        <f t="shared" si="320"/>
        <v>909.09090909090912</v>
      </c>
      <c r="Q3355" t="str">
        <f t="shared" si="321"/>
        <v>theater</v>
      </c>
      <c r="R3355" t="str">
        <f t="shared" si="322"/>
        <v>plays</v>
      </c>
      <c r="S3355" s="8">
        <f t="shared" si="323"/>
        <v>42479.432291666672</v>
      </c>
      <c r="T3355" s="8">
        <f t="shared" si="324"/>
        <v>42492.958333333328</v>
      </c>
    </row>
    <row r="3356" spans="1:20" ht="48" x14ac:dyDescent="0.2">
      <c r="A3356">
        <v>3354</v>
      </c>
      <c r="B3356" s="3" t="s">
        <v>3353</v>
      </c>
      <c r="C3356" s="3" t="s">
        <v>5578</v>
      </c>
      <c r="D3356">
        <v>9500</v>
      </c>
      <c r="E3356">
        <v>9725</v>
      </c>
      <c r="F3356" t="s">
        <v>8221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9"/>
        <v>102.36842105263158</v>
      </c>
      <c r="P3356">
        <f t="shared" si="320"/>
        <v>172.72727272727272</v>
      </c>
      <c r="Q3356" t="str">
        <f t="shared" si="321"/>
        <v>theater</v>
      </c>
      <c r="R3356" t="str">
        <f t="shared" si="322"/>
        <v>plays</v>
      </c>
      <c r="S3356" s="8">
        <f t="shared" si="323"/>
        <v>42270.7269212963</v>
      </c>
      <c r="T3356" s="8">
        <f t="shared" si="324"/>
        <v>42306.167361111111</v>
      </c>
    </row>
    <row r="3357" spans="1:20" ht="32" x14ac:dyDescent="0.2">
      <c r="A3357">
        <v>3355</v>
      </c>
      <c r="B3357" s="3" t="s">
        <v>3354</v>
      </c>
      <c r="C3357" s="3" t="s">
        <v>5579</v>
      </c>
      <c r="D3357">
        <v>44250</v>
      </c>
      <c r="E3357">
        <v>47978</v>
      </c>
      <c r="F3357" t="s">
        <v>8221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9"/>
        <v>108.42485875706214</v>
      </c>
      <c r="P3357">
        <f t="shared" si="320"/>
        <v>2950</v>
      </c>
      <c r="Q3357" t="str">
        <f t="shared" si="321"/>
        <v>theater</v>
      </c>
      <c r="R3357" t="str">
        <f t="shared" si="322"/>
        <v>plays</v>
      </c>
      <c r="S3357" s="8">
        <f t="shared" si="323"/>
        <v>42489.619525462964</v>
      </c>
      <c r="T3357" s="8">
        <f t="shared" si="324"/>
        <v>42500.470138888893</v>
      </c>
    </row>
    <row r="3358" spans="1:20" ht="48" x14ac:dyDescent="0.2">
      <c r="A3358">
        <v>3356</v>
      </c>
      <c r="B3358" s="3" t="s">
        <v>3355</v>
      </c>
      <c r="C3358" s="3" t="s">
        <v>5580</v>
      </c>
      <c r="D3358">
        <v>1500</v>
      </c>
      <c r="E3358">
        <v>1877</v>
      </c>
      <c r="F3358" t="s">
        <v>8221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9"/>
        <v>125.13333333333334</v>
      </c>
      <c r="P3358">
        <f t="shared" si="320"/>
        <v>55.555555555555557</v>
      </c>
      <c r="Q3358" t="str">
        <f t="shared" si="321"/>
        <v>theater</v>
      </c>
      <c r="R3358" t="str">
        <f t="shared" si="322"/>
        <v>plays</v>
      </c>
      <c r="S3358" s="8">
        <f t="shared" si="323"/>
        <v>42536.815648148149</v>
      </c>
      <c r="T3358" s="8">
        <f t="shared" si="324"/>
        <v>42566.815648148149</v>
      </c>
    </row>
    <row r="3359" spans="1:20" ht="48" x14ac:dyDescent="0.2">
      <c r="A3359">
        <v>3357</v>
      </c>
      <c r="B3359" s="3" t="s">
        <v>3356</v>
      </c>
      <c r="C3359" s="3" t="s">
        <v>5581</v>
      </c>
      <c r="D3359">
        <v>32000</v>
      </c>
      <c r="E3359">
        <v>33229</v>
      </c>
      <c r="F3359" t="s">
        <v>8221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9"/>
        <v>103.840625</v>
      </c>
      <c r="P3359">
        <f t="shared" si="320"/>
        <v>1523.8095238095239</v>
      </c>
      <c r="Q3359" t="str">
        <f t="shared" si="321"/>
        <v>theater</v>
      </c>
      <c r="R3359" t="str">
        <f t="shared" si="322"/>
        <v>plays</v>
      </c>
      <c r="S3359" s="8">
        <f t="shared" si="323"/>
        <v>41822.417939814812</v>
      </c>
      <c r="T3359" s="8">
        <f t="shared" si="324"/>
        <v>41852.417939814812</v>
      </c>
    </row>
    <row r="3360" spans="1:20" ht="48" x14ac:dyDescent="0.2">
      <c r="A3360">
        <v>3358</v>
      </c>
      <c r="B3360" s="3" t="s">
        <v>3357</v>
      </c>
      <c r="C3360" s="3" t="s">
        <v>5582</v>
      </c>
      <c r="D3360">
        <v>25000</v>
      </c>
      <c r="E3360">
        <v>34676</v>
      </c>
      <c r="F3360" t="s">
        <v>8221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9"/>
        <v>138.70400000000001</v>
      </c>
      <c r="P3360">
        <f t="shared" si="320"/>
        <v>154.32098765432099</v>
      </c>
      <c r="Q3360" t="str">
        <f t="shared" si="321"/>
        <v>theater</v>
      </c>
      <c r="R3360" t="str">
        <f t="shared" si="322"/>
        <v>plays</v>
      </c>
      <c r="S3360" s="8">
        <f t="shared" si="323"/>
        <v>41932.311099537037</v>
      </c>
      <c r="T3360" s="8">
        <f t="shared" si="324"/>
        <v>41962.352766203709</v>
      </c>
    </row>
    <row r="3361" spans="1:20" ht="16" x14ac:dyDescent="0.2">
      <c r="A3361">
        <v>3359</v>
      </c>
      <c r="B3361" s="3" t="s">
        <v>3358</v>
      </c>
      <c r="C3361" s="3" t="s">
        <v>5583</v>
      </c>
      <c r="D3361">
        <v>1500</v>
      </c>
      <c r="E3361">
        <v>1807.74</v>
      </c>
      <c r="F3361" t="s">
        <v>8221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9"/>
        <v>120.51600000000001</v>
      </c>
      <c r="P3361">
        <f t="shared" si="320"/>
        <v>65.217391304347828</v>
      </c>
      <c r="Q3361" t="str">
        <f t="shared" si="321"/>
        <v>theater</v>
      </c>
      <c r="R3361" t="str">
        <f t="shared" si="322"/>
        <v>plays</v>
      </c>
      <c r="S3361" s="8">
        <f t="shared" si="323"/>
        <v>42746.057106481487</v>
      </c>
      <c r="T3361" s="8">
        <f t="shared" si="324"/>
        <v>42791.057106481487</v>
      </c>
    </row>
    <row r="3362" spans="1:20" ht="48" x14ac:dyDescent="0.2">
      <c r="A3362">
        <v>3360</v>
      </c>
      <c r="B3362" s="3" t="s">
        <v>3359</v>
      </c>
      <c r="C3362" s="3" t="s">
        <v>5584</v>
      </c>
      <c r="D3362">
        <v>3000</v>
      </c>
      <c r="E3362">
        <v>3368</v>
      </c>
      <c r="F3362" t="s">
        <v>8221</v>
      </c>
      <c r="G3362" t="s">
        <v>8224</v>
      </c>
      <c r="H3362" t="s">
        <v>8246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9"/>
        <v>112.26666666666667</v>
      </c>
      <c r="P3362">
        <f t="shared" si="320"/>
        <v>41.666666666666664</v>
      </c>
      <c r="Q3362" t="str">
        <f t="shared" si="321"/>
        <v>theater</v>
      </c>
      <c r="R3362" t="str">
        <f t="shared" si="322"/>
        <v>plays</v>
      </c>
      <c r="S3362" s="8">
        <f t="shared" si="323"/>
        <v>42697.082673611112</v>
      </c>
      <c r="T3362" s="8">
        <f t="shared" si="324"/>
        <v>42718.665972222225</v>
      </c>
    </row>
    <row r="3363" spans="1:20" ht="48" x14ac:dyDescent="0.2">
      <c r="A3363">
        <v>3361</v>
      </c>
      <c r="B3363" s="3" t="s">
        <v>3360</v>
      </c>
      <c r="C3363" s="3" t="s">
        <v>5585</v>
      </c>
      <c r="D3363">
        <v>15000</v>
      </c>
      <c r="E3363">
        <v>28300.45</v>
      </c>
      <c r="F3363" t="s">
        <v>8221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9"/>
        <v>188.66966666666667</v>
      </c>
      <c r="P3363">
        <f t="shared" si="320"/>
        <v>220.58823529411765</v>
      </c>
      <c r="Q3363" t="str">
        <f t="shared" si="321"/>
        <v>theater</v>
      </c>
      <c r="R3363" t="str">
        <f t="shared" si="322"/>
        <v>plays</v>
      </c>
      <c r="S3363" s="8">
        <f t="shared" si="323"/>
        <v>41866.025347222225</v>
      </c>
      <c r="T3363" s="8">
        <f t="shared" si="324"/>
        <v>41883.665972222225</v>
      </c>
    </row>
    <row r="3364" spans="1:20" ht="32" x14ac:dyDescent="0.2">
      <c r="A3364">
        <v>3362</v>
      </c>
      <c r="B3364" s="3" t="s">
        <v>3361</v>
      </c>
      <c r="C3364" s="3" t="s">
        <v>5586</v>
      </c>
      <c r="D3364">
        <v>6000</v>
      </c>
      <c r="E3364">
        <v>39693.279999999999</v>
      </c>
      <c r="F3364" t="s">
        <v>8221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9"/>
        <v>661.55466666666666</v>
      </c>
      <c r="P3364">
        <f t="shared" si="320"/>
        <v>300</v>
      </c>
      <c r="Q3364" t="str">
        <f t="shared" si="321"/>
        <v>theater</v>
      </c>
      <c r="R3364" t="str">
        <f t="shared" si="322"/>
        <v>plays</v>
      </c>
      <c r="S3364" s="8">
        <f t="shared" si="323"/>
        <v>42056.091631944444</v>
      </c>
      <c r="T3364" s="8">
        <f t="shared" si="324"/>
        <v>42070.204861111109</v>
      </c>
    </row>
    <row r="3365" spans="1:20" ht="48" x14ac:dyDescent="0.2">
      <c r="A3365">
        <v>3363</v>
      </c>
      <c r="B3365" s="3" t="s">
        <v>3362</v>
      </c>
      <c r="C3365" s="3" t="s">
        <v>5587</v>
      </c>
      <c r="D3365">
        <v>30000</v>
      </c>
      <c r="E3365">
        <v>33393</v>
      </c>
      <c r="F3365" t="s">
        <v>8221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9"/>
        <v>111.31</v>
      </c>
      <c r="P3365">
        <f t="shared" si="320"/>
        <v>1153.8461538461538</v>
      </c>
      <c r="Q3365" t="str">
        <f t="shared" si="321"/>
        <v>theater</v>
      </c>
      <c r="R3365" t="str">
        <f t="shared" si="322"/>
        <v>plays</v>
      </c>
      <c r="S3365" s="8">
        <f t="shared" si="323"/>
        <v>41851.771354166667</v>
      </c>
      <c r="T3365" s="8">
        <f t="shared" si="324"/>
        <v>41870.666666666664</v>
      </c>
    </row>
    <row r="3366" spans="1:20" ht="48" x14ac:dyDescent="0.2">
      <c r="A3366">
        <v>3364</v>
      </c>
      <c r="B3366" s="3" t="s">
        <v>3363</v>
      </c>
      <c r="C3366" s="3" t="s">
        <v>5588</v>
      </c>
      <c r="D3366">
        <v>50000</v>
      </c>
      <c r="E3366">
        <v>590807.11</v>
      </c>
      <c r="F3366" t="s">
        <v>8221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9"/>
        <v>1181.6142199999999</v>
      </c>
      <c r="P3366">
        <f t="shared" si="320"/>
        <v>694.44444444444446</v>
      </c>
      <c r="Q3366" t="str">
        <f t="shared" si="321"/>
        <v>theater</v>
      </c>
      <c r="R3366" t="str">
        <f t="shared" si="322"/>
        <v>plays</v>
      </c>
      <c r="S3366" s="8">
        <f t="shared" si="323"/>
        <v>42422.977418981478</v>
      </c>
      <c r="T3366" s="8">
        <f t="shared" si="324"/>
        <v>42444.875</v>
      </c>
    </row>
    <row r="3367" spans="1:20" ht="48" x14ac:dyDescent="0.2">
      <c r="A3367">
        <v>3365</v>
      </c>
      <c r="B3367" s="3" t="s">
        <v>3364</v>
      </c>
      <c r="C3367" s="3" t="s">
        <v>5589</v>
      </c>
      <c r="D3367">
        <v>1600</v>
      </c>
      <c r="E3367">
        <v>2198</v>
      </c>
      <c r="F3367" t="s">
        <v>8221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9"/>
        <v>137.375</v>
      </c>
      <c r="P3367">
        <f t="shared" si="320"/>
        <v>533.33333333333337</v>
      </c>
      <c r="Q3367" t="str">
        <f t="shared" si="321"/>
        <v>theater</v>
      </c>
      <c r="R3367" t="str">
        <f t="shared" si="322"/>
        <v>plays</v>
      </c>
      <c r="S3367" s="8">
        <f t="shared" si="323"/>
        <v>42321.101759259262</v>
      </c>
      <c r="T3367" s="8">
        <f t="shared" si="324"/>
        <v>42351.101759259262</v>
      </c>
    </row>
    <row r="3368" spans="1:20" ht="48" x14ac:dyDescent="0.2">
      <c r="A3368">
        <v>3366</v>
      </c>
      <c r="B3368" s="3" t="s">
        <v>3365</v>
      </c>
      <c r="C3368" s="3" t="s">
        <v>5590</v>
      </c>
      <c r="D3368">
        <v>50000</v>
      </c>
      <c r="E3368">
        <v>58520.2</v>
      </c>
      <c r="F3368" t="s">
        <v>8221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9"/>
        <v>117.04040000000001</v>
      </c>
      <c r="P3368">
        <f t="shared" si="320"/>
        <v>2777.7777777777778</v>
      </c>
      <c r="Q3368" t="str">
        <f t="shared" si="321"/>
        <v>theater</v>
      </c>
      <c r="R3368" t="str">
        <f t="shared" si="322"/>
        <v>plays</v>
      </c>
      <c r="S3368" s="8">
        <f t="shared" si="323"/>
        <v>42107.067557870367</v>
      </c>
      <c r="T3368" s="8">
        <f t="shared" si="324"/>
        <v>42137.067557870367</v>
      </c>
    </row>
    <row r="3369" spans="1:20" ht="48" x14ac:dyDescent="0.2">
      <c r="A3369">
        <v>3367</v>
      </c>
      <c r="B3369" s="3" t="s">
        <v>3366</v>
      </c>
      <c r="C3369" s="3" t="s">
        <v>5591</v>
      </c>
      <c r="D3369">
        <v>5000</v>
      </c>
      <c r="E3369">
        <v>105</v>
      </c>
      <c r="F3369" t="s">
        <v>8221</v>
      </c>
      <c r="G3369" t="s">
        <v>8229</v>
      </c>
      <c r="H3369" t="s">
        <v>8251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9"/>
        <v>2.1</v>
      </c>
      <c r="P3369">
        <f t="shared" si="320"/>
        <v>166.66666666666666</v>
      </c>
      <c r="Q3369" t="str">
        <f t="shared" si="321"/>
        <v>theater</v>
      </c>
      <c r="R3369" t="str">
        <f t="shared" si="322"/>
        <v>plays</v>
      </c>
      <c r="S3369" s="8">
        <f t="shared" si="323"/>
        <v>42192.933958333335</v>
      </c>
      <c r="T3369" s="8">
        <f t="shared" si="324"/>
        <v>42217.933958333335</v>
      </c>
    </row>
    <row r="3370" spans="1:20" ht="48" x14ac:dyDescent="0.2">
      <c r="A3370">
        <v>3368</v>
      </c>
      <c r="B3370" s="3" t="s">
        <v>3367</v>
      </c>
      <c r="C3370" s="3" t="s">
        <v>5592</v>
      </c>
      <c r="D3370">
        <v>5000</v>
      </c>
      <c r="E3370">
        <v>5</v>
      </c>
      <c r="F3370" t="s">
        <v>8221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9"/>
        <v>0.1</v>
      </c>
      <c r="P3370">
        <f t="shared" si="320"/>
        <v>217.39130434782609</v>
      </c>
      <c r="Q3370" t="str">
        <f t="shared" si="321"/>
        <v>theater</v>
      </c>
      <c r="R3370" t="str">
        <f t="shared" si="322"/>
        <v>plays</v>
      </c>
      <c r="S3370" s="8">
        <f t="shared" si="323"/>
        <v>41969.199756944443</v>
      </c>
      <c r="T3370" s="8">
        <f t="shared" si="324"/>
        <v>42005.208333333328</v>
      </c>
    </row>
    <row r="3371" spans="1:20" ht="48" x14ac:dyDescent="0.2">
      <c r="A3371">
        <v>3369</v>
      </c>
      <c r="B3371" s="3" t="s">
        <v>3368</v>
      </c>
      <c r="C3371" s="3" t="s">
        <v>5593</v>
      </c>
      <c r="D3371">
        <v>7000</v>
      </c>
      <c r="E3371">
        <v>50</v>
      </c>
      <c r="F3371" t="s">
        <v>8221</v>
      </c>
      <c r="G3371" t="s">
        <v>8224</v>
      </c>
      <c r="H3371" t="s">
        <v>8246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9"/>
        <v>0.7142857142857143</v>
      </c>
      <c r="P3371">
        <f t="shared" si="320"/>
        <v>129.62962962962962</v>
      </c>
      <c r="Q3371" t="str">
        <f t="shared" si="321"/>
        <v>theater</v>
      </c>
      <c r="R3371" t="str">
        <f t="shared" si="322"/>
        <v>plays</v>
      </c>
      <c r="S3371" s="8">
        <f t="shared" si="323"/>
        <v>42690.041435185187</v>
      </c>
      <c r="T3371" s="8">
        <f t="shared" si="324"/>
        <v>42750.041435185187</v>
      </c>
    </row>
    <row r="3372" spans="1:20" ht="32" x14ac:dyDescent="0.2">
      <c r="A3372">
        <v>3370</v>
      </c>
      <c r="B3372" s="3" t="s">
        <v>3369</v>
      </c>
      <c r="C3372" s="3" t="s">
        <v>5594</v>
      </c>
      <c r="D3372">
        <v>2000</v>
      </c>
      <c r="E3372">
        <v>0</v>
      </c>
      <c r="F3372" t="s">
        <v>8221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9"/>
        <v>0</v>
      </c>
      <c r="P3372">
        <f t="shared" si="320"/>
        <v>76.92307692307692</v>
      </c>
      <c r="Q3372" t="str">
        <f t="shared" si="321"/>
        <v>theater</v>
      </c>
      <c r="R3372" t="str">
        <f t="shared" si="322"/>
        <v>plays</v>
      </c>
      <c r="S3372" s="8">
        <f t="shared" si="323"/>
        <v>42690.334317129629</v>
      </c>
      <c r="T3372" s="8">
        <f t="shared" si="324"/>
        <v>42721.333333333328</v>
      </c>
    </row>
    <row r="3373" spans="1:20" ht="48" x14ac:dyDescent="0.2">
      <c r="A3373">
        <v>3371</v>
      </c>
      <c r="B3373" s="3" t="s">
        <v>3370</v>
      </c>
      <c r="C3373" s="3" t="s">
        <v>5595</v>
      </c>
      <c r="D3373">
        <v>6700</v>
      </c>
      <c r="E3373">
        <v>150</v>
      </c>
      <c r="F3373" t="s">
        <v>8221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9"/>
        <v>2.2388059701492535</v>
      </c>
      <c r="P3373">
        <f t="shared" si="320"/>
        <v>744.44444444444446</v>
      </c>
      <c r="Q3373" t="str">
        <f t="shared" si="321"/>
        <v>theater</v>
      </c>
      <c r="R3373" t="str">
        <f t="shared" si="322"/>
        <v>plays</v>
      </c>
      <c r="S3373" s="8">
        <f t="shared" si="323"/>
        <v>42312.874594907407</v>
      </c>
      <c r="T3373" s="8">
        <f t="shared" si="324"/>
        <v>42340.874594907407</v>
      </c>
    </row>
    <row r="3374" spans="1:20" ht="48" x14ac:dyDescent="0.2">
      <c r="A3374">
        <v>3372</v>
      </c>
      <c r="B3374" s="3" t="s">
        <v>3371</v>
      </c>
      <c r="C3374" s="3" t="s">
        <v>5596</v>
      </c>
      <c r="D3374">
        <v>20000</v>
      </c>
      <c r="E3374">
        <v>48</v>
      </c>
      <c r="F3374" t="s">
        <v>8221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9"/>
        <v>0.24</v>
      </c>
      <c r="P3374">
        <f t="shared" si="320"/>
        <v>740.74074074074076</v>
      </c>
      <c r="Q3374" t="str">
        <f t="shared" si="321"/>
        <v>theater</v>
      </c>
      <c r="R3374" t="str">
        <f t="shared" si="322"/>
        <v>plays</v>
      </c>
      <c r="S3374" s="8">
        <f t="shared" si="323"/>
        <v>41855.548101851848</v>
      </c>
      <c r="T3374" s="8">
        <f t="shared" si="324"/>
        <v>41876.207638888889</v>
      </c>
    </row>
    <row r="3375" spans="1:20" ht="48" x14ac:dyDescent="0.2">
      <c r="A3375">
        <v>3373</v>
      </c>
      <c r="B3375" s="3" t="s">
        <v>3372</v>
      </c>
      <c r="C3375" s="3" t="s">
        <v>5597</v>
      </c>
      <c r="D3375">
        <v>10000</v>
      </c>
      <c r="E3375">
        <v>0</v>
      </c>
      <c r="F3375" t="s">
        <v>8221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9"/>
        <v>0</v>
      </c>
      <c r="P3375">
        <f t="shared" si="320"/>
        <v>333.33333333333331</v>
      </c>
      <c r="Q3375" t="str">
        <f t="shared" si="321"/>
        <v>theater</v>
      </c>
      <c r="R3375" t="str">
        <f t="shared" si="322"/>
        <v>plays</v>
      </c>
      <c r="S3375" s="8">
        <f t="shared" si="323"/>
        <v>42179.854629629626</v>
      </c>
      <c r="T3375" s="8">
        <f t="shared" si="324"/>
        <v>42203.666666666672</v>
      </c>
    </row>
    <row r="3376" spans="1:20" ht="48" x14ac:dyDescent="0.2">
      <c r="A3376">
        <v>3374</v>
      </c>
      <c r="B3376" s="3" t="s">
        <v>3373</v>
      </c>
      <c r="C3376" s="3" t="s">
        <v>5598</v>
      </c>
      <c r="D3376">
        <v>15000</v>
      </c>
      <c r="E3376">
        <v>360</v>
      </c>
      <c r="F3376" t="s">
        <v>8221</v>
      </c>
      <c r="G3376" t="s">
        <v>8226</v>
      </c>
      <c r="H3376" t="s">
        <v>8248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9"/>
        <v>2.4</v>
      </c>
      <c r="P3376">
        <f t="shared" si="320"/>
        <v>288.46153846153845</v>
      </c>
      <c r="Q3376" t="str">
        <f t="shared" si="321"/>
        <v>theater</v>
      </c>
      <c r="R3376" t="str">
        <f t="shared" si="322"/>
        <v>plays</v>
      </c>
      <c r="S3376" s="8">
        <f t="shared" si="323"/>
        <v>42275.731666666667</v>
      </c>
      <c r="T3376" s="8">
        <f t="shared" si="324"/>
        <v>42305.731666666667</v>
      </c>
    </row>
    <row r="3377" spans="1:20" ht="48" x14ac:dyDescent="0.2">
      <c r="A3377">
        <v>3375</v>
      </c>
      <c r="B3377" s="3" t="s">
        <v>3374</v>
      </c>
      <c r="C3377" s="3" t="s">
        <v>5599</v>
      </c>
      <c r="D3377">
        <v>5000</v>
      </c>
      <c r="E3377">
        <v>0</v>
      </c>
      <c r="F3377" t="s">
        <v>8221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9"/>
        <v>0</v>
      </c>
      <c r="P3377">
        <f t="shared" si="320"/>
        <v>294.11764705882354</v>
      </c>
      <c r="Q3377" t="str">
        <f t="shared" si="321"/>
        <v>theater</v>
      </c>
      <c r="R3377" t="str">
        <f t="shared" si="322"/>
        <v>plays</v>
      </c>
      <c r="S3377" s="8">
        <f t="shared" si="323"/>
        <v>41765.610798611109</v>
      </c>
      <c r="T3377" s="8">
        <f t="shared" si="324"/>
        <v>41777.610798611109</v>
      </c>
    </row>
    <row r="3378" spans="1:20" ht="48" x14ac:dyDescent="0.2">
      <c r="A3378">
        <v>3376</v>
      </c>
      <c r="B3378" s="3" t="s">
        <v>3375</v>
      </c>
      <c r="C3378" s="3" t="s">
        <v>5600</v>
      </c>
      <c r="D3378">
        <v>2900</v>
      </c>
      <c r="E3378">
        <v>895</v>
      </c>
      <c r="F3378" t="s">
        <v>8221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9"/>
        <v>30.862068965517242</v>
      </c>
      <c r="P3378">
        <f t="shared" si="320"/>
        <v>152.63157894736841</v>
      </c>
      <c r="Q3378" t="str">
        <f t="shared" si="321"/>
        <v>theater</v>
      </c>
      <c r="R3378" t="str">
        <f t="shared" si="322"/>
        <v>plays</v>
      </c>
      <c r="S3378" s="8">
        <f t="shared" si="323"/>
        <v>42059.701319444444</v>
      </c>
      <c r="T3378" s="8">
        <f t="shared" si="324"/>
        <v>42119.659652777773</v>
      </c>
    </row>
    <row r="3379" spans="1:20" ht="32" x14ac:dyDescent="0.2">
      <c r="A3379">
        <v>3377</v>
      </c>
      <c r="B3379" s="3" t="s">
        <v>3376</v>
      </c>
      <c r="C3379" s="3" t="s">
        <v>5601</v>
      </c>
      <c r="D3379">
        <v>1200</v>
      </c>
      <c r="E3379">
        <v>100</v>
      </c>
      <c r="F3379" t="s">
        <v>8221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9"/>
        <v>8.3333333333333321</v>
      </c>
      <c r="P3379">
        <f t="shared" si="320"/>
        <v>15.584415584415584</v>
      </c>
      <c r="Q3379" t="str">
        <f t="shared" si="321"/>
        <v>theater</v>
      </c>
      <c r="R3379" t="str">
        <f t="shared" si="322"/>
        <v>plays</v>
      </c>
      <c r="S3379" s="8">
        <f t="shared" si="323"/>
        <v>42053.732627314821</v>
      </c>
      <c r="T3379" s="8">
        <f t="shared" si="324"/>
        <v>42083.705555555556</v>
      </c>
    </row>
    <row r="3380" spans="1:20" ht="48" x14ac:dyDescent="0.2">
      <c r="A3380">
        <v>3378</v>
      </c>
      <c r="B3380" s="3" t="s">
        <v>3377</v>
      </c>
      <c r="C3380" s="3" t="s">
        <v>5602</v>
      </c>
      <c r="D3380">
        <v>4000</v>
      </c>
      <c r="E3380">
        <v>30</v>
      </c>
      <c r="F3380" t="s">
        <v>8221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9"/>
        <v>0.75</v>
      </c>
      <c r="P3380">
        <f t="shared" si="320"/>
        <v>190.47619047619048</v>
      </c>
      <c r="Q3380" t="str">
        <f t="shared" si="321"/>
        <v>theater</v>
      </c>
      <c r="R3380" t="str">
        <f t="shared" si="322"/>
        <v>plays</v>
      </c>
      <c r="S3380" s="8">
        <f t="shared" si="323"/>
        <v>41858.355393518519</v>
      </c>
      <c r="T3380" s="8">
        <f t="shared" si="324"/>
        <v>41882.547222222223</v>
      </c>
    </row>
    <row r="3381" spans="1:20" ht="32" x14ac:dyDescent="0.2">
      <c r="A3381">
        <v>3379</v>
      </c>
      <c r="B3381" s="3" t="s">
        <v>3378</v>
      </c>
      <c r="C3381" s="3" t="s">
        <v>5603</v>
      </c>
      <c r="D3381">
        <v>2400</v>
      </c>
      <c r="E3381">
        <v>0</v>
      </c>
      <c r="F3381" t="s">
        <v>8221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9"/>
        <v>0</v>
      </c>
      <c r="P3381">
        <f t="shared" si="320"/>
        <v>63.157894736842103</v>
      </c>
      <c r="Q3381" t="str">
        <f t="shared" si="321"/>
        <v>theater</v>
      </c>
      <c r="R3381" t="str">
        <f t="shared" si="322"/>
        <v>plays</v>
      </c>
      <c r="S3381" s="8">
        <f t="shared" si="323"/>
        <v>42225.513888888891</v>
      </c>
      <c r="T3381" s="8">
        <f t="shared" si="324"/>
        <v>42242.958333333328</v>
      </c>
    </row>
    <row r="3382" spans="1:20" ht="48" x14ac:dyDescent="0.2">
      <c r="A3382">
        <v>3380</v>
      </c>
      <c r="B3382" s="3" t="s">
        <v>3379</v>
      </c>
      <c r="C3382" s="3" t="s">
        <v>5604</v>
      </c>
      <c r="D3382">
        <v>5000</v>
      </c>
      <c r="E3382">
        <v>445</v>
      </c>
      <c r="F3382" t="s">
        <v>8221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9"/>
        <v>8.9</v>
      </c>
      <c r="P3382">
        <f t="shared" si="320"/>
        <v>178.57142857142858</v>
      </c>
      <c r="Q3382" t="str">
        <f t="shared" si="321"/>
        <v>theater</v>
      </c>
      <c r="R3382" t="str">
        <f t="shared" si="322"/>
        <v>plays</v>
      </c>
      <c r="S3382" s="8">
        <f t="shared" si="323"/>
        <v>41937.95344907407</v>
      </c>
      <c r="T3382" s="8">
        <f t="shared" si="324"/>
        <v>41972.995115740734</v>
      </c>
    </row>
    <row r="3383" spans="1:20" ht="32" x14ac:dyDescent="0.2">
      <c r="A3383">
        <v>3381</v>
      </c>
      <c r="B3383" s="3" t="s">
        <v>3380</v>
      </c>
      <c r="C3383" s="3" t="s">
        <v>5605</v>
      </c>
      <c r="D3383">
        <v>2000</v>
      </c>
      <c r="E3383">
        <v>0</v>
      </c>
      <c r="F3383" t="s">
        <v>8221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9"/>
        <v>0</v>
      </c>
      <c r="P3383">
        <f t="shared" si="320"/>
        <v>41.666666666666664</v>
      </c>
      <c r="Q3383" t="str">
        <f t="shared" si="321"/>
        <v>theater</v>
      </c>
      <c r="R3383" t="str">
        <f t="shared" si="322"/>
        <v>plays</v>
      </c>
      <c r="S3383" s="8">
        <f t="shared" si="323"/>
        <v>42044.184988425928</v>
      </c>
      <c r="T3383" s="8">
        <f t="shared" si="324"/>
        <v>42074.143321759257</v>
      </c>
    </row>
    <row r="3384" spans="1:20" ht="48" x14ac:dyDescent="0.2">
      <c r="A3384">
        <v>3382</v>
      </c>
      <c r="B3384" s="3" t="s">
        <v>3381</v>
      </c>
      <c r="C3384" s="3" t="s">
        <v>5606</v>
      </c>
      <c r="D3384">
        <v>1500</v>
      </c>
      <c r="E3384">
        <v>0</v>
      </c>
      <c r="F3384" t="s">
        <v>8221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9"/>
        <v>0</v>
      </c>
      <c r="P3384">
        <f t="shared" si="320"/>
        <v>32.608695652173914</v>
      </c>
      <c r="Q3384" t="str">
        <f t="shared" si="321"/>
        <v>theater</v>
      </c>
      <c r="R3384" t="str">
        <f t="shared" si="322"/>
        <v>plays</v>
      </c>
      <c r="S3384" s="8">
        <f t="shared" si="323"/>
        <v>42559.431203703702</v>
      </c>
      <c r="T3384" s="8">
        <f t="shared" si="324"/>
        <v>42583.957638888889</v>
      </c>
    </row>
    <row r="3385" spans="1:20" ht="48" x14ac:dyDescent="0.2">
      <c r="A3385">
        <v>3383</v>
      </c>
      <c r="B3385" s="3" t="s">
        <v>3382</v>
      </c>
      <c r="C3385" s="3" t="s">
        <v>5607</v>
      </c>
      <c r="D3385">
        <v>15000</v>
      </c>
      <c r="E3385">
        <v>1</v>
      </c>
      <c r="F3385" t="s">
        <v>8221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9"/>
        <v>6.6666666666666671E-3</v>
      </c>
      <c r="P3385">
        <f t="shared" si="320"/>
        <v>500</v>
      </c>
      <c r="Q3385" t="str">
        <f t="shared" si="321"/>
        <v>theater</v>
      </c>
      <c r="R3385" t="str">
        <f t="shared" si="322"/>
        <v>plays</v>
      </c>
      <c r="S3385" s="8">
        <f t="shared" si="323"/>
        <v>42524.782638888893</v>
      </c>
      <c r="T3385" s="8">
        <f t="shared" si="324"/>
        <v>42544.782638888893</v>
      </c>
    </row>
    <row r="3386" spans="1:20" ht="48" x14ac:dyDescent="0.2">
      <c r="A3386">
        <v>3384</v>
      </c>
      <c r="B3386" s="3" t="s">
        <v>3383</v>
      </c>
      <c r="C3386" s="3" t="s">
        <v>5608</v>
      </c>
      <c r="D3386">
        <v>3000</v>
      </c>
      <c r="E3386">
        <v>57</v>
      </c>
      <c r="F3386" t="s">
        <v>8221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9"/>
        <v>1.9</v>
      </c>
      <c r="P3386">
        <f t="shared" si="320"/>
        <v>46.875</v>
      </c>
      <c r="Q3386" t="str">
        <f t="shared" si="321"/>
        <v>theater</v>
      </c>
      <c r="R3386" t="str">
        <f t="shared" si="322"/>
        <v>plays</v>
      </c>
      <c r="S3386" s="8">
        <f t="shared" si="323"/>
        <v>42292.087592592594</v>
      </c>
      <c r="T3386" s="8">
        <f t="shared" si="324"/>
        <v>42329.125</v>
      </c>
    </row>
    <row r="3387" spans="1:20" ht="48" x14ac:dyDescent="0.2">
      <c r="A3387">
        <v>3385</v>
      </c>
      <c r="B3387" s="3" t="s">
        <v>3384</v>
      </c>
      <c r="C3387" s="3" t="s">
        <v>5609</v>
      </c>
      <c r="D3387">
        <v>2000</v>
      </c>
      <c r="E3387">
        <v>5</v>
      </c>
      <c r="F3387" t="s">
        <v>8221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9"/>
        <v>0.25</v>
      </c>
      <c r="P3387">
        <f t="shared" si="320"/>
        <v>133.33333333333334</v>
      </c>
      <c r="Q3387" t="str">
        <f t="shared" si="321"/>
        <v>theater</v>
      </c>
      <c r="R3387" t="str">
        <f t="shared" si="322"/>
        <v>plays</v>
      </c>
      <c r="S3387" s="8">
        <f t="shared" si="323"/>
        <v>41953.8675</v>
      </c>
      <c r="T3387" s="8">
        <f t="shared" si="324"/>
        <v>41983.8675</v>
      </c>
    </row>
    <row r="3388" spans="1:20" ht="48" x14ac:dyDescent="0.2">
      <c r="A3388">
        <v>3386</v>
      </c>
      <c r="B3388" s="3" t="s">
        <v>3385</v>
      </c>
      <c r="C3388" s="3" t="s">
        <v>5610</v>
      </c>
      <c r="D3388">
        <v>2800</v>
      </c>
      <c r="E3388">
        <v>701</v>
      </c>
      <c r="F3388" t="s">
        <v>8221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9"/>
        <v>25.035714285714285</v>
      </c>
      <c r="P3388">
        <f t="shared" si="320"/>
        <v>68.292682926829272</v>
      </c>
      <c r="Q3388" t="str">
        <f t="shared" si="321"/>
        <v>theater</v>
      </c>
      <c r="R3388" t="str">
        <f t="shared" si="322"/>
        <v>plays</v>
      </c>
      <c r="S3388" s="8">
        <f t="shared" si="323"/>
        <v>41946.644745370373</v>
      </c>
      <c r="T3388" s="8">
        <f t="shared" si="324"/>
        <v>41976.644745370373</v>
      </c>
    </row>
    <row r="3389" spans="1:20" ht="32" x14ac:dyDescent="0.2">
      <c r="A3389">
        <v>3387</v>
      </c>
      <c r="B3389" s="3" t="s">
        <v>3386</v>
      </c>
      <c r="C3389" s="3" t="s">
        <v>5611</v>
      </c>
      <c r="D3389">
        <v>52000</v>
      </c>
      <c r="E3389">
        <v>86492</v>
      </c>
      <c r="F3389" t="s">
        <v>8221</v>
      </c>
      <c r="G3389" t="s">
        <v>8229</v>
      </c>
      <c r="H3389" t="s">
        <v>8251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9"/>
        <v>166.33076923076925</v>
      </c>
      <c r="P3389">
        <f t="shared" si="320"/>
        <v>1485.7142857142858</v>
      </c>
      <c r="Q3389" t="str">
        <f t="shared" si="321"/>
        <v>theater</v>
      </c>
      <c r="R3389" t="str">
        <f t="shared" si="322"/>
        <v>plays</v>
      </c>
      <c r="S3389" s="8">
        <f t="shared" si="323"/>
        <v>41947.762592592589</v>
      </c>
      <c r="T3389" s="8">
        <f t="shared" si="324"/>
        <v>41987.762592592597</v>
      </c>
    </row>
    <row r="3390" spans="1:20" ht="48" x14ac:dyDescent="0.2">
      <c r="A3390">
        <v>3388</v>
      </c>
      <c r="B3390" s="3" t="s">
        <v>3387</v>
      </c>
      <c r="C3390" s="3" t="s">
        <v>5612</v>
      </c>
      <c r="D3390">
        <v>22000</v>
      </c>
      <c r="E3390">
        <v>22318</v>
      </c>
      <c r="F3390" t="s">
        <v>8221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9"/>
        <v>101.44545454545455</v>
      </c>
      <c r="P3390">
        <f t="shared" si="320"/>
        <v>488.88888888888891</v>
      </c>
      <c r="Q3390" t="str">
        <f t="shared" si="321"/>
        <v>theater</v>
      </c>
      <c r="R3390" t="str">
        <f t="shared" si="322"/>
        <v>plays</v>
      </c>
      <c r="S3390" s="8">
        <f t="shared" si="323"/>
        <v>42143.461122685185</v>
      </c>
      <c r="T3390" s="8">
        <f t="shared" si="324"/>
        <v>42173.461122685185</v>
      </c>
    </row>
    <row r="3391" spans="1:20" ht="48" x14ac:dyDescent="0.2">
      <c r="A3391">
        <v>3389</v>
      </c>
      <c r="B3391" s="3" t="s">
        <v>3388</v>
      </c>
      <c r="C3391" s="3" t="s">
        <v>5613</v>
      </c>
      <c r="D3391">
        <v>3750</v>
      </c>
      <c r="E3391">
        <v>4045.93</v>
      </c>
      <c r="F3391" t="s">
        <v>8221</v>
      </c>
      <c r="G3391" t="s">
        <v>8242</v>
      </c>
      <c r="H3391" t="s">
        <v>8249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9"/>
        <v>107.89146666666667</v>
      </c>
      <c r="P3391">
        <f t="shared" si="320"/>
        <v>60.483870967741936</v>
      </c>
      <c r="Q3391" t="str">
        <f t="shared" si="321"/>
        <v>theater</v>
      </c>
      <c r="R3391" t="str">
        <f t="shared" si="322"/>
        <v>plays</v>
      </c>
      <c r="S3391" s="8">
        <f t="shared" si="323"/>
        <v>42494.563449074078</v>
      </c>
      <c r="T3391" s="8">
        <f t="shared" si="324"/>
        <v>42524.563449074078</v>
      </c>
    </row>
    <row r="3392" spans="1:20" ht="32" x14ac:dyDescent="0.2">
      <c r="A3392">
        <v>3390</v>
      </c>
      <c r="B3392" s="3" t="s">
        <v>3389</v>
      </c>
      <c r="C3392" s="3" t="s">
        <v>5614</v>
      </c>
      <c r="D3392">
        <v>6500</v>
      </c>
      <c r="E3392">
        <v>18066</v>
      </c>
      <c r="F3392" t="s">
        <v>8221</v>
      </c>
      <c r="G3392" t="s">
        <v>8225</v>
      </c>
      <c r="H3392" t="s">
        <v>8247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9"/>
        <v>277.93846153846158</v>
      </c>
      <c r="P3392">
        <f t="shared" si="320"/>
        <v>295.45454545454544</v>
      </c>
      <c r="Q3392" t="str">
        <f t="shared" si="321"/>
        <v>theater</v>
      </c>
      <c r="R3392" t="str">
        <f t="shared" si="322"/>
        <v>plays</v>
      </c>
      <c r="S3392" s="8">
        <f t="shared" si="323"/>
        <v>41815.774826388886</v>
      </c>
      <c r="T3392" s="8">
        <f t="shared" si="324"/>
        <v>41830.774826388886</v>
      </c>
    </row>
    <row r="3393" spans="1:20" ht="48" x14ac:dyDescent="0.2">
      <c r="A3393">
        <v>3391</v>
      </c>
      <c r="B3393" s="3" t="s">
        <v>3390</v>
      </c>
      <c r="C3393" s="3" t="s">
        <v>5615</v>
      </c>
      <c r="D3393">
        <v>16000</v>
      </c>
      <c r="E3393">
        <v>16573</v>
      </c>
      <c r="F3393" t="s">
        <v>8221</v>
      </c>
      <c r="G3393" t="s">
        <v>8236</v>
      </c>
      <c r="H3393" t="s">
        <v>8249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9"/>
        <v>103.58125</v>
      </c>
      <c r="P3393">
        <f t="shared" si="320"/>
        <v>888.88888888888891</v>
      </c>
      <c r="Q3393" t="str">
        <f t="shared" si="321"/>
        <v>theater</v>
      </c>
      <c r="R3393" t="str">
        <f t="shared" si="322"/>
        <v>plays</v>
      </c>
      <c r="S3393" s="8">
        <f t="shared" si="323"/>
        <v>41830.545694444445</v>
      </c>
      <c r="T3393" s="8">
        <f t="shared" si="324"/>
        <v>41859.936111111114</v>
      </c>
    </row>
    <row r="3394" spans="1:20" ht="48" x14ac:dyDescent="0.2">
      <c r="A3394">
        <v>3392</v>
      </c>
      <c r="B3394" s="3" t="s">
        <v>3391</v>
      </c>
      <c r="C3394" s="3" t="s">
        <v>5616</v>
      </c>
      <c r="D3394">
        <v>1500</v>
      </c>
      <c r="E3394">
        <v>1671</v>
      </c>
      <c r="F3394" t="s">
        <v>8221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9"/>
        <v>111.4</v>
      </c>
      <c r="P3394">
        <f t="shared" si="320"/>
        <v>125</v>
      </c>
      <c r="Q3394" t="str">
        <f t="shared" si="321"/>
        <v>theater</v>
      </c>
      <c r="R3394" t="str">
        <f t="shared" si="322"/>
        <v>plays</v>
      </c>
      <c r="S3394" s="8">
        <f t="shared" si="323"/>
        <v>42446.845543981486</v>
      </c>
      <c r="T3394" s="8">
        <f t="shared" si="324"/>
        <v>42496.845543981486</v>
      </c>
    </row>
    <row r="3395" spans="1:20" ht="48" x14ac:dyDescent="0.2">
      <c r="A3395">
        <v>3393</v>
      </c>
      <c r="B3395" s="3" t="s">
        <v>3392</v>
      </c>
      <c r="C3395" s="3" t="s">
        <v>5617</v>
      </c>
      <c r="D3395">
        <v>1200</v>
      </c>
      <c r="E3395">
        <v>2580</v>
      </c>
      <c r="F3395" t="s">
        <v>8221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9"/>
        <v>215</v>
      </c>
      <c r="P3395">
        <f t="shared" si="320"/>
        <v>27.272727272727273</v>
      </c>
      <c r="Q3395" t="str">
        <f t="shared" si="321"/>
        <v>theater</v>
      </c>
      <c r="R3395" t="str">
        <f t="shared" si="322"/>
        <v>plays</v>
      </c>
      <c r="S3395" s="8">
        <f t="shared" si="323"/>
        <v>41923.921643518523</v>
      </c>
      <c r="T3395" s="8">
        <f t="shared" si="324"/>
        <v>41949.031944444447</v>
      </c>
    </row>
    <row r="3396" spans="1:20" ht="48" x14ac:dyDescent="0.2">
      <c r="A3396">
        <v>3394</v>
      </c>
      <c r="B3396" s="3" t="s">
        <v>3393</v>
      </c>
      <c r="C3396" s="3" t="s">
        <v>5618</v>
      </c>
      <c r="D3396">
        <v>18500</v>
      </c>
      <c r="E3396">
        <v>20491</v>
      </c>
      <c r="F3396" t="s">
        <v>8221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9"/>
        <v>110.76216216216217</v>
      </c>
      <c r="P3396">
        <f t="shared" si="320"/>
        <v>685.18518518518522</v>
      </c>
      <c r="Q3396" t="str">
        <f t="shared" si="321"/>
        <v>theater</v>
      </c>
      <c r="R3396" t="str">
        <f t="shared" si="322"/>
        <v>plays</v>
      </c>
      <c r="S3396" s="8">
        <f t="shared" si="323"/>
        <v>41817.59542824074</v>
      </c>
      <c r="T3396" s="8">
        <f t="shared" si="324"/>
        <v>41847.59542824074</v>
      </c>
    </row>
    <row r="3397" spans="1:20" ht="48" x14ac:dyDescent="0.2">
      <c r="A3397">
        <v>3395</v>
      </c>
      <c r="B3397" s="3" t="s">
        <v>3394</v>
      </c>
      <c r="C3397" s="3" t="s">
        <v>5619</v>
      </c>
      <c r="D3397">
        <v>17500</v>
      </c>
      <c r="E3397">
        <v>21637.22</v>
      </c>
      <c r="F3397" t="s">
        <v>8221</v>
      </c>
      <c r="G3397" t="s">
        <v>8236</v>
      </c>
      <c r="H3397" t="s">
        <v>8249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9"/>
        <v>123.64125714285714</v>
      </c>
      <c r="P3397">
        <f t="shared" si="320"/>
        <v>460.5263157894737</v>
      </c>
      <c r="Q3397" t="str">
        <f t="shared" si="321"/>
        <v>theater</v>
      </c>
      <c r="R3397" t="str">
        <f t="shared" si="322"/>
        <v>plays</v>
      </c>
      <c r="S3397" s="8">
        <f t="shared" si="323"/>
        <v>42140.712314814817</v>
      </c>
      <c r="T3397" s="8">
        <f t="shared" si="32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5620</v>
      </c>
      <c r="D3398">
        <v>16000</v>
      </c>
      <c r="E3398">
        <v>16165.6</v>
      </c>
      <c r="F3398" t="s">
        <v>8221</v>
      </c>
      <c r="G3398" t="s">
        <v>8225</v>
      </c>
      <c r="H3398" t="s">
        <v>8247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9"/>
        <v>101.03500000000001</v>
      </c>
      <c r="P3398">
        <f t="shared" si="320"/>
        <v>571.42857142857144</v>
      </c>
      <c r="Q3398" t="str">
        <f t="shared" si="321"/>
        <v>theater</v>
      </c>
      <c r="R3398" t="str">
        <f t="shared" si="322"/>
        <v>plays</v>
      </c>
      <c r="S3398" s="8">
        <f t="shared" si="323"/>
        <v>41764.44663194444</v>
      </c>
      <c r="T3398" s="8">
        <f t="shared" si="324"/>
        <v>41791.165972222225</v>
      </c>
    </row>
    <row r="3399" spans="1:20" ht="48" x14ac:dyDescent="0.2">
      <c r="A3399">
        <v>3397</v>
      </c>
      <c r="B3399" s="3" t="s">
        <v>3396</v>
      </c>
      <c r="C3399" s="3" t="s">
        <v>5621</v>
      </c>
      <c r="D3399">
        <v>14000</v>
      </c>
      <c r="E3399">
        <v>15651</v>
      </c>
      <c r="F3399" t="s">
        <v>8221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9"/>
        <v>111.79285714285714</v>
      </c>
      <c r="P3399">
        <f t="shared" si="320"/>
        <v>583.33333333333337</v>
      </c>
      <c r="Q3399" t="str">
        <f t="shared" si="321"/>
        <v>theater</v>
      </c>
      <c r="R3399" t="str">
        <f t="shared" si="322"/>
        <v>plays</v>
      </c>
      <c r="S3399" s="8">
        <f t="shared" si="323"/>
        <v>42378.478344907402</v>
      </c>
      <c r="T3399" s="8">
        <f t="shared" si="32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5622</v>
      </c>
      <c r="D3400">
        <v>3500</v>
      </c>
      <c r="E3400">
        <v>19557</v>
      </c>
      <c r="F3400" t="s">
        <v>8221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9"/>
        <v>558.7714285714286</v>
      </c>
      <c r="P3400">
        <f t="shared" si="320"/>
        <v>53.846153846153847</v>
      </c>
      <c r="Q3400" t="str">
        <f t="shared" si="321"/>
        <v>theater</v>
      </c>
      <c r="R3400" t="str">
        <f t="shared" si="322"/>
        <v>plays</v>
      </c>
      <c r="S3400" s="8">
        <f t="shared" si="323"/>
        <v>41941.75203703704</v>
      </c>
      <c r="T3400" s="8">
        <f t="shared" si="32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5623</v>
      </c>
      <c r="D3401">
        <v>8000</v>
      </c>
      <c r="E3401">
        <v>12001.5</v>
      </c>
      <c r="F3401" t="s">
        <v>8221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9"/>
        <v>150.01875000000001</v>
      </c>
      <c r="P3401">
        <f t="shared" si="320"/>
        <v>173.91304347826087</v>
      </c>
      <c r="Q3401" t="str">
        <f t="shared" si="321"/>
        <v>theater</v>
      </c>
      <c r="R3401" t="str">
        <f t="shared" si="322"/>
        <v>plays</v>
      </c>
      <c r="S3401" s="8">
        <f t="shared" si="323"/>
        <v>42026.920428240745</v>
      </c>
      <c r="T3401" s="8">
        <f t="shared" si="32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5624</v>
      </c>
      <c r="D3402">
        <v>25000</v>
      </c>
      <c r="E3402">
        <v>26619</v>
      </c>
      <c r="F3402" t="s">
        <v>8221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9"/>
        <v>106.476</v>
      </c>
      <c r="P3402">
        <f t="shared" si="320"/>
        <v>294.11764705882354</v>
      </c>
      <c r="Q3402" t="str">
        <f t="shared" si="321"/>
        <v>theater</v>
      </c>
      <c r="R3402" t="str">
        <f t="shared" si="322"/>
        <v>plays</v>
      </c>
      <c r="S3402" s="8">
        <f t="shared" si="323"/>
        <v>41834.953865740739</v>
      </c>
      <c r="T3402" s="8">
        <f t="shared" si="32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5625</v>
      </c>
      <c r="D3403">
        <v>300000</v>
      </c>
      <c r="E3403">
        <v>471567</v>
      </c>
      <c r="F3403" t="s">
        <v>8221</v>
      </c>
      <c r="G3403" t="s">
        <v>8234</v>
      </c>
      <c r="H3403" t="s">
        <v>8254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ref="O3403:O3466" si="325">(E3403/D3403)*100</f>
        <v>157.18899999999999</v>
      </c>
      <c r="P3403">
        <f t="shared" ref="P3403:P3466" si="326">D3403/L3403</f>
        <v>4545.454545454545</v>
      </c>
      <c r="Q3403" t="str">
        <f t="shared" ref="Q3403:Q3466" si="327">LEFT(N3403,SEARCH("/",N3403)-1)</f>
        <v>theater</v>
      </c>
      <c r="R3403" t="str">
        <f t="shared" ref="R3403:R3466" si="328">RIGHT(N3403,LEN(N3403)-SEARCH("/",N3403))</f>
        <v>plays</v>
      </c>
      <c r="S3403" s="8">
        <f t="shared" ref="S3403:S3466" si="329">(((J3403/60)/60)/24)+DATE(1970,1,1)</f>
        <v>42193.723912037036</v>
      </c>
      <c r="T3403" s="8">
        <f t="shared" ref="T3403:T3466" si="330">(((I3403/60)/60)/24)+DATE(1970,1,1)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5626</v>
      </c>
      <c r="D3404">
        <v>17000</v>
      </c>
      <c r="E3404">
        <v>18472</v>
      </c>
      <c r="F3404" t="s">
        <v>8221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25"/>
        <v>108.65882352941176</v>
      </c>
      <c r="P3404">
        <f t="shared" si="326"/>
        <v>103.03030303030303</v>
      </c>
      <c r="Q3404" t="str">
        <f t="shared" si="327"/>
        <v>theater</v>
      </c>
      <c r="R3404" t="str">
        <f t="shared" si="328"/>
        <v>plays</v>
      </c>
      <c r="S3404" s="8">
        <f t="shared" si="329"/>
        <v>42290.61855324074</v>
      </c>
      <c r="T3404" s="8">
        <f t="shared" si="330"/>
        <v>42320.104861111111</v>
      </c>
    </row>
    <row r="3405" spans="1:20" ht="48" x14ac:dyDescent="0.2">
      <c r="A3405">
        <v>3403</v>
      </c>
      <c r="B3405" s="3" t="s">
        <v>3402</v>
      </c>
      <c r="C3405" s="3" t="s">
        <v>5627</v>
      </c>
      <c r="D3405">
        <v>15000</v>
      </c>
      <c r="E3405">
        <v>24297</v>
      </c>
      <c r="F3405" t="s">
        <v>8221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25"/>
        <v>161.97999999999999</v>
      </c>
      <c r="P3405">
        <f t="shared" si="326"/>
        <v>882.35294117647061</v>
      </c>
      <c r="Q3405" t="str">
        <f t="shared" si="327"/>
        <v>theater</v>
      </c>
      <c r="R3405" t="str">
        <f t="shared" si="328"/>
        <v>plays</v>
      </c>
      <c r="S3405" s="8">
        <f t="shared" si="329"/>
        <v>42150.462083333332</v>
      </c>
      <c r="T3405" s="8">
        <f t="shared" si="330"/>
        <v>42180.462083333332</v>
      </c>
    </row>
    <row r="3406" spans="1:20" ht="32" x14ac:dyDescent="0.2">
      <c r="A3406">
        <v>3404</v>
      </c>
      <c r="B3406" s="3" t="s">
        <v>3403</v>
      </c>
      <c r="C3406" s="3" t="s">
        <v>5628</v>
      </c>
      <c r="D3406">
        <v>15000</v>
      </c>
      <c r="E3406">
        <v>30805</v>
      </c>
      <c r="F3406" t="s">
        <v>8221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25"/>
        <v>205.36666666666665</v>
      </c>
      <c r="P3406">
        <f t="shared" si="326"/>
        <v>5000</v>
      </c>
      <c r="Q3406" t="str">
        <f t="shared" si="327"/>
        <v>theater</v>
      </c>
      <c r="R3406" t="str">
        <f t="shared" si="328"/>
        <v>plays</v>
      </c>
      <c r="S3406" s="8">
        <f t="shared" si="329"/>
        <v>42152.503495370373</v>
      </c>
      <c r="T3406" s="8">
        <f t="shared" si="330"/>
        <v>42172.503495370373</v>
      </c>
    </row>
    <row r="3407" spans="1:20" ht="48" x14ac:dyDescent="0.2">
      <c r="A3407">
        <v>3405</v>
      </c>
      <c r="B3407" s="3" t="s">
        <v>3404</v>
      </c>
      <c r="C3407" s="3" t="s">
        <v>5629</v>
      </c>
      <c r="D3407">
        <v>9000</v>
      </c>
      <c r="E3407">
        <v>9302.75</v>
      </c>
      <c r="F3407" t="s">
        <v>8221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25"/>
        <v>103.36388888888889</v>
      </c>
      <c r="P3407">
        <f t="shared" si="326"/>
        <v>529.41176470588232</v>
      </c>
      <c r="Q3407" t="str">
        <f t="shared" si="327"/>
        <v>theater</v>
      </c>
      <c r="R3407" t="str">
        <f t="shared" si="328"/>
        <v>plays</v>
      </c>
      <c r="S3407" s="8">
        <f t="shared" si="329"/>
        <v>42410.017199074078</v>
      </c>
      <c r="T3407" s="8">
        <f t="shared" si="330"/>
        <v>42430.999305555553</v>
      </c>
    </row>
    <row r="3408" spans="1:20" ht="32" x14ac:dyDescent="0.2">
      <c r="A3408">
        <v>3406</v>
      </c>
      <c r="B3408" s="3" t="s">
        <v>3405</v>
      </c>
      <c r="C3408" s="3" t="s">
        <v>5630</v>
      </c>
      <c r="D3408">
        <v>18000</v>
      </c>
      <c r="E3408">
        <v>18625</v>
      </c>
      <c r="F3408" t="s">
        <v>8221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25"/>
        <v>103.47222222222223</v>
      </c>
      <c r="P3408">
        <f t="shared" si="326"/>
        <v>197.80219780219781</v>
      </c>
      <c r="Q3408" t="str">
        <f t="shared" si="327"/>
        <v>theater</v>
      </c>
      <c r="R3408" t="str">
        <f t="shared" si="328"/>
        <v>plays</v>
      </c>
      <c r="S3408" s="8">
        <f t="shared" si="329"/>
        <v>41791.492777777778</v>
      </c>
      <c r="T3408" s="8">
        <f t="shared" si="330"/>
        <v>41836.492777777778</v>
      </c>
    </row>
    <row r="3409" spans="1:20" ht="48" x14ac:dyDescent="0.2">
      <c r="A3409">
        <v>3407</v>
      </c>
      <c r="B3409" s="3" t="s">
        <v>3406</v>
      </c>
      <c r="C3409" s="3" t="s">
        <v>5631</v>
      </c>
      <c r="D3409">
        <v>37500</v>
      </c>
      <c r="E3409">
        <v>40055</v>
      </c>
      <c r="F3409" t="s">
        <v>8221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25"/>
        <v>106.81333333333333</v>
      </c>
      <c r="P3409">
        <f t="shared" si="326"/>
        <v>559.70149253731347</v>
      </c>
      <c r="Q3409" t="str">
        <f t="shared" si="327"/>
        <v>theater</v>
      </c>
      <c r="R3409" t="str">
        <f t="shared" si="328"/>
        <v>plays</v>
      </c>
      <c r="S3409" s="8">
        <f t="shared" si="329"/>
        <v>41796.422326388885</v>
      </c>
      <c r="T3409" s="8">
        <f t="shared" si="330"/>
        <v>41826.422326388885</v>
      </c>
    </row>
    <row r="3410" spans="1:20" ht="48" x14ac:dyDescent="0.2">
      <c r="A3410">
        <v>3408</v>
      </c>
      <c r="B3410" s="3" t="s">
        <v>3407</v>
      </c>
      <c r="C3410" s="3" t="s">
        <v>5632</v>
      </c>
      <c r="D3410">
        <v>43500</v>
      </c>
      <c r="E3410">
        <v>60450.1</v>
      </c>
      <c r="F3410" t="s">
        <v>8221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25"/>
        <v>138.96574712643678</v>
      </c>
      <c r="P3410">
        <f t="shared" si="326"/>
        <v>2416.6666666666665</v>
      </c>
      <c r="Q3410" t="str">
        <f t="shared" si="327"/>
        <v>theater</v>
      </c>
      <c r="R3410" t="str">
        <f t="shared" si="328"/>
        <v>plays</v>
      </c>
      <c r="S3410" s="8">
        <f t="shared" si="329"/>
        <v>41808.991944444446</v>
      </c>
      <c r="T3410" s="8">
        <f t="shared" si="330"/>
        <v>41838.991944444446</v>
      </c>
    </row>
    <row r="3411" spans="1:20" ht="48" x14ac:dyDescent="0.2">
      <c r="A3411">
        <v>3409</v>
      </c>
      <c r="B3411" s="3" t="s">
        <v>3408</v>
      </c>
      <c r="C3411" s="3" t="s">
        <v>5633</v>
      </c>
      <c r="D3411">
        <v>18500</v>
      </c>
      <c r="E3411">
        <v>23096</v>
      </c>
      <c r="F3411" t="s">
        <v>8221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25"/>
        <v>124.84324324324325</v>
      </c>
      <c r="P3411">
        <f t="shared" si="326"/>
        <v>880.95238095238096</v>
      </c>
      <c r="Q3411" t="str">
        <f t="shared" si="327"/>
        <v>theater</v>
      </c>
      <c r="R3411" t="str">
        <f t="shared" si="328"/>
        <v>plays</v>
      </c>
      <c r="S3411" s="8">
        <f t="shared" si="329"/>
        <v>42544.814328703709</v>
      </c>
      <c r="T3411" s="8">
        <f t="shared" si="330"/>
        <v>42582.873611111107</v>
      </c>
    </row>
    <row r="3412" spans="1:20" ht="48" x14ac:dyDescent="0.2">
      <c r="A3412">
        <v>3410</v>
      </c>
      <c r="B3412" s="3" t="s">
        <v>3409</v>
      </c>
      <c r="C3412" s="3" t="s">
        <v>5634</v>
      </c>
      <c r="D3412">
        <v>3000</v>
      </c>
      <c r="E3412">
        <v>6210</v>
      </c>
      <c r="F3412" t="s">
        <v>8221</v>
      </c>
      <c r="G3412" t="s">
        <v>8235</v>
      </c>
      <c r="H3412" t="s">
        <v>8255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25"/>
        <v>206.99999999999997</v>
      </c>
      <c r="P3412">
        <f t="shared" si="326"/>
        <v>75</v>
      </c>
      <c r="Q3412" t="str">
        <f t="shared" si="327"/>
        <v>theater</v>
      </c>
      <c r="R3412" t="str">
        <f t="shared" si="328"/>
        <v>plays</v>
      </c>
      <c r="S3412" s="8">
        <f t="shared" si="329"/>
        <v>42500.041550925926</v>
      </c>
      <c r="T3412" s="8">
        <f t="shared" si="330"/>
        <v>42527.291666666672</v>
      </c>
    </row>
    <row r="3413" spans="1:20" ht="48" x14ac:dyDescent="0.2">
      <c r="A3413">
        <v>3411</v>
      </c>
      <c r="B3413" s="3" t="s">
        <v>3410</v>
      </c>
      <c r="C3413" s="3" t="s">
        <v>5635</v>
      </c>
      <c r="D3413">
        <v>2600</v>
      </c>
      <c r="E3413">
        <v>4524.1499999999996</v>
      </c>
      <c r="F3413" t="s">
        <v>8221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25"/>
        <v>174.00576923076923</v>
      </c>
      <c r="P3413">
        <f t="shared" si="326"/>
        <v>33.333333333333336</v>
      </c>
      <c r="Q3413" t="str">
        <f t="shared" si="327"/>
        <v>theater</v>
      </c>
      <c r="R3413" t="str">
        <f t="shared" si="328"/>
        <v>plays</v>
      </c>
      <c r="S3413" s="8">
        <f t="shared" si="329"/>
        <v>42265.022824074069</v>
      </c>
      <c r="T3413" s="8">
        <f t="shared" si="330"/>
        <v>42285.022824074069</v>
      </c>
    </row>
    <row r="3414" spans="1:20" ht="48" x14ac:dyDescent="0.2">
      <c r="A3414">
        <v>3412</v>
      </c>
      <c r="B3414" s="3" t="s">
        <v>3411</v>
      </c>
      <c r="C3414" s="3" t="s">
        <v>5636</v>
      </c>
      <c r="D3414">
        <v>23000</v>
      </c>
      <c r="E3414">
        <v>27675</v>
      </c>
      <c r="F3414" t="s">
        <v>8221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25"/>
        <v>120.32608695652173</v>
      </c>
      <c r="P3414">
        <f t="shared" si="326"/>
        <v>884.61538461538464</v>
      </c>
      <c r="Q3414" t="str">
        <f t="shared" si="327"/>
        <v>theater</v>
      </c>
      <c r="R3414" t="str">
        <f t="shared" si="328"/>
        <v>plays</v>
      </c>
      <c r="S3414" s="8">
        <f t="shared" si="329"/>
        <v>41879.959050925929</v>
      </c>
      <c r="T3414" s="8">
        <f t="shared" si="330"/>
        <v>41909.959050925929</v>
      </c>
    </row>
    <row r="3415" spans="1:20" ht="32" x14ac:dyDescent="0.2">
      <c r="A3415">
        <v>3413</v>
      </c>
      <c r="B3415" s="3" t="s">
        <v>3412</v>
      </c>
      <c r="C3415" s="3" t="s">
        <v>5637</v>
      </c>
      <c r="D3415">
        <v>3500</v>
      </c>
      <c r="E3415">
        <v>3865.55</v>
      </c>
      <c r="F3415" t="s">
        <v>8221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25"/>
        <v>110.44428571428573</v>
      </c>
      <c r="P3415">
        <f t="shared" si="326"/>
        <v>250</v>
      </c>
      <c r="Q3415" t="str">
        <f t="shared" si="327"/>
        <v>theater</v>
      </c>
      <c r="R3415" t="str">
        <f t="shared" si="328"/>
        <v>plays</v>
      </c>
      <c r="S3415" s="8">
        <f t="shared" si="329"/>
        <v>42053.733078703706</v>
      </c>
      <c r="T3415" s="8">
        <f t="shared" si="330"/>
        <v>42063.207638888889</v>
      </c>
    </row>
    <row r="3416" spans="1:20" ht="32" x14ac:dyDescent="0.2">
      <c r="A3416">
        <v>3414</v>
      </c>
      <c r="B3416" s="3" t="s">
        <v>3413</v>
      </c>
      <c r="C3416" s="3" t="s">
        <v>5638</v>
      </c>
      <c r="D3416">
        <v>3000</v>
      </c>
      <c r="E3416">
        <v>8447</v>
      </c>
      <c r="F3416" t="s">
        <v>8221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25"/>
        <v>281.56666666666666</v>
      </c>
      <c r="P3416">
        <f t="shared" si="326"/>
        <v>68.181818181818187</v>
      </c>
      <c r="Q3416" t="str">
        <f t="shared" si="327"/>
        <v>theater</v>
      </c>
      <c r="R3416" t="str">
        <f t="shared" si="328"/>
        <v>plays</v>
      </c>
      <c r="S3416" s="8">
        <f t="shared" si="329"/>
        <v>42675.832465277781</v>
      </c>
      <c r="T3416" s="8">
        <f t="shared" si="330"/>
        <v>42705.332638888889</v>
      </c>
    </row>
    <row r="3417" spans="1:20" ht="32" x14ac:dyDescent="0.2">
      <c r="A3417">
        <v>3415</v>
      </c>
      <c r="B3417" s="3" t="s">
        <v>3414</v>
      </c>
      <c r="C3417" s="3" t="s">
        <v>5639</v>
      </c>
      <c r="D3417">
        <v>19000</v>
      </c>
      <c r="E3417">
        <v>19129</v>
      </c>
      <c r="F3417" t="s">
        <v>8221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25"/>
        <v>100.67894736842105</v>
      </c>
      <c r="P3417">
        <f t="shared" si="326"/>
        <v>2111.1111111111113</v>
      </c>
      <c r="Q3417" t="str">
        <f t="shared" si="327"/>
        <v>theater</v>
      </c>
      <c r="R3417" t="str">
        <f t="shared" si="328"/>
        <v>plays</v>
      </c>
      <c r="S3417" s="8">
        <f t="shared" si="329"/>
        <v>42467.144166666665</v>
      </c>
      <c r="T3417" s="8">
        <f t="shared" si="330"/>
        <v>42477.979166666672</v>
      </c>
    </row>
    <row r="3418" spans="1:20" ht="48" x14ac:dyDescent="0.2">
      <c r="A3418">
        <v>3416</v>
      </c>
      <c r="B3418" s="3" t="s">
        <v>3415</v>
      </c>
      <c r="C3418" s="3" t="s">
        <v>5640</v>
      </c>
      <c r="D3418">
        <v>35000</v>
      </c>
      <c r="E3418">
        <v>47189</v>
      </c>
      <c r="F3418" t="s">
        <v>8221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25"/>
        <v>134.82571428571427</v>
      </c>
      <c r="P3418">
        <f t="shared" si="326"/>
        <v>1166.6666666666667</v>
      </c>
      <c r="Q3418" t="str">
        <f t="shared" si="327"/>
        <v>theater</v>
      </c>
      <c r="R3418" t="str">
        <f t="shared" si="328"/>
        <v>plays</v>
      </c>
      <c r="S3418" s="8">
        <f t="shared" si="329"/>
        <v>42089.412557870368</v>
      </c>
      <c r="T3418" s="8">
        <f t="shared" si="330"/>
        <v>42117.770833333328</v>
      </c>
    </row>
    <row r="3419" spans="1:20" ht="48" x14ac:dyDescent="0.2">
      <c r="A3419">
        <v>3417</v>
      </c>
      <c r="B3419" s="3" t="s">
        <v>3416</v>
      </c>
      <c r="C3419" s="3" t="s">
        <v>5641</v>
      </c>
      <c r="D3419">
        <v>2350</v>
      </c>
      <c r="E3419">
        <v>4135</v>
      </c>
      <c r="F3419" t="s">
        <v>8221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25"/>
        <v>175.95744680851064</v>
      </c>
      <c r="P3419">
        <f t="shared" si="326"/>
        <v>52.222222222222221</v>
      </c>
      <c r="Q3419" t="str">
        <f t="shared" si="327"/>
        <v>theater</v>
      </c>
      <c r="R3419" t="str">
        <f t="shared" si="328"/>
        <v>plays</v>
      </c>
      <c r="S3419" s="8">
        <f t="shared" si="329"/>
        <v>41894.91375</v>
      </c>
      <c r="T3419" s="8">
        <f t="shared" si="330"/>
        <v>41938.029861111114</v>
      </c>
    </row>
    <row r="3420" spans="1:20" ht="48" x14ac:dyDescent="0.2">
      <c r="A3420">
        <v>3418</v>
      </c>
      <c r="B3420" s="3" t="s">
        <v>3417</v>
      </c>
      <c r="C3420" s="3" t="s">
        <v>5642</v>
      </c>
      <c r="D3420">
        <v>5000</v>
      </c>
      <c r="E3420">
        <v>24201</v>
      </c>
      <c r="F3420" t="s">
        <v>8221</v>
      </c>
      <c r="G3420" t="s">
        <v>8226</v>
      </c>
      <c r="H3420" t="s">
        <v>8248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25"/>
        <v>484.02000000000004</v>
      </c>
      <c r="P3420">
        <f t="shared" si="326"/>
        <v>89.285714285714292</v>
      </c>
      <c r="Q3420" t="str">
        <f t="shared" si="327"/>
        <v>theater</v>
      </c>
      <c r="R3420" t="str">
        <f t="shared" si="328"/>
        <v>plays</v>
      </c>
      <c r="S3420" s="8">
        <f t="shared" si="329"/>
        <v>41752.83457175926</v>
      </c>
      <c r="T3420" s="8">
        <f t="shared" si="330"/>
        <v>41782.83457175926</v>
      </c>
    </row>
    <row r="3421" spans="1:20" ht="32" x14ac:dyDescent="0.2">
      <c r="A3421">
        <v>3419</v>
      </c>
      <c r="B3421" s="3" t="s">
        <v>3418</v>
      </c>
      <c r="C3421" s="3" t="s">
        <v>5643</v>
      </c>
      <c r="D3421">
        <v>45000</v>
      </c>
      <c r="E3421">
        <v>65313</v>
      </c>
      <c r="F3421" t="s">
        <v>8221</v>
      </c>
      <c r="G3421" t="s">
        <v>8224</v>
      </c>
      <c r="H3421" t="s">
        <v>8246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25"/>
        <v>145.14000000000001</v>
      </c>
      <c r="P3421">
        <f t="shared" si="326"/>
        <v>978.26086956521738</v>
      </c>
      <c r="Q3421" t="str">
        <f t="shared" si="327"/>
        <v>theater</v>
      </c>
      <c r="R3421" t="str">
        <f t="shared" si="328"/>
        <v>plays</v>
      </c>
      <c r="S3421" s="8">
        <f t="shared" si="329"/>
        <v>42448.821585648147</v>
      </c>
      <c r="T3421" s="8">
        <f t="shared" si="330"/>
        <v>42466.895833333328</v>
      </c>
    </row>
    <row r="3422" spans="1:20" ht="48" x14ac:dyDescent="0.2">
      <c r="A3422">
        <v>3420</v>
      </c>
      <c r="B3422" s="3" t="s">
        <v>3419</v>
      </c>
      <c r="C3422" s="3" t="s">
        <v>5644</v>
      </c>
      <c r="D3422">
        <v>7500</v>
      </c>
      <c r="E3422">
        <v>31330</v>
      </c>
      <c r="F3422" t="s">
        <v>8221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25"/>
        <v>417.73333333333335</v>
      </c>
      <c r="P3422">
        <f t="shared" si="326"/>
        <v>220.58823529411765</v>
      </c>
      <c r="Q3422" t="str">
        <f t="shared" si="327"/>
        <v>theater</v>
      </c>
      <c r="R3422" t="str">
        <f t="shared" si="328"/>
        <v>plays</v>
      </c>
      <c r="S3422" s="8">
        <f t="shared" si="329"/>
        <v>42405.090300925927</v>
      </c>
      <c r="T3422" s="8">
        <f t="shared" si="330"/>
        <v>42414</v>
      </c>
    </row>
    <row r="3423" spans="1:20" ht="48" x14ac:dyDescent="0.2">
      <c r="A3423">
        <v>3421</v>
      </c>
      <c r="B3423" s="3" t="s">
        <v>3420</v>
      </c>
      <c r="C3423" s="3" t="s">
        <v>5645</v>
      </c>
      <c r="D3423">
        <v>4000</v>
      </c>
      <c r="E3423">
        <v>5297</v>
      </c>
      <c r="F3423" t="s">
        <v>8221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25"/>
        <v>132.42499999999998</v>
      </c>
      <c r="P3423">
        <f t="shared" si="326"/>
        <v>40.816326530612244</v>
      </c>
      <c r="Q3423" t="str">
        <f t="shared" si="327"/>
        <v>theater</v>
      </c>
      <c r="R3423" t="str">
        <f t="shared" si="328"/>
        <v>plays</v>
      </c>
      <c r="S3423" s="8">
        <f t="shared" si="329"/>
        <v>42037.791238425925</v>
      </c>
      <c r="T3423" s="8">
        <f t="shared" si="330"/>
        <v>42067.791238425925</v>
      </c>
    </row>
    <row r="3424" spans="1:20" ht="48" x14ac:dyDescent="0.2">
      <c r="A3424">
        <v>3422</v>
      </c>
      <c r="B3424" s="3" t="s">
        <v>3421</v>
      </c>
      <c r="C3424" s="3" t="s">
        <v>5646</v>
      </c>
      <c r="D3424">
        <v>12000</v>
      </c>
      <c r="E3424">
        <v>30037.01</v>
      </c>
      <c r="F3424" t="s">
        <v>8221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25"/>
        <v>250.30841666666666</v>
      </c>
      <c r="P3424">
        <f t="shared" si="326"/>
        <v>260.86956521739131</v>
      </c>
      <c r="Q3424" t="str">
        <f t="shared" si="327"/>
        <v>theater</v>
      </c>
      <c r="R3424" t="str">
        <f t="shared" si="328"/>
        <v>plays</v>
      </c>
      <c r="S3424" s="8">
        <f t="shared" si="329"/>
        <v>42323.562222222223</v>
      </c>
      <c r="T3424" s="8">
        <f t="shared" si="330"/>
        <v>42352</v>
      </c>
    </row>
    <row r="3425" spans="1:20" ht="48" x14ac:dyDescent="0.2">
      <c r="A3425">
        <v>3423</v>
      </c>
      <c r="B3425" s="3" t="s">
        <v>3422</v>
      </c>
      <c r="C3425" s="3" t="s">
        <v>5647</v>
      </c>
      <c r="D3425">
        <v>12000</v>
      </c>
      <c r="E3425">
        <v>21588</v>
      </c>
      <c r="F3425" t="s">
        <v>8221</v>
      </c>
      <c r="G3425" t="s">
        <v>8236</v>
      </c>
      <c r="H3425" t="s">
        <v>8249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25"/>
        <v>179.9</v>
      </c>
      <c r="P3425">
        <f t="shared" si="326"/>
        <v>1200</v>
      </c>
      <c r="Q3425" t="str">
        <f t="shared" si="327"/>
        <v>theater</v>
      </c>
      <c r="R3425" t="str">
        <f t="shared" si="328"/>
        <v>plays</v>
      </c>
      <c r="S3425" s="8">
        <f t="shared" si="329"/>
        <v>42088.911354166667</v>
      </c>
      <c r="T3425" s="8">
        <f t="shared" si="330"/>
        <v>42118.911354166667</v>
      </c>
    </row>
    <row r="3426" spans="1:20" ht="48" x14ac:dyDescent="0.2">
      <c r="A3426">
        <v>3424</v>
      </c>
      <c r="B3426" s="3" t="s">
        <v>3423</v>
      </c>
      <c r="C3426" s="3" t="s">
        <v>5648</v>
      </c>
      <c r="D3426">
        <v>7000</v>
      </c>
      <c r="E3426">
        <v>7184</v>
      </c>
      <c r="F3426" t="s">
        <v>8221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25"/>
        <v>102.62857142857142</v>
      </c>
      <c r="P3426">
        <f t="shared" si="326"/>
        <v>92.10526315789474</v>
      </c>
      <c r="Q3426" t="str">
        <f t="shared" si="327"/>
        <v>theater</v>
      </c>
      <c r="R3426" t="str">
        <f t="shared" si="328"/>
        <v>plays</v>
      </c>
      <c r="S3426" s="8">
        <f t="shared" si="329"/>
        <v>42018.676898148144</v>
      </c>
      <c r="T3426" s="8">
        <f t="shared" si="330"/>
        <v>42040.290972222225</v>
      </c>
    </row>
    <row r="3427" spans="1:20" ht="48" x14ac:dyDescent="0.2">
      <c r="A3427">
        <v>3425</v>
      </c>
      <c r="B3427" s="3" t="s">
        <v>3424</v>
      </c>
      <c r="C3427" s="3" t="s">
        <v>5649</v>
      </c>
      <c r="D3427">
        <v>20000</v>
      </c>
      <c r="E3427">
        <v>27197.22</v>
      </c>
      <c r="F3427" t="s">
        <v>8221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25"/>
        <v>135.98609999999999</v>
      </c>
      <c r="P3427">
        <f t="shared" si="326"/>
        <v>192.30769230769232</v>
      </c>
      <c r="Q3427" t="str">
        <f t="shared" si="327"/>
        <v>theater</v>
      </c>
      <c r="R3427" t="str">
        <f t="shared" si="328"/>
        <v>plays</v>
      </c>
      <c r="S3427" s="8">
        <f t="shared" si="329"/>
        <v>41884.617314814815</v>
      </c>
      <c r="T3427" s="8">
        <f t="shared" si="330"/>
        <v>41916.617314814815</v>
      </c>
    </row>
    <row r="3428" spans="1:20" ht="48" x14ac:dyDescent="0.2">
      <c r="A3428">
        <v>3426</v>
      </c>
      <c r="B3428" s="3" t="s">
        <v>3425</v>
      </c>
      <c r="C3428" s="3" t="s">
        <v>5650</v>
      </c>
      <c r="D3428">
        <v>15000</v>
      </c>
      <c r="E3428">
        <v>17680</v>
      </c>
      <c r="F3428" t="s">
        <v>8221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25"/>
        <v>117.86666666666667</v>
      </c>
      <c r="P3428">
        <f t="shared" si="326"/>
        <v>172.41379310344828</v>
      </c>
      <c r="Q3428" t="str">
        <f t="shared" si="327"/>
        <v>theater</v>
      </c>
      <c r="R3428" t="str">
        <f t="shared" si="328"/>
        <v>plays</v>
      </c>
      <c r="S3428" s="8">
        <f t="shared" si="329"/>
        <v>41884.056747685187</v>
      </c>
      <c r="T3428" s="8">
        <f t="shared" si="330"/>
        <v>41903.083333333336</v>
      </c>
    </row>
    <row r="3429" spans="1:20" ht="48" x14ac:dyDescent="0.2">
      <c r="A3429">
        <v>3427</v>
      </c>
      <c r="B3429" s="3" t="s">
        <v>3426</v>
      </c>
      <c r="C3429" s="3" t="s">
        <v>5651</v>
      </c>
      <c r="D3429">
        <v>18000</v>
      </c>
      <c r="E3429">
        <v>6</v>
      </c>
      <c r="F3429" t="s">
        <v>8221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25"/>
        <v>3.3333333333333333E-2</v>
      </c>
      <c r="P3429">
        <f t="shared" si="326"/>
        <v>620.68965517241384</v>
      </c>
      <c r="Q3429" t="str">
        <f t="shared" si="327"/>
        <v>theater</v>
      </c>
      <c r="R3429" t="str">
        <f t="shared" si="328"/>
        <v>plays</v>
      </c>
      <c r="S3429" s="8">
        <f t="shared" si="329"/>
        <v>41792.645277777774</v>
      </c>
      <c r="T3429" s="8">
        <f t="shared" si="330"/>
        <v>41822.645277777774</v>
      </c>
    </row>
    <row r="3430" spans="1:20" ht="48" x14ac:dyDescent="0.2">
      <c r="A3430">
        <v>3428</v>
      </c>
      <c r="B3430" s="3" t="s">
        <v>3427</v>
      </c>
      <c r="C3430" s="3" t="s">
        <v>5652</v>
      </c>
      <c r="D3430">
        <v>500</v>
      </c>
      <c r="E3430">
        <v>20</v>
      </c>
      <c r="F3430" t="s">
        <v>8221</v>
      </c>
      <c r="G3430" t="s">
        <v>8229</v>
      </c>
      <c r="H3430" t="s">
        <v>8251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25"/>
        <v>4</v>
      </c>
      <c r="P3430">
        <f t="shared" si="326"/>
        <v>9.8039215686274517</v>
      </c>
      <c r="Q3430" t="str">
        <f t="shared" si="327"/>
        <v>theater</v>
      </c>
      <c r="R3430" t="str">
        <f t="shared" si="328"/>
        <v>plays</v>
      </c>
      <c r="S3430" s="8">
        <f t="shared" si="329"/>
        <v>42038.720451388886</v>
      </c>
      <c r="T3430" s="8">
        <f t="shared" si="330"/>
        <v>42063.708333333328</v>
      </c>
    </row>
    <row r="3431" spans="1:20" ht="48" x14ac:dyDescent="0.2">
      <c r="A3431">
        <v>3429</v>
      </c>
      <c r="B3431" s="3" t="s">
        <v>3428</v>
      </c>
      <c r="C3431" s="3" t="s">
        <v>5653</v>
      </c>
      <c r="D3431">
        <v>2250</v>
      </c>
      <c r="E3431">
        <v>10</v>
      </c>
      <c r="F3431" t="s">
        <v>8221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25"/>
        <v>0.44444444444444442</v>
      </c>
      <c r="P3431">
        <f t="shared" si="326"/>
        <v>187.5</v>
      </c>
      <c r="Q3431" t="str">
        <f t="shared" si="327"/>
        <v>theater</v>
      </c>
      <c r="R3431" t="str">
        <f t="shared" si="328"/>
        <v>plays</v>
      </c>
      <c r="S3431" s="8">
        <f t="shared" si="329"/>
        <v>42662.021539351852</v>
      </c>
      <c r="T3431" s="8">
        <f t="shared" si="330"/>
        <v>42676.021539351852</v>
      </c>
    </row>
    <row r="3432" spans="1:20" ht="48" x14ac:dyDescent="0.2">
      <c r="A3432">
        <v>3430</v>
      </c>
      <c r="B3432" s="3" t="s">
        <v>3429</v>
      </c>
      <c r="C3432" s="3" t="s">
        <v>5654</v>
      </c>
      <c r="D3432">
        <v>1000</v>
      </c>
      <c r="E3432">
        <v>0</v>
      </c>
      <c r="F3432" t="s">
        <v>8221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25"/>
        <v>0</v>
      </c>
      <c r="P3432">
        <f t="shared" si="326"/>
        <v>13.888888888888889</v>
      </c>
      <c r="Q3432" t="str">
        <f t="shared" si="327"/>
        <v>theater</v>
      </c>
      <c r="R3432" t="str">
        <f t="shared" si="328"/>
        <v>plays</v>
      </c>
      <c r="S3432" s="8">
        <f t="shared" si="329"/>
        <v>41820.945613425924</v>
      </c>
      <c r="T3432" s="8">
        <f t="shared" si="330"/>
        <v>41850.945613425924</v>
      </c>
    </row>
    <row r="3433" spans="1:20" ht="48" x14ac:dyDescent="0.2">
      <c r="A3433">
        <v>3431</v>
      </c>
      <c r="B3433" s="3" t="s">
        <v>3430</v>
      </c>
      <c r="C3433" s="3" t="s">
        <v>5655</v>
      </c>
      <c r="D3433">
        <v>3000</v>
      </c>
      <c r="E3433">
        <v>1</v>
      </c>
      <c r="F3433" t="s">
        <v>8221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25"/>
        <v>3.3333333333333333E-2</v>
      </c>
      <c r="P3433">
        <f t="shared" si="326"/>
        <v>142.85714285714286</v>
      </c>
      <c r="Q3433" t="str">
        <f t="shared" si="327"/>
        <v>theater</v>
      </c>
      <c r="R3433" t="str">
        <f t="shared" si="328"/>
        <v>plays</v>
      </c>
      <c r="S3433" s="8">
        <f t="shared" si="329"/>
        <v>41839.730937500004</v>
      </c>
      <c r="T3433" s="8">
        <f t="shared" si="330"/>
        <v>41869.730937500004</v>
      </c>
    </row>
    <row r="3434" spans="1:20" ht="48" x14ac:dyDescent="0.2">
      <c r="A3434">
        <v>3432</v>
      </c>
      <c r="B3434" s="3" t="s">
        <v>3431</v>
      </c>
      <c r="C3434" s="3" t="s">
        <v>5656</v>
      </c>
      <c r="D3434">
        <v>1000</v>
      </c>
      <c r="E3434">
        <v>289</v>
      </c>
      <c r="F3434" t="s">
        <v>8221</v>
      </c>
      <c r="G3434" t="s">
        <v>8225</v>
      </c>
      <c r="H3434" t="s">
        <v>8247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25"/>
        <v>28.9</v>
      </c>
      <c r="P3434">
        <f t="shared" si="326"/>
        <v>23.80952380952381</v>
      </c>
      <c r="Q3434" t="str">
        <f t="shared" si="327"/>
        <v>theater</v>
      </c>
      <c r="R3434" t="str">
        <f t="shared" si="328"/>
        <v>plays</v>
      </c>
      <c r="S3434" s="8">
        <f t="shared" si="329"/>
        <v>42380.581180555557</v>
      </c>
      <c r="T3434" s="8">
        <f t="shared" si="330"/>
        <v>42405.916666666672</v>
      </c>
    </row>
    <row r="3435" spans="1:20" ht="48" x14ac:dyDescent="0.2">
      <c r="A3435">
        <v>3433</v>
      </c>
      <c r="B3435" s="3" t="s">
        <v>3432</v>
      </c>
      <c r="C3435" s="3" t="s">
        <v>5657</v>
      </c>
      <c r="D3435">
        <v>20</v>
      </c>
      <c r="E3435">
        <v>0</v>
      </c>
      <c r="F3435" t="s">
        <v>8221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25"/>
        <v>0</v>
      </c>
      <c r="P3435">
        <f t="shared" si="326"/>
        <v>0.28169014084507044</v>
      </c>
      <c r="Q3435" t="str">
        <f t="shared" si="327"/>
        <v>theater</v>
      </c>
      <c r="R3435" t="str">
        <f t="shared" si="328"/>
        <v>plays</v>
      </c>
      <c r="S3435" s="8">
        <f t="shared" si="329"/>
        <v>41776.063136574077</v>
      </c>
      <c r="T3435" s="8">
        <f t="shared" si="330"/>
        <v>41807.125</v>
      </c>
    </row>
    <row r="3436" spans="1:20" ht="32" x14ac:dyDescent="0.2">
      <c r="A3436">
        <v>3434</v>
      </c>
      <c r="B3436" s="3" t="s">
        <v>3433</v>
      </c>
      <c r="C3436" s="3" t="s">
        <v>5658</v>
      </c>
      <c r="D3436">
        <v>700</v>
      </c>
      <c r="E3436">
        <v>60</v>
      </c>
      <c r="F3436" t="s">
        <v>8221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25"/>
        <v>8.5714285714285712</v>
      </c>
      <c r="P3436">
        <f t="shared" si="326"/>
        <v>4.166666666666667</v>
      </c>
      <c r="Q3436" t="str">
        <f t="shared" si="327"/>
        <v>theater</v>
      </c>
      <c r="R3436" t="str">
        <f t="shared" si="328"/>
        <v>plays</v>
      </c>
      <c r="S3436" s="8">
        <f t="shared" si="329"/>
        <v>41800.380428240744</v>
      </c>
      <c r="T3436" s="8">
        <f t="shared" si="330"/>
        <v>41830.380428240744</v>
      </c>
    </row>
    <row r="3437" spans="1:20" ht="48" x14ac:dyDescent="0.2">
      <c r="A3437">
        <v>3435</v>
      </c>
      <c r="B3437" s="3" t="s">
        <v>3434</v>
      </c>
      <c r="C3437" s="3" t="s">
        <v>5659</v>
      </c>
      <c r="D3437">
        <v>500</v>
      </c>
      <c r="E3437">
        <v>170</v>
      </c>
      <c r="F3437" t="s">
        <v>8221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25"/>
        <v>34</v>
      </c>
      <c r="P3437">
        <f t="shared" si="326"/>
        <v>26.315789473684209</v>
      </c>
      <c r="Q3437" t="str">
        <f t="shared" si="327"/>
        <v>theater</v>
      </c>
      <c r="R3437" t="str">
        <f t="shared" si="328"/>
        <v>plays</v>
      </c>
      <c r="S3437" s="8">
        <f t="shared" si="329"/>
        <v>42572.61681712963</v>
      </c>
      <c r="T3437" s="8">
        <f t="shared" si="330"/>
        <v>42589.125</v>
      </c>
    </row>
    <row r="3438" spans="1:20" ht="48" x14ac:dyDescent="0.2">
      <c r="A3438">
        <v>3436</v>
      </c>
      <c r="B3438" s="3" t="s">
        <v>3435</v>
      </c>
      <c r="C3438" s="3" t="s">
        <v>5660</v>
      </c>
      <c r="D3438">
        <v>750</v>
      </c>
      <c r="E3438">
        <v>101</v>
      </c>
      <c r="F3438" t="s">
        <v>8221</v>
      </c>
      <c r="G3438" t="s">
        <v>8225</v>
      </c>
      <c r="H3438" t="s">
        <v>8247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25"/>
        <v>13.466666666666665</v>
      </c>
      <c r="P3438">
        <f t="shared" si="326"/>
        <v>20.27027027027027</v>
      </c>
      <c r="Q3438" t="str">
        <f t="shared" si="327"/>
        <v>theater</v>
      </c>
      <c r="R3438" t="str">
        <f t="shared" si="328"/>
        <v>plays</v>
      </c>
      <c r="S3438" s="8">
        <f t="shared" si="329"/>
        <v>41851.541585648149</v>
      </c>
      <c r="T3438" s="8">
        <f t="shared" si="330"/>
        <v>41872.686111111114</v>
      </c>
    </row>
    <row r="3439" spans="1:20" ht="48" x14ac:dyDescent="0.2">
      <c r="A3439">
        <v>3437</v>
      </c>
      <c r="B3439" s="3" t="s">
        <v>3436</v>
      </c>
      <c r="C3439" s="3" t="s">
        <v>5661</v>
      </c>
      <c r="D3439">
        <v>3500</v>
      </c>
      <c r="E3439">
        <v>0</v>
      </c>
      <c r="F3439" t="s">
        <v>8221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25"/>
        <v>0</v>
      </c>
      <c r="P3439">
        <f t="shared" si="326"/>
        <v>97.222222222222229</v>
      </c>
      <c r="Q3439" t="str">
        <f t="shared" si="327"/>
        <v>theater</v>
      </c>
      <c r="R3439" t="str">
        <f t="shared" si="328"/>
        <v>plays</v>
      </c>
      <c r="S3439" s="8">
        <f t="shared" si="329"/>
        <v>42205.710879629631</v>
      </c>
      <c r="T3439" s="8">
        <f t="shared" si="330"/>
        <v>42235.710879629631</v>
      </c>
    </row>
    <row r="3440" spans="1:20" ht="48" x14ac:dyDescent="0.2">
      <c r="A3440">
        <v>3438</v>
      </c>
      <c r="B3440" s="3" t="s">
        <v>3437</v>
      </c>
      <c r="C3440" s="3" t="s">
        <v>5662</v>
      </c>
      <c r="D3440">
        <v>4300</v>
      </c>
      <c r="E3440">
        <v>2115</v>
      </c>
      <c r="F3440" t="s">
        <v>8221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25"/>
        <v>49.186046511627907</v>
      </c>
      <c r="P3440">
        <f t="shared" si="326"/>
        <v>307.14285714285717</v>
      </c>
      <c r="Q3440" t="str">
        <f t="shared" si="327"/>
        <v>theater</v>
      </c>
      <c r="R3440" t="str">
        <f t="shared" si="328"/>
        <v>plays</v>
      </c>
      <c r="S3440" s="8">
        <f t="shared" si="329"/>
        <v>42100.927858796291</v>
      </c>
      <c r="T3440" s="8">
        <f t="shared" si="330"/>
        <v>42126.875</v>
      </c>
    </row>
    <row r="3441" spans="1:20" ht="48" x14ac:dyDescent="0.2">
      <c r="A3441">
        <v>3439</v>
      </c>
      <c r="B3441" s="3" t="s">
        <v>3438</v>
      </c>
      <c r="C3441" s="3" t="s">
        <v>5663</v>
      </c>
      <c r="D3441">
        <v>6000</v>
      </c>
      <c r="E3441">
        <v>0</v>
      </c>
      <c r="F3441" t="s">
        <v>8221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25"/>
        <v>0</v>
      </c>
      <c r="P3441">
        <f t="shared" si="326"/>
        <v>333.33333333333331</v>
      </c>
      <c r="Q3441" t="str">
        <f t="shared" si="327"/>
        <v>theater</v>
      </c>
      <c r="R3441" t="str">
        <f t="shared" si="328"/>
        <v>plays</v>
      </c>
      <c r="S3441" s="8">
        <f t="shared" si="329"/>
        <v>42374.911226851851</v>
      </c>
      <c r="T3441" s="8">
        <f t="shared" si="330"/>
        <v>42388.207638888889</v>
      </c>
    </row>
    <row r="3442" spans="1:20" ht="48" x14ac:dyDescent="0.2">
      <c r="A3442">
        <v>3440</v>
      </c>
      <c r="B3442" s="3" t="s">
        <v>3439</v>
      </c>
      <c r="C3442" s="3" t="s">
        <v>5664</v>
      </c>
      <c r="D3442">
        <v>20000</v>
      </c>
      <c r="E3442">
        <v>0</v>
      </c>
      <c r="F3442" t="s">
        <v>8221</v>
      </c>
      <c r="G3442" t="s">
        <v>8226</v>
      </c>
      <c r="H3442" t="s">
        <v>8248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25"/>
        <v>0</v>
      </c>
      <c r="P3442">
        <f t="shared" si="326"/>
        <v>243.90243902439025</v>
      </c>
      <c r="Q3442" t="str">
        <f t="shared" si="327"/>
        <v>theater</v>
      </c>
      <c r="R3442" t="str">
        <f t="shared" si="328"/>
        <v>plays</v>
      </c>
      <c r="S3442" s="8">
        <f t="shared" si="329"/>
        <v>41809.12300925926</v>
      </c>
      <c r="T3442" s="8">
        <f t="shared" si="330"/>
        <v>41831.677083333336</v>
      </c>
    </row>
    <row r="3443" spans="1:20" ht="48" x14ac:dyDescent="0.2">
      <c r="A3443">
        <v>3441</v>
      </c>
      <c r="B3443" s="3" t="s">
        <v>3440</v>
      </c>
      <c r="C3443" s="3" t="s">
        <v>5665</v>
      </c>
      <c r="D3443">
        <v>750</v>
      </c>
      <c r="E3443">
        <v>0</v>
      </c>
      <c r="F3443" t="s">
        <v>8221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25"/>
        <v>0</v>
      </c>
      <c r="P3443">
        <f t="shared" si="326"/>
        <v>17.441860465116278</v>
      </c>
      <c r="Q3443" t="str">
        <f t="shared" si="327"/>
        <v>theater</v>
      </c>
      <c r="R3443" t="str">
        <f t="shared" si="328"/>
        <v>plays</v>
      </c>
      <c r="S3443" s="8">
        <f t="shared" si="329"/>
        <v>42294.429641203707</v>
      </c>
      <c r="T3443" s="8">
        <f t="shared" si="330"/>
        <v>42321.845138888893</v>
      </c>
    </row>
    <row r="3444" spans="1:20" ht="48" x14ac:dyDescent="0.2">
      <c r="A3444">
        <v>3442</v>
      </c>
      <c r="B3444" s="3" t="s">
        <v>3441</v>
      </c>
      <c r="C3444" s="3" t="s">
        <v>5666</v>
      </c>
      <c r="D3444">
        <v>1500</v>
      </c>
      <c r="E3444">
        <v>677</v>
      </c>
      <c r="F3444" t="s">
        <v>8221</v>
      </c>
      <c r="G3444" t="s">
        <v>8229</v>
      </c>
      <c r="H3444" t="s">
        <v>8251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25"/>
        <v>45.133333333333333</v>
      </c>
      <c r="P3444">
        <f t="shared" si="326"/>
        <v>187.5</v>
      </c>
      <c r="Q3444" t="str">
        <f t="shared" si="327"/>
        <v>theater</v>
      </c>
      <c r="R3444" t="str">
        <f t="shared" si="328"/>
        <v>plays</v>
      </c>
      <c r="S3444" s="8">
        <f t="shared" si="329"/>
        <v>42124.841111111105</v>
      </c>
      <c r="T3444" s="8">
        <f t="shared" si="330"/>
        <v>42154.841111111105</v>
      </c>
    </row>
    <row r="3445" spans="1:20" ht="48" x14ac:dyDescent="0.2">
      <c r="A3445">
        <v>3443</v>
      </c>
      <c r="B3445" s="3" t="s">
        <v>3442</v>
      </c>
      <c r="C3445" s="3" t="s">
        <v>5667</v>
      </c>
      <c r="D3445">
        <v>2500</v>
      </c>
      <c r="E3445">
        <v>100</v>
      </c>
      <c r="F3445" t="s">
        <v>8221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25"/>
        <v>4</v>
      </c>
      <c r="P3445">
        <f t="shared" si="326"/>
        <v>55.555555555555557</v>
      </c>
      <c r="Q3445" t="str">
        <f t="shared" si="327"/>
        <v>theater</v>
      </c>
      <c r="R3445" t="str">
        <f t="shared" si="328"/>
        <v>plays</v>
      </c>
      <c r="S3445" s="8">
        <f t="shared" si="329"/>
        <v>41861.524837962963</v>
      </c>
      <c r="T3445" s="8">
        <f t="shared" si="330"/>
        <v>41891.524837962963</v>
      </c>
    </row>
    <row r="3446" spans="1:20" ht="32" x14ac:dyDescent="0.2">
      <c r="A3446">
        <v>3444</v>
      </c>
      <c r="B3446" s="3" t="s">
        <v>3443</v>
      </c>
      <c r="C3446" s="3" t="s">
        <v>5668</v>
      </c>
      <c r="D3446">
        <v>750</v>
      </c>
      <c r="E3446">
        <v>35</v>
      </c>
      <c r="F3446" t="s">
        <v>8221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25"/>
        <v>4.666666666666667</v>
      </c>
      <c r="P3446">
        <f t="shared" si="326"/>
        <v>37.5</v>
      </c>
      <c r="Q3446" t="str">
        <f t="shared" si="327"/>
        <v>theater</v>
      </c>
      <c r="R3446" t="str">
        <f t="shared" si="328"/>
        <v>plays</v>
      </c>
      <c r="S3446" s="8">
        <f t="shared" si="329"/>
        <v>42521.291504629626</v>
      </c>
      <c r="T3446" s="8">
        <f t="shared" si="330"/>
        <v>42529.582638888889</v>
      </c>
    </row>
    <row r="3447" spans="1:20" ht="32" x14ac:dyDescent="0.2">
      <c r="A3447">
        <v>3445</v>
      </c>
      <c r="B3447" s="3" t="s">
        <v>3444</v>
      </c>
      <c r="C3447" s="3" t="s">
        <v>5669</v>
      </c>
      <c r="D3447">
        <v>15000</v>
      </c>
      <c r="E3447">
        <v>50</v>
      </c>
      <c r="F3447" t="s">
        <v>8221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25"/>
        <v>0.33333333333333337</v>
      </c>
      <c r="P3447">
        <f t="shared" si="326"/>
        <v>483.87096774193549</v>
      </c>
      <c r="Q3447" t="str">
        <f t="shared" si="327"/>
        <v>theater</v>
      </c>
      <c r="R3447" t="str">
        <f t="shared" si="328"/>
        <v>plays</v>
      </c>
      <c r="S3447" s="8">
        <f t="shared" si="329"/>
        <v>42272.530509259261</v>
      </c>
      <c r="T3447" s="8">
        <f t="shared" si="330"/>
        <v>42300.530509259261</v>
      </c>
    </row>
    <row r="3448" spans="1:20" ht="48" x14ac:dyDescent="0.2">
      <c r="A3448">
        <v>3446</v>
      </c>
      <c r="B3448" s="3" t="s">
        <v>3445</v>
      </c>
      <c r="C3448" s="3" t="s">
        <v>5670</v>
      </c>
      <c r="D3448">
        <v>2500</v>
      </c>
      <c r="E3448">
        <v>94</v>
      </c>
      <c r="F3448" t="s">
        <v>8221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25"/>
        <v>3.7600000000000002</v>
      </c>
      <c r="P3448">
        <f t="shared" si="326"/>
        <v>100</v>
      </c>
      <c r="Q3448" t="str">
        <f t="shared" si="327"/>
        <v>theater</v>
      </c>
      <c r="R3448" t="str">
        <f t="shared" si="328"/>
        <v>plays</v>
      </c>
      <c r="S3448" s="8">
        <f t="shared" si="329"/>
        <v>42016.832465277781</v>
      </c>
      <c r="T3448" s="8">
        <f t="shared" si="330"/>
        <v>42040.513888888891</v>
      </c>
    </row>
    <row r="3449" spans="1:20" ht="48" x14ac:dyDescent="0.2">
      <c r="A3449">
        <v>3447</v>
      </c>
      <c r="B3449" s="3" t="s">
        <v>3446</v>
      </c>
      <c r="C3449" s="3" t="s">
        <v>5671</v>
      </c>
      <c r="D3449">
        <v>10000</v>
      </c>
      <c r="E3449">
        <v>67</v>
      </c>
      <c r="F3449" t="s">
        <v>8221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25"/>
        <v>0.67</v>
      </c>
      <c r="P3449">
        <f t="shared" si="326"/>
        <v>714.28571428571433</v>
      </c>
      <c r="Q3449" t="str">
        <f t="shared" si="327"/>
        <v>theater</v>
      </c>
      <c r="R3449" t="str">
        <f t="shared" si="328"/>
        <v>plays</v>
      </c>
      <c r="S3449" s="8">
        <f t="shared" si="329"/>
        <v>42402.889027777783</v>
      </c>
      <c r="T3449" s="8">
        <f t="shared" si="330"/>
        <v>42447.847361111111</v>
      </c>
    </row>
    <row r="3450" spans="1:20" ht="48" x14ac:dyDescent="0.2">
      <c r="A3450">
        <v>3448</v>
      </c>
      <c r="B3450" s="3" t="s">
        <v>3447</v>
      </c>
      <c r="C3450" s="3" t="s">
        <v>5672</v>
      </c>
      <c r="D3450">
        <v>4000</v>
      </c>
      <c r="E3450">
        <v>0</v>
      </c>
      <c r="F3450" t="s">
        <v>8221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25"/>
        <v>0</v>
      </c>
      <c r="P3450">
        <f t="shared" si="326"/>
        <v>88.888888888888886</v>
      </c>
      <c r="Q3450" t="str">
        <f t="shared" si="327"/>
        <v>theater</v>
      </c>
      <c r="R3450" t="str">
        <f t="shared" si="328"/>
        <v>plays</v>
      </c>
      <c r="S3450" s="8">
        <f t="shared" si="329"/>
        <v>41960.119085648148</v>
      </c>
      <c r="T3450" s="8">
        <f t="shared" si="330"/>
        <v>41990.119085648148</v>
      </c>
    </row>
    <row r="3451" spans="1:20" ht="48" x14ac:dyDescent="0.2">
      <c r="A3451">
        <v>3449</v>
      </c>
      <c r="B3451" s="3" t="s">
        <v>3448</v>
      </c>
      <c r="C3451" s="3" t="s">
        <v>5673</v>
      </c>
      <c r="D3451">
        <v>6000</v>
      </c>
      <c r="E3451">
        <v>85</v>
      </c>
      <c r="F3451" t="s">
        <v>8221</v>
      </c>
      <c r="G3451" t="s">
        <v>8225</v>
      </c>
      <c r="H3451" t="s">
        <v>8247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25"/>
        <v>1.4166666666666665</v>
      </c>
      <c r="P3451">
        <f t="shared" si="326"/>
        <v>300</v>
      </c>
      <c r="Q3451" t="str">
        <f t="shared" si="327"/>
        <v>theater</v>
      </c>
      <c r="R3451" t="str">
        <f t="shared" si="328"/>
        <v>plays</v>
      </c>
      <c r="S3451" s="8">
        <f t="shared" si="329"/>
        <v>42532.052523148144</v>
      </c>
      <c r="T3451" s="8">
        <f t="shared" si="330"/>
        <v>42560.166666666672</v>
      </c>
    </row>
    <row r="3452" spans="1:20" ht="48" x14ac:dyDescent="0.2">
      <c r="A3452">
        <v>3450</v>
      </c>
      <c r="B3452" s="3" t="s">
        <v>3449</v>
      </c>
      <c r="C3452" s="3" t="s">
        <v>5674</v>
      </c>
      <c r="D3452">
        <v>10000</v>
      </c>
      <c r="E3452">
        <v>10</v>
      </c>
      <c r="F3452" t="s">
        <v>8221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25"/>
        <v>0.1</v>
      </c>
      <c r="P3452">
        <f t="shared" si="326"/>
        <v>256.41025641025641</v>
      </c>
      <c r="Q3452" t="str">
        <f t="shared" si="327"/>
        <v>theater</v>
      </c>
      <c r="R3452" t="str">
        <f t="shared" si="328"/>
        <v>plays</v>
      </c>
      <c r="S3452" s="8">
        <f t="shared" si="329"/>
        <v>42036.704525462963</v>
      </c>
      <c r="T3452" s="8">
        <f t="shared" si="330"/>
        <v>42096.662858796291</v>
      </c>
    </row>
    <row r="3453" spans="1:20" ht="48" x14ac:dyDescent="0.2">
      <c r="A3453">
        <v>3451</v>
      </c>
      <c r="B3453" s="3" t="s">
        <v>3450</v>
      </c>
      <c r="C3453" s="3" t="s">
        <v>5675</v>
      </c>
      <c r="D3453">
        <v>4000</v>
      </c>
      <c r="E3453">
        <v>100</v>
      </c>
      <c r="F3453" t="s">
        <v>8221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25"/>
        <v>2.5</v>
      </c>
      <c r="P3453">
        <f t="shared" si="326"/>
        <v>250</v>
      </c>
      <c r="Q3453" t="str">
        <f t="shared" si="327"/>
        <v>theater</v>
      </c>
      <c r="R3453" t="str">
        <f t="shared" si="328"/>
        <v>plays</v>
      </c>
      <c r="S3453" s="8">
        <f t="shared" si="329"/>
        <v>42088.723692129628</v>
      </c>
      <c r="T3453" s="8">
        <f t="shared" si="330"/>
        <v>42115.723692129628</v>
      </c>
    </row>
    <row r="3454" spans="1:20" ht="48" x14ac:dyDescent="0.2">
      <c r="A3454">
        <v>3452</v>
      </c>
      <c r="B3454" s="3" t="s">
        <v>3451</v>
      </c>
      <c r="C3454" s="3" t="s">
        <v>5676</v>
      </c>
      <c r="D3454">
        <v>30000</v>
      </c>
      <c r="E3454">
        <v>6375</v>
      </c>
      <c r="F3454" t="s">
        <v>8221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25"/>
        <v>21.25</v>
      </c>
      <c r="P3454">
        <f t="shared" si="326"/>
        <v>810.81081081081084</v>
      </c>
      <c r="Q3454" t="str">
        <f t="shared" si="327"/>
        <v>theater</v>
      </c>
      <c r="R3454" t="str">
        <f t="shared" si="328"/>
        <v>plays</v>
      </c>
      <c r="S3454" s="8">
        <f t="shared" si="329"/>
        <v>41820.639189814814</v>
      </c>
      <c r="T3454" s="8">
        <f t="shared" si="330"/>
        <v>41843.165972222225</v>
      </c>
    </row>
    <row r="3455" spans="1:20" ht="48" x14ac:dyDescent="0.2">
      <c r="A3455">
        <v>3453</v>
      </c>
      <c r="B3455" s="3" t="s">
        <v>3452</v>
      </c>
      <c r="C3455" s="3" t="s">
        <v>5677</v>
      </c>
      <c r="D3455">
        <v>8500</v>
      </c>
      <c r="E3455">
        <v>350</v>
      </c>
      <c r="F3455" t="s">
        <v>8221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25"/>
        <v>4.117647058823529</v>
      </c>
      <c r="P3455">
        <f t="shared" si="326"/>
        <v>607.14285714285711</v>
      </c>
      <c r="Q3455" t="str">
        <f t="shared" si="327"/>
        <v>theater</v>
      </c>
      <c r="R3455" t="str">
        <f t="shared" si="328"/>
        <v>plays</v>
      </c>
      <c r="S3455" s="8">
        <f t="shared" si="329"/>
        <v>42535.97865740741</v>
      </c>
      <c r="T3455" s="8">
        <f t="shared" si="330"/>
        <v>42595.97865740741</v>
      </c>
    </row>
    <row r="3456" spans="1:20" ht="48" x14ac:dyDescent="0.2">
      <c r="A3456">
        <v>3454</v>
      </c>
      <c r="B3456" s="3" t="s">
        <v>3453</v>
      </c>
      <c r="C3456" s="3" t="s">
        <v>5678</v>
      </c>
      <c r="D3456">
        <v>25000</v>
      </c>
      <c r="E3456">
        <v>3410</v>
      </c>
      <c r="F3456" t="s">
        <v>8221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25"/>
        <v>13.639999999999999</v>
      </c>
      <c r="P3456">
        <f t="shared" si="326"/>
        <v>1190.4761904761904</v>
      </c>
      <c r="Q3456" t="str">
        <f t="shared" si="327"/>
        <v>theater</v>
      </c>
      <c r="R3456" t="str">
        <f t="shared" si="328"/>
        <v>plays</v>
      </c>
      <c r="S3456" s="8">
        <f t="shared" si="329"/>
        <v>41821.698599537034</v>
      </c>
      <c r="T3456" s="8">
        <f t="shared" si="330"/>
        <v>41851.698599537034</v>
      </c>
    </row>
    <row r="3457" spans="1:20" ht="32" x14ac:dyDescent="0.2">
      <c r="A3457">
        <v>3455</v>
      </c>
      <c r="B3457" s="3" t="s">
        <v>3454</v>
      </c>
      <c r="C3457" s="3" t="s">
        <v>5679</v>
      </c>
      <c r="D3457">
        <v>30000</v>
      </c>
      <c r="E3457">
        <v>0</v>
      </c>
      <c r="F3457" t="s">
        <v>8221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25"/>
        <v>0</v>
      </c>
      <c r="P3457">
        <f t="shared" si="326"/>
        <v>434.78260869565219</v>
      </c>
      <c r="Q3457" t="str">
        <f t="shared" si="327"/>
        <v>theater</v>
      </c>
      <c r="R3457" t="str">
        <f t="shared" si="328"/>
        <v>plays</v>
      </c>
      <c r="S3457" s="8">
        <f t="shared" si="329"/>
        <v>42626.7503125</v>
      </c>
      <c r="T3457" s="8">
        <f t="shared" si="330"/>
        <v>42656.7503125</v>
      </c>
    </row>
    <row r="3458" spans="1:20" ht="32" x14ac:dyDescent="0.2">
      <c r="A3458">
        <v>3456</v>
      </c>
      <c r="B3458" s="3" t="s">
        <v>3455</v>
      </c>
      <c r="C3458" s="3" t="s">
        <v>5680</v>
      </c>
      <c r="D3458">
        <v>6000</v>
      </c>
      <c r="E3458">
        <v>2484</v>
      </c>
      <c r="F3458" t="s">
        <v>8221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25"/>
        <v>41.4</v>
      </c>
      <c r="P3458">
        <f t="shared" si="326"/>
        <v>375</v>
      </c>
      <c r="Q3458" t="str">
        <f t="shared" si="327"/>
        <v>theater</v>
      </c>
      <c r="R3458" t="str">
        <f t="shared" si="328"/>
        <v>plays</v>
      </c>
      <c r="S3458" s="8">
        <f t="shared" si="329"/>
        <v>41821.205636574072</v>
      </c>
      <c r="T3458" s="8">
        <f t="shared" si="330"/>
        <v>41852.290972222225</v>
      </c>
    </row>
    <row r="3459" spans="1:20" ht="48" x14ac:dyDescent="0.2">
      <c r="A3459">
        <v>3457</v>
      </c>
      <c r="B3459" s="3" t="s">
        <v>3456</v>
      </c>
      <c r="C3459" s="3" t="s">
        <v>5681</v>
      </c>
      <c r="D3459">
        <v>12100</v>
      </c>
      <c r="E3459">
        <v>80</v>
      </c>
      <c r="F3459" t="s">
        <v>8221</v>
      </c>
      <c r="G3459" t="s">
        <v>8225</v>
      </c>
      <c r="H3459" t="s">
        <v>8247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5"/>
        <v>0.66115702479338845</v>
      </c>
      <c r="P3459">
        <f t="shared" si="326"/>
        <v>220</v>
      </c>
      <c r="Q3459" t="str">
        <f t="shared" si="327"/>
        <v>theater</v>
      </c>
      <c r="R3459" t="str">
        <f t="shared" si="328"/>
        <v>plays</v>
      </c>
      <c r="S3459" s="8">
        <f t="shared" si="329"/>
        <v>42016.706678240742</v>
      </c>
      <c r="T3459" s="8">
        <f t="shared" si="330"/>
        <v>42047.249305555553</v>
      </c>
    </row>
    <row r="3460" spans="1:20" ht="48" x14ac:dyDescent="0.2">
      <c r="A3460">
        <v>3458</v>
      </c>
      <c r="B3460" s="3" t="s">
        <v>3457</v>
      </c>
      <c r="C3460" s="3" t="s">
        <v>5682</v>
      </c>
      <c r="D3460">
        <v>2500</v>
      </c>
      <c r="E3460">
        <v>125</v>
      </c>
      <c r="F3460" t="s">
        <v>8221</v>
      </c>
      <c r="G3460" t="s">
        <v>8225</v>
      </c>
      <c r="H3460" t="s">
        <v>8247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5"/>
        <v>5</v>
      </c>
      <c r="P3460">
        <f t="shared" si="326"/>
        <v>92.592592592592595</v>
      </c>
      <c r="Q3460" t="str">
        <f t="shared" si="327"/>
        <v>theater</v>
      </c>
      <c r="R3460" t="str">
        <f t="shared" si="328"/>
        <v>plays</v>
      </c>
      <c r="S3460" s="8">
        <f t="shared" si="329"/>
        <v>42011.202581018515</v>
      </c>
      <c r="T3460" s="8">
        <f t="shared" si="330"/>
        <v>42038.185416666667</v>
      </c>
    </row>
    <row r="3461" spans="1:20" ht="48" x14ac:dyDescent="0.2">
      <c r="A3461">
        <v>3459</v>
      </c>
      <c r="B3461" s="3" t="s">
        <v>3458</v>
      </c>
      <c r="C3461" s="3" t="s">
        <v>5683</v>
      </c>
      <c r="D3461">
        <v>9000</v>
      </c>
      <c r="E3461">
        <v>223</v>
      </c>
      <c r="F3461" t="s">
        <v>8221</v>
      </c>
      <c r="G3461" t="s">
        <v>8229</v>
      </c>
      <c r="H3461" t="s">
        <v>8251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5"/>
        <v>2.4777777777777779</v>
      </c>
      <c r="P3461">
        <f t="shared" si="326"/>
        <v>250</v>
      </c>
      <c r="Q3461" t="str">
        <f t="shared" si="327"/>
        <v>theater</v>
      </c>
      <c r="R3461" t="str">
        <f t="shared" si="328"/>
        <v>plays</v>
      </c>
      <c r="S3461" s="8">
        <f t="shared" si="329"/>
        <v>42480.479861111111</v>
      </c>
      <c r="T3461" s="8">
        <f t="shared" si="330"/>
        <v>42510.479861111111</v>
      </c>
    </row>
    <row r="3462" spans="1:20" ht="48" x14ac:dyDescent="0.2">
      <c r="A3462">
        <v>3460</v>
      </c>
      <c r="B3462" s="3" t="s">
        <v>3459</v>
      </c>
      <c r="C3462" s="3" t="s">
        <v>5684</v>
      </c>
      <c r="D3462">
        <v>10000</v>
      </c>
      <c r="E3462">
        <v>506</v>
      </c>
      <c r="F3462" t="s">
        <v>8221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5"/>
        <v>5.0599999999999996</v>
      </c>
      <c r="P3462">
        <f t="shared" si="326"/>
        <v>526.31578947368416</v>
      </c>
      <c r="Q3462" t="str">
        <f t="shared" si="327"/>
        <v>theater</v>
      </c>
      <c r="R3462" t="str">
        <f t="shared" si="328"/>
        <v>plays</v>
      </c>
      <c r="S3462" s="8">
        <f t="shared" si="329"/>
        <v>41852.527222222219</v>
      </c>
      <c r="T3462" s="8">
        <f t="shared" si="330"/>
        <v>41866.527222222219</v>
      </c>
    </row>
    <row r="3463" spans="1:20" ht="48" x14ac:dyDescent="0.2">
      <c r="A3463">
        <v>3461</v>
      </c>
      <c r="B3463" s="3" t="s">
        <v>3460</v>
      </c>
      <c r="C3463" s="3" t="s">
        <v>5685</v>
      </c>
      <c r="D3463">
        <v>10000</v>
      </c>
      <c r="E3463">
        <v>2291</v>
      </c>
      <c r="F3463" t="s">
        <v>8221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5"/>
        <v>22.91</v>
      </c>
      <c r="P3463">
        <f t="shared" si="326"/>
        <v>833.33333333333337</v>
      </c>
      <c r="Q3463" t="str">
        <f t="shared" si="327"/>
        <v>theater</v>
      </c>
      <c r="R3463" t="str">
        <f t="shared" si="328"/>
        <v>plays</v>
      </c>
      <c r="S3463" s="8">
        <f t="shared" si="329"/>
        <v>42643.632858796293</v>
      </c>
      <c r="T3463" s="8">
        <f t="shared" si="330"/>
        <v>42672.125</v>
      </c>
    </row>
    <row r="3464" spans="1:20" ht="32" x14ac:dyDescent="0.2">
      <c r="A3464">
        <v>3462</v>
      </c>
      <c r="B3464" s="3" t="s">
        <v>3461</v>
      </c>
      <c r="C3464" s="3" t="s">
        <v>5686</v>
      </c>
      <c r="D3464">
        <v>5000</v>
      </c>
      <c r="E3464">
        <v>650</v>
      </c>
      <c r="F3464" t="s">
        <v>8221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5"/>
        <v>13</v>
      </c>
      <c r="P3464">
        <f t="shared" si="326"/>
        <v>294.11764705882354</v>
      </c>
      <c r="Q3464" t="str">
        <f t="shared" si="327"/>
        <v>theater</v>
      </c>
      <c r="R3464" t="str">
        <f t="shared" si="328"/>
        <v>plays</v>
      </c>
      <c r="S3464" s="8">
        <f t="shared" si="329"/>
        <v>42179.898472222223</v>
      </c>
      <c r="T3464" s="8">
        <f t="shared" si="330"/>
        <v>42195.75</v>
      </c>
    </row>
    <row r="3465" spans="1:20" ht="48" x14ac:dyDescent="0.2">
      <c r="A3465">
        <v>3463</v>
      </c>
      <c r="B3465" s="3" t="s">
        <v>3462</v>
      </c>
      <c r="C3465" s="3" t="s">
        <v>5687</v>
      </c>
      <c r="D3465">
        <v>10000</v>
      </c>
      <c r="E3465">
        <v>55</v>
      </c>
      <c r="F3465" t="s">
        <v>8221</v>
      </c>
      <c r="G3465" t="s">
        <v>8224</v>
      </c>
      <c r="H3465" t="s">
        <v>8246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5"/>
        <v>0.54999999999999993</v>
      </c>
      <c r="P3465">
        <f t="shared" si="326"/>
        <v>87.719298245614041</v>
      </c>
      <c r="Q3465" t="str">
        <f t="shared" si="327"/>
        <v>theater</v>
      </c>
      <c r="R3465" t="str">
        <f t="shared" si="328"/>
        <v>plays</v>
      </c>
      <c r="S3465" s="8">
        <f t="shared" si="329"/>
        <v>42612.918807870374</v>
      </c>
      <c r="T3465" s="8">
        <f t="shared" si="330"/>
        <v>42654.165972222225</v>
      </c>
    </row>
    <row r="3466" spans="1:20" ht="64" x14ac:dyDescent="0.2">
      <c r="A3466">
        <v>3464</v>
      </c>
      <c r="B3466" s="3" t="s">
        <v>3463</v>
      </c>
      <c r="C3466" s="3" t="s">
        <v>5688</v>
      </c>
      <c r="D3466">
        <v>1897</v>
      </c>
      <c r="E3466">
        <v>205</v>
      </c>
      <c r="F3466" t="s">
        <v>8221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5"/>
        <v>10.806536636794938</v>
      </c>
      <c r="P3466">
        <f t="shared" si="326"/>
        <v>20.397849462365592</v>
      </c>
      <c r="Q3466" t="str">
        <f t="shared" si="327"/>
        <v>theater</v>
      </c>
      <c r="R3466" t="str">
        <f t="shared" si="328"/>
        <v>plays</v>
      </c>
      <c r="S3466" s="8">
        <f t="shared" si="329"/>
        <v>42575.130057870367</v>
      </c>
      <c r="T3466" s="8">
        <f t="shared" si="330"/>
        <v>42605.130057870367</v>
      </c>
    </row>
    <row r="3467" spans="1:20" ht="32" x14ac:dyDescent="0.2">
      <c r="A3467">
        <v>3465</v>
      </c>
      <c r="B3467" s="3" t="s">
        <v>3464</v>
      </c>
      <c r="C3467" s="3" t="s">
        <v>5689</v>
      </c>
      <c r="D3467">
        <v>3333</v>
      </c>
      <c r="E3467">
        <v>28</v>
      </c>
      <c r="F3467" t="s">
        <v>8221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ref="O3467:O3530" si="331">(E3467/D3467)*100</f>
        <v>0.84008400840084008</v>
      </c>
      <c r="P3467">
        <f t="shared" ref="P3467:P3530" si="332">D3467/L3467</f>
        <v>92.583333333333329</v>
      </c>
      <c r="Q3467" t="str">
        <f t="shared" ref="Q3467:Q3530" si="333">LEFT(N3467,SEARCH("/",N3467)-1)</f>
        <v>theater</v>
      </c>
      <c r="R3467" t="str">
        <f t="shared" ref="R3467:R3530" si="334">RIGHT(N3467,LEN(N3467)-SEARCH("/",N3467))</f>
        <v>plays</v>
      </c>
      <c r="S3467" s="8">
        <f t="shared" ref="S3467:S3530" si="335">(((J3467/60)/60)/24)+DATE(1970,1,1)</f>
        <v>42200.625833333332</v>
      </c>
      <c r="T3467" s="8">
        <f t="shared" ref="T3467:T3530" si="336">(((I3467/60)/60)/24)+DATE(1970,1,1)</f>
        <v>42225.666666666672</v>
      </c>
    </row>
    <row r="3468" spans="1:20" ht="48" x14ac:dyDescent="0.2">
      <c r="A3468">
        <v>3466</v>
      </c>
      <c r="B3468" s="3" t="s">
        <v>3465</v>
      </c>
      <c r="C3468" s="3" t="s">
        <v>5690</v>
      </c>
      <c r="D3468">
        <v>1750</v>
      </c>
      <c r="E3468">
        <v>0</v>
      </c>
      <c r="F3468" t="s">
        <v>8221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31"/>
        <v>0</v>
      </c>
      <c r="P3468">
        <f t="shared" si="332"/>
        <v>28.688524590163933</v>
      </c>
      <c r="Q3468" t="str">
        <f t="shared" si="333"/>
        <v>theater</v>
      </c>
      <c r="R3468" t="str">
        <f t="shared" si="334"/>
        <v>plays</v>
      </c>
      <c r="S3468" s="8">
        <f t="shared" si="335"/>
        <v>42420.019097222219</v>
      </c>
      <c r="T3468" s="8">
        <f t="shared" si="336"/>
        <v>42479.977430555555</v>
      </c>
    </row>
    <row r="3469" spans="1:20" ht="48" x14ac:dyDescent="0.2">
      <c r="A3469">
        <v>3467</v>
      </c>
      <c r="B3469" s="3" t="s">
        <v>3466</v>
      </c>
      <c r="C3469" s="3" t="s">
        <v>5691</v>
      </c>
      <c r="D3469">
        <v>1000</v>
      </c>
      <c r="E3469">
        <v>5</v>
      </c>
      <c r="F3469" t="s">
        <v>8221</v>
      </c>
      <c r="G3469" t="s">
        <v>8225</v>
      </c>
      <c r="H3469" t="s">
        <v>8247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31"/>
        <v>0.5</v>
      </c>
      <c r="P3469">
        <f t="shared" si="332"/>
        <v>21.276595744680851</v>
      </c>
      <c r="Q3469" t="str">
        <f t="shared" si="333"/>
        <v>theater</v>
      </c>
      <c r="R3469" t="str">
        <f t="shared" si="334"/>
        <v>plays</v>
      </c>
      <c r="S3469" s="8">
        <f t="shared" si="335"/>
        <v>42053.671666666662</v>
      </c>
      <c r="T3469" s="8">
        <f t="shared" si="336"/>
        <v>42083.630000000005</v>
      </c>
    </row>
    <row r="3470" spans="1:20" ht="32" x14ac:dyDescent="0.2">
      <c r="A3470">
        <v>3468</v>
      </c>
      <c r="B3470" s="3" t="s">
        <v>3467</v>
      </c>
      <c r="C3470" s="3" t="s">
        <v>5692</v>
      </c>
      <c r="D3470">
        <v>1000</v>
      </c>
      <c r="E3470">
        <v>93</v>
      </c>
      <c r="F3470" t="s">
        <v>8221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31"/>
        <v>9.3000000000000007</v>
      </c>
      <c r="P3470">
        <f t="shared" si="332"/>
        <v>58.823529411764703</v>
      </c>
      <c r="Q3470" t="str">
        <f t="shared" si="333"/>
        <v>theater</v>
      </c>
      <c r="R3470" t="str">
        <f t="shared" si="334"/>
        <v>plays</v>
      </c>
      <c r="S3470" s="8">
        <f t="shared" si="335"/>
        <v>42605.765381944439</v>
      </c>
      <c r="T3470" s="8">
        <f t="shared" si="336"/>
        <v>42634.125</v>
      </c>
    </row>
    <row r="3471" spans="1:20" ht="48" x14ac:dyDescent="0.2">
      <c r="A3471">
        <v>3469</v>
      </c>
      <c r="B3471" s="3" t="s">
        <v>3468</v>
      </c>
      <c r="C3471" s="3" t="s">
        <v>5693</v>
      </c>
      <c r="D3471">
        <v>20000</v>
      </c>
      <c r="E3471">
        <v>15</v>
      </c>
      <c r="F3471" t="s">
        <v>8221</v>
      </c>
      <c r="G3471" t="s">
        <v>8225</v>
      </c>
      <c r="H3471" t="s">
        <v>8247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31"/>
        <v>7.4999999999999997E-2</v>
      </c>
      <c r="P3471">
        <f t="shared" si="332"/>
        <v>317.46031746031747</v>
      </c>
      <c r="Q3471" t="str">
        <f t="shared" si="333"/>
        <v>theater</v>
      </c>
      <c r="R3471" t="str">
        <f t="shared" si="334"/>
        <v>plays</v>
      </c>
      <c r="S3471" s="8">
        <f t="shared" si="335"/>
        <v>42458.641724537039</v>
      </c>
      <c r="T3471" s="8">
        <f t="shared" si="336"/>
        <v>42488.641724537039</v>
      </c>
    </row>
    <row r="3472" spans="1:20" ht="48" x14ac:dyDescent="0.2">
      <c r="A3472">
        <v>3470</v>
      </c>
      <c r="B3472" s="3" t="s">
        <v>3469</v>
      </c>
      <c r="C3472" s="3" t="s">
        <v>5694</v>
      </c>
      <c r="D3472">
        <v>1200</v>
      </c>
      <c r="E3472">
        <v>0</v>
      </c>
      <c r="F3472" t="s">
        <v>8221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31"/>
        <v>0</v>
      </c>
      <c r="P3472">
        <f t="shared" si="332"/>
        <v>133.33333333333334</v>
      </c>
      <c r="Q3472" t="str">
        <f t="shared" si="333"/>
        <v>theater</v>
      </c>
      <c r="R3472" t="str">
        <f t="shared" si="334"/>
        <v>plays</v>
      </c>
      <c r="S3472" s="8">
        <f t="shared" si="335"/>
        <v>42529.022013888884</v>
      </c>
      <c r="T3472" s="8">
        <f t="shared" si="336"/>
        <v>42566.901388888888</v>
      </c>
    </row>
    <row r="3473" spans="1:20" ht="48" x14ac:dyDescent="0.2">
      <c r="A3473">
        <v>3471</v>
      </c>
      <c r="B3473" s="3" t="s">
        <v>3470</v>
      </c>
      <c r="C3473" s="3" t="s">
        <v>5695</v>
      </c>
      <c r="D3473">
        <v>2000</v>
      </c>
      <c r="E3473">
        <v>1580</v>
      </c>
      <c r="F3473" t="s">
        <v>8221</v>
      </c>
      <c r="G3473" t="s">
        <v>8229</v>
      </c>
      <c r="H3473" t="s">
        <v>8251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31"/>
        <v>79</v>
      </c>
      <c r="P3473">
        <f t="shared" si="332"/>
        <v>66.666666666666671</v>
      </c>
      <c r="Q3473" t="str">
        <f t="shared" si="333"/>
        <v>theater</v>
      </c>
      <c r="R3473" t="str">
        <f t="shared" si="334"/>
        <v>plays</v>
      </c>
      <c r="S3473" s="8">
        <f t="shared" si="335"/>
        <v>41841.820486111108</v>
      </c>
      <c r="T3473" s="8">
        <f t="shared" si="336"/>
        <v>41882.833333333336</v>
      </c>
    </row>
    <row r="3474" spans="1:20" ht="32" x14ac:dyDescent="0.2">
      <c r="A3474">
        <v>3472</v>
      </c>
      <c r="B3474" s="3" t="s">
        <v>3471</v>
      </c>
      <c r="C3474" s="3" t="s">
        <v>5696</v>
      </c>
      <c r="D3474">
        <v>1500</v>
      </c>
      <c r="E3474">
        <v>0</v>
      </c>
      <c r="F3474" t="s">
        <v>8221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31"/>
        <v>0</v>
      </c>
      <c r="P3474">
        <f t="shared" si="332"/>
        <v>65.217391304347828</v>
      </c>
      <c r="Q3474" t="str">
        <f t="shared" si="333"/>
        <v>theater</v>
      </c>
      <c r="R3474" t="str">
        <f t="shared" si="334"/>
        <v>plays</v>
      </c>
      <c r="S3474" s="8">
        <f t="shared" si="335"/>
        <v>41928.170497685183</v>
      </c>
      <c r="T3474" s="8">
        <f t="shared" si="336"/>
        <v>41949.249305555553</v>
      </c>
    </row>
    <row r="3475" spans="1:20" ht="48" x14ac:dyDescent="0.2">
      <c r="A3475">
        <v>3473</v>
      </c>
      <c r="B3475" s="3" t="s">
        <v>3472</v>
      </c>
      <c r="C3475" s="3" t="s">
        <v>5697</v>
      </c>
      <c r="D3475">
        <v>7500</v>
      </c>
      <c r="E3475">
        <v>1</v>
      </c>
      <c r="F3475" t="s">
        <v>8221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31"/>
        <v>1.3333333333333334E-2</v>
      </c>
      <c r="P3475">
        <f t="shared" si="332"/>
        <v>227.27272727272728</v>
      </c>
      <c r="Q3475" t="str">
        <f t="shared" si="333"/>
        <v>theater</v>
      </c>
      <c r="R3475" t="str">
        <f t="shared" si="334"/>
        <v>plays</v>
      </c>
      <c r="S3475" s="8">
        <f t="shared" si="335"/>
        <v>42062.834444444445</v>
      </c>
      <c r="T3475" s="8">
        <f t="shared" si="336"/>
        <v>42083.852083333331</v>
      </c>
    </row>
    <row r="3476" spans="1:20" ht="32" x14ac:dyDescent="0.2">
      <c r="A3476">
        <v>3474</v>
      </c>
      <c r="B3476" s="3" t="s">
        <v>3473</v>
      </c>
      <c r="C3476" s="3" t="s">
        <v>5698</v>
      </c>
      <c r="D3476">
        <v>516</v>
      </c>
      <c r="E3476">
        <v>0</v>
      </c>
      <c r="F3476" t="s">
        <v>8221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31"/>
        <v>0</v>
      </c>
      <c r="P3476">
        <f t="shared" si="332"/>
        <v>13.23076923076923</v>
      </c>
      <c r="Q3476" t="str">
        <f t="shared" si="333"/>
        <v>theater</v>
      </c>
      <c r="R3476" t="str">
        <f t="shared" si="334"/>
        <v>plays</v>
      </c>
      <c r="S3476" s="8">
        <f t="shared" si="335"/>
        <v>42541.501516203702</v>
      </c>
      <c r="T3476" s="8">
        <f t="shared" si="336"/>
        <v>42571.501516203702</v>
      </c>
    </row>
    <row r="3477" spans="1:20" ht="48" x14ac:dyDescent="0.2">
      <c r="A3477">
        <v>3475</v>
      </c>
      <c r="B3477" s="3" t="s">
        <v>3474</v>
      </c>
      <c r="C3477" s="3" t="s">
        <v>5699</v>
      </c>
      <c r="D3477">
        <v>1200</v>
      </c>
      <c r="E3477">
        <v>0</v>
      </c>
      <c r="F3477" t="s">
        <v>8221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31"/>
        <v>0</v>
      </c>
      <c r="P3477">
        <f t="shared" si="332"/>
        <v>70.588235294117652</v>
      </c>
      <c r="Q3477" t="str">
        <f t="shared" si="333"/>
        <v>theater</v>
      </c>
      <c r="R3477" t="str">
        <f t="shared" si="334"/>
        <v>plays</v>
      </c>
      <c r="S3477" s="8">
        <f t="shared" si="335"/>
        <v>41918.880833333329</v>
      </c>
      <c r="T3477" s="8">
        <f t="shared" si="336"/>
        <v>41946</v>
      </c>
    </row>
    <row r="3478" spans="1:20" ht="32" x14ac:dyDescent="0.2">
      <c r="A3478">
        <v>3476</v>
      </c>
      <c r="B3478" s="3" t="s">
        <v>3475</v>
      </c>
      <c r="C3478" s="3" t="s">
        <v>5700</v>
      </c>
      <c r="D3478">
        <v>60000</v>
      </c>
      <c r="E3478">
        <v>1020</v>
      </c>
      <c r="F3478" t="s">
        <v>8221</v>
      </c>
      <c r="G3478" t="s">
        <v>8237</v>
      </c>
      <c r="H3478" t="s">
        <v>8249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31"/>
        <v>1.7000000000000002</v>
      </c>
      <c r="P3478">
        <f t="shared" si="332"/>
        <v>10000</v>
      </c>
      <c r="Q3478" t="str">
        <f t="shared" si="333"/>
        <v>theater</v>
      </c>
      <c r="R3478" t="str">
        <f t="shared" si="334"/>
        <v>plays</v>
      </c>
      <c r="S3478" s="8">
        <f t="shared" si="335"/>
        <v>41921.279976851853</v>
      </c>
      <c r="T3478" s="8">
        <f t="shared" si="336"/>
        <v>41939.125</v>
      </c>
    </row>
    <row r="3479" spans="1:20" ht="48" x14ac:dyDescent="0.2">
      <c r="A3479">
        <v>3477</v>
      </c>
      <c r="B3479" s="3" t="s">
        <v>3476</v>
      </c>
      <c r="C3479" s="3" t="s">
        <v>5701</v>
      </c>
      <c r="D3479">
        <v>14000</v>
      </c>
      <c r="E3479">
        <v>4092</v>
      </c>
      <c r="F3479" t="s">
        <v>8221</v>
      </c>
      <c r="G3479" t="s">
        <v>8225</v>
      </c>
      <c r="H3479" t="s">
        <v>8247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31"/>
        <v>29.228571428571428</v>
      </c>
      <c r="P3479">
        <f t="shared" si="332"/>
        <v>358.97435897435895</v>
      </c>
      <c r="Q3479" t="str">
        <f t="shared" si="333"/>
        <v>theater</v>
      </c>
      <c r="R3479" t="str">
        <f t="shared" si="334"/>
        <v>plays</v>
      </c>
      <c r="S3479" s="8">
        <f t="shared" si="335"/>
        <v>42128.736608796295</v>
      </c>
      <c r="T3479" s="8">
        <f t="shared" si="336"/>
        <v>42141.125</v>
      </c>
    </row>
    <row r="3480" spans="1:20" ht="32" x14ac:dyDescent="0.2">
      <c r="A3480">
        <v>3478</v>
      </c>
      <c r="B3480" s="3" t="s">
        <v>3477</v>
      </c>
      <c r="C3480" s="3" t="s">
        <v>5702</v>
      </c>
      <c r="D3480">
        <v>25</v>
      </c>
      <c r="E3480">
        <v>0</v>
      </c>
      <c r="F3480" t="s">
        <v>8221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31"/>
        <v>0</v>
      </c>
      <c r="P3480">
        <f t="shared" si="332"/>
        <v>0.43859649122807015</v>
      </c>
      <c r="Q3480" t="str">
        <f t="shared" si="333"/>
        <v>theater</v>
      </c>
      <c r="R3480" t="str">
        <f t="shared" si="334"/>
        <v>plays</v>
      </c>
      <c r="S3480" s="8">
        <f t="shared" si="335"/>
        <v>42053.916921296302</v>
      </c>
      <c r="T3480" s="8">
        <f t="shared" si="336"/>
        <v>42079.875</v>
      </c>
    </row>
    <row r="3481" spans="1:20" ht="32" x14ac:dyDescent="0.2">
      <c r="A3481">
        <v>3479</v>
      </c>
      <c r="B3481" s="3" t="s">
        <v>3478</v>
      </c>
      <c r="C3481" s="3" t="s">
        <v>5703</v>
      </c>
      <c r="D3481">
        <v>22000</v>
      </c>
      <c r="E3481">
        <v>3</v>
      </c>
      <c r="F3481" t="s">
        <v>8221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31"/>
        <v>1.3636363636363637E-2</v>
      </c>
      <c r="P3481">
        <f t="shared" si="332"/>
        <v>392.85714285714283</v>
      </c>
      <c r="Q3481" t="str">
        <f t="shared" si="333"/>
        <v>theater</v>
      </c>
      <c r="R3481" t="str">
        <f t="shared" si="334"/>
        <v>plays</v>
      </c>
      <c r="S3481" s="8">
        <f t="shared" si="335"/>
        <v>41781.855092592588</v>
      </c>
      <c r="T3481" s="8">
        <f t="shared" si="336"/>
        <v>41811.855092592588</v>
      </c>
    </row>
    <row r="3482" spans="1:20" ht="32" x14ac:dyDescent="0.2">
      <c r="A3482">
        <v>3480</v>
      </c>
      <c r="B3482" s="3" t="s">
        <v>3479</v>
      </c>
      <c r="C3482" s="3" t="s">
        <v>5704</v>
      </c>
      <c r="D3482">
        <v>1000</v>
      </c>
      <c r="E3482">
        <v>205</v>
      </c>
      <c r="F3482" t="s">
        <v>8221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31"/>
        <v>20.5</v>
      </c>
      <c r="P3482">
        <f t="shared" si="332"/>
        <v>76.92307692307692</v>
      </c>
      <c r="Q3482" t="str">
        <f t="shared" si="333"/>
        <v>theater</v>
      </c>
      <c r="R3482" t="str">
        <f t="shared" si="334"/>
        <v>plays</v>
      </c>
      <c r="S3482" s="8">
        <f t="shared" si="335"/>
        <v>42171.317442129628</v>
      </c>
      <c r="T3482" s="8">
        <f t="shared" si="336"/>
        <v>42195.875</v>
      </c>
    </row>
    <row r="3483" spans="1:20" ht="48" x14ac:dyDescent="0.2">
      <c r="A3483">
        <v>3481</v>
      </c>
      <c r="B3483" s="3" t="s">
        <v>3480</v>
      </c>
      <c r="C3483" s="3" t="s">
        <v>5705</v>
      </c>
      <c r="D3483">
        <v>100000</v>
      </c>
      <c r="E3483">
        <v>280</v>
      </c>
      <c r="F3483" t="s">
        <v>8221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31"/>
        <v>0.27999999999999997</v>
      </c>
      <c r="P3483">
        <f t="shared" si="332"/>
        <v>1052.6315789473683</v>
      </c>
      <c r="Q3483" t="str">
        <f t="shared" si="333"/>
        <v>theater</v>
      </c>
      <c r="R3483" t="str">
        <f t="shared" si="334"/>
        <v>plays</v>
      </c>
      <c r="S3483" s="8">
        <f t="shared" si="335"/>
        <v>41989.24754629629</v>
      </c>
      <c r="T3483" s="8">
        <f t="shared" si="336"/>
        <v>42006.24754629629</v>
      </c>
    </row>
    <row r="3484" spans="1:20" ht="32" x14ac:dyDescent="0.2">
      <c r="A3484">
        <v>3482</v>
      </c>
      <c r="B3484" s="3" t="s">
        <v>3481</v>
      </c>
      <c r="C3484" s="3" t="s">
        <v>5706</v>
      </c>
      <c r="D3484">
        <v>3250</v>
      </c>
      <c r="E3484">
        <v>75</v>
      </c>
      <c r="F3484" t="s">
        <v>8221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31"/>
        <v>2.3076923076923079</v>
      </c>
      <c r="P3484">
        <f t="shared" si="332"/>
        <v>40.625</v>
      </c>
      <c r="Q3484" t="str">
        <f t="shared" si="333"/>
        <v>theater</v>
      </c>
      <c r="R3484" t="str">
        <f t="shared" si="334"/>
        <v>plays</v>
      </c>
      <c r="S3484" s="8">
        <f t="shared" si="335"/>
        <v>41796.771597222221</v>
      </c>
      <c r="T3484" s="8">
        <f t="shared" si="336"/>
        <v>41826.771597222221</v>
      </c>
    </row>
    <row r="3485" spans="1:20" ht="48" x14ac:dyDescent="0.2">
      <c r="A3485">
        <v>3483</v>
      </c>
      <c r="B3485" s="3" t="s">
        <v>3482</v>
      </c>
      <c r="C3485" s="3" t="s">
        <v>5707</v>
      </c>
      <c r="D3485">
        <v>15000</v>
      </c>
      <c r="E3485">
        <v>0</v>
      </c>
      <c r="F3485" t="s">
        <v>8221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31"/>
        <v>0</v>
      </c>
      <c r="P3485">
        <f t="shared" si="332"/>
        <v>112.78195488721805</v>
      </c>
      <c r="Q3485" t="str">
        <f t="shared" si="333"/>
        <v>theater</v>
      </c>
      <c r="R3485" t="str">
        <f t="shared" si="334"/>
        <v>plays</v>
      </c>
      <c r="S3485" s="8">
        <f t="shared" si="335"/>
        <v>41793.668761574074</v>
      </c>
      <c r="T3485" s="8">
        <f t="shared" si="336"/>
        <v>41823.668761574074</v>
      </c>
    </row>
    <row r="3486" spans="1:20" ht="48" x14ac:dyDescent="0.2">
      <c r="A3486">
        <v>3484</v>
      </c>
      <c r="B3486" s="3" t="s">
        <v>3483</v>
      </c>
      <c r="C3486" s="3" t="s">
        <v>5708</v>
      </c>
      <c r="D3486">
        <v>800</v>
      </c>
      <c r="E3486">
        <v>1</v>
      </c>
      <c r="F3486" t="s">
        <v>8221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31"/>
        <v>0.125</v>
      </c>
      <c r="P3486">
        <f t="shared" si="332"/>
        <v>18.181818181818183</v>
      </c>
      <c r="Q3486" t="str">
        <f t="shared" si="333"/>
        <v>theater</v>
      </c>
      <c r="R3486" t="str">
        <f t="shared" si="334"/>
        <v>plays</v>
      </c>
      <c r="S3486" s="8">
        <f t="shared" si="335"/>
        <v>42506.760405092587</v>
      </c>
      <c r="T3486" s="8">
        <f t="shared" si="336"/>
        <v>42536.760405092587</v>
      </c>
    </row>
    <row r="3487" spans="1:20" ht="48" x14ac:dyDescent="0.2">
      <c r="A3487">
        <v>3485</v>
      </c>
      <c r="B3487" s="3" t="s">
        <v>3484</v>
      </c>
      <c r="C3487" s="3" t="s">
        <v>5709</v>
      </c>
      <c r="D3487">
        <v>500</v>
      </c>
      <c r="E3487">
        <v>0</v>
      </c>
      <c r="F3487" t="s">
        <v>8221</v>
      </c>
      <c r="G3487" t="s">
        <v>8225</v>
      </c>
      <c r="H3487" t="s">
        <v>8247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31"/>
        <v>0</v>
      </c>
      <c r="P3487">
        <f t="shared" si="332"/>
        <v>16.666666666666668</v>
      </c>
      <c r="Q3487" t="str">
        <f t="shared" si="333"/>
        <v>theater</v>
      </c>
      <c r="R3487" t="str">
        <f t="shared" si="334"/>
        <v>plays</v>
      </c>
      <c r="S3487" s="8">
        <f t="shared" si="335"/>
        <v>42372.693055555559</v>
      </c>
      <c r="T3487" s="8">
        <f t="shared" si="336"/>
        <v>42402.693055555559</v>
      </c>
    </row>
    <row r="3488" spans="1:20" ht="48" x14ac:dyDescent="0.2">
      <c r="A3488">
        <v>3486</v>
      </c>
      <c r="B3488" s="3" t="s">
        <v>3485</v>
      </c>
      <c r="C3488" s="3" t="s">
        <v>5710</v>
      </c>
      <c r="D3488">
        <v>5000</v>
      </c>
      <c r="E3488">
        <v>367</v>
      </c>
      <c r="F3488" t="s">
        <v>8221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31"/>
        <v>7.3400000000000007</v>
      </c>
      <c r="P3488">
        <f t="shared" si="332"/>
        <v>89.285714285714292</v>
      </c>
      <c r="Q3488" t="str">
        <f t="shared" si="333"/>
        <v>theater</v>
      </c>
      <c r="R3488" t="str">
        <f t="shared" si="334"/>
        <v>plays</v>
      </c>
      <c r="S3488" s="8">
        <f t="shared" si="335"/>
        <v>42126.87501157407</v>
      </c>
      <c r="T3488" s="8">
        <f t="shared" si="336"/>
        <v>42158.290972222225</v>
      </c>
    </row>
    <row r="3489" spans="1:20" ht="48" x14ac:dyDescent="0.2">
      <c r="A3489">
        <v>3487</v>
      </c>
      <c r="B3489" s="3" t="s">
        <v>3486</v>
      </c>
      <c r="C3489" s="3" t="s">
        <v>5711</v>
      </c>
      <c r="D3489">
        <v>2500</v>
      </c>
      <c r="E3489">
        <v>2706.23</v>
      </c>
      <c r="F3489" t="s">
        <v>8221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31"/>
        <v>108.2492</v>
      </c>
      <c r="P3489">
        <f t="shared" si="332"/>
        <v>37.878787878787875</v>
      </c>
      <c r="Q3489" t="str">
        <f t="shared" si="333"/>
        <v>theater</v>
      </c>
      <c r="R3489" t="str">
        <f t="shared" si="334"/>
        <v>plays</v>
      </c>
      <c r="S3489" s="8">
        <f t="shared" si="335"/>
        <v>42149.940416666665</v>
      </c>
      <c r="T3489" s="8">
        <f t="shared" si="336"/>
        <v>42179.940416666665</v>
      </c>
    </row>
    <row r="3490" spans="1:20" ht="48" x14ac:dyDescent="0.2">
      <c r="A3490">
        <v>3488</v>
      </c>
      <c r="B3490" s="3" t="s">
        <v>3487</v>
      </c>
      <c r="C3490" s="3" t="s">
        <v>5712</v>
      </c>
      <c r="D3490">
        <v>1500</v>
      </c>
      <c r="E3490">
        <v>1502.5</v>
      </c>
      <c r="F3490" t="s">
        <v>8221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31"/>
        <v>100.16666666666667</v>
      </c>
      <c r="P3490">
        <f t="shared" si="332"/>
        <v>51.724137931034484</v>
      </c>
      <c r="Q3490" t="str">
        <f t="shared" si="333"/>
        <v>theater</v>
      </c>
      <c r="R3490" t="str">
        <f t="shared" si="334"/>
        <v>plays</v>
      </c>
      <c r="S3490" s="8">
        <f t="shared" si="335"/>
        <v>42087.768055555556</v>
      </c>
      <c r="T3490" s="8">
        <f t="shared" si="336"/>
        <v>42111.666666666672</v>
      </c>
    </row>
    <row r="3491" spans="1:20" ht="32" x14ac:dyDescent="0.2">
      <c r="A3491">
        <v>3489</v>
      </c>
      <c r="B3491" s="3" t="s">
        <v>3488</v>
      </c>
      <c r="C3491" s="3" t="s">
        <v>5713</v>
      </c>
      <c r="D3491">
        <v>2000</v>
      </c>
      <c r="E3491">
        <v>2000.66</v>
      </c>
      <c r="F3491" t="s">
        <v>8221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31"/>
        <v>100.03299999999999</v>
      </c>
      <c r="P3491">
        <f t="shared" si="332"/>
        <v>27.777777777777779</v>
      </c>
      <c r="Q3491" t="str">
        <f t="shared" si="333"/>
        <v>theater</v>
      </c>
      <c r="R3491" t="str">
        <f t="shared" si="334"/>
        <v>plays</v>
      </c>
      <c r="S3491" s="8">
        <f t="shared" si="335"/>
        <v>41753.635775462964</v>
      </c>
      <c r="T3491" s="8">
        <f t="shared" si="336"/>
        <v>41783.875</v>
      </c>
    </row>
    <row r="3492" spans="1:20" ht="48" x14ac:dyDescent="0.2">
      <c r="A3492">
        <v>3490</v>
      </c>
      <c r="B3492" s="3" t="s">
        <v>3489</v>
      </c>
      <c r="C3492" s="3" t="s">
        <v>5714</v>
      </c>
      <c r="D3492">
        <v>2800</v>
      </c>
      <c r="E3492">
        <v>3419</v>
      </c>
      <c r="F3492" t="s">
        <v>8221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31"/>
        <v>122.10714285714286</v>
      </c>
      <c r="P3492">
        <f t="shared" si="332"/>
        <v>103.70370370370371</v>
      </c>
      <c r="Q3492" t="str">
        <f t="shared" si="333"/>
        <v>theater</v>
      </c>
      <c r="R3492" t="str">
        <f t="shared" si="334"/>
        <v>plays</v>
      </c>
      <c r="S3492" s="8">
        <f t="shared" si="335"/>
        <v>42443.802361111113</v>
      </c>
      <c r="T3492" s="8">
        <f t="shared" si="336"/>
        <v>42473.802361111113</v>
      </c>
    </row>
    <row r="3493" spans="1:20" ht="48" x14ac:dyDescent="0.2">
      <c r="A3493">
        <v>3491</v>
      </c>
      <c r="B3493" s="3" t="s">
        <v>3490</v>
      </c>
      <c r="C3493" s="3" t="s">
        <v>5715</v>
      </c>
      <c r="D3493">
        <v>6000</v>
      </c>
      <c r="E3493">
        <v>6041.6</v>
      </c>
      <c r="F3493" t="s">
        <v>8221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31"/>
        <v>100.69333333333334</v>
      </c>
      <c r="P3493">
        <f t="shared" si="332"/>
        <v>600</v>
      </c>
      <c r="Q3493" t="str">
        <f t="shared" si="333"/>
        <v>theater</v>
      </c>
      <c r="R3493" t="str">
        <f t="shared" si="334"/>
        <v>plays</v>
      </c>
      <c r="S3493" s="8">
        <f t="shared" si="335"/>
        <v>42121.249814814815</v>
      </c>
      <c r="T3493" s="8">
        <f t="shared" si="336"/>
        <v>42142.249814814815</v>
      </c>
    </row>
    <row r="3494" spans="1:20" ht="48" x14ac:dyDescent="0.2">
      <c r="A3494">
        <v>3492</v>
      </c>
      <c r="B3494" s="3" t="s">
        <v>3491</v>
      </c>
      <c r="C3494" s="3" t="s">
        <v>5716</v>
      </c>
      <c r="D3494">
        <v>8000</v>
      </c>
      <c r="E3494">
        <v>8080.33</v>
      </c>
      <c r="F3494" t="s">
        <v>8221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31"/>
        <v>101.004125</v>
      </c>
      <c r="P3494">
        <f t="shared" si="332"/>
        <v>228.57142857142858</v>
      </c>
      <c r="Q3494" t="str">
        <f t="shared" si="333"/>
        <v>theater</v>
      </c>
      <c r="R3494" t="str">
        <f t="shared" si="334"/>
        <v>plays</v>
      </c>
      <c r="S3494" s="8">
        <f t="shared" si="335"/>
        <v>42268.009224537032</v>
      </c>
      <c r="T3494" s="8">
        <f t="shared" si="336"/>
        <v>42303.009224537032</v>
      </c>
    </row>
    <row r="3495" spans="1:20" ht="48" x14ac:dyDescent="0.2">
      <c r="A3495">
        <v>3493</v>
      </c>
      <c r="B3495" s="3" t="s">
        <v>3492</v>
      </c>
      <c r="C3495" s="3" t="s">
        <v>5717</v>
      </c>
      <c r="D3495">
        <v>10000</v>
      </c>
      <c r="E3495">
        <v>14511</v>
      </c>
      <c r="F3495" t="s">
        <v>8221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31"/>
        <v>145.11000000000001</v>
      </c>
      <c r="P3495">
        <f t="shared" si="332"/>
        <v>344.82758620689657</v>
      </c>
      <c r="Q3495" t="str">
        <f t="shared" si="333"/>
        <v>theater</v>
      </c>
      <c r="R3495" t="str">
        <f t="shared" si="334"/>
        <v>plays</v>
      </c>
      <c r="S3495" s="8">
        <f t="shared" si="335"/>
        <v>41848.866157407407</v>
      </c>
      <c r="T3495" s="8">
        <f t="shared" si="336"/>
        <v>41868.21597222222</v>
      </c>
    </row>
    <row r="3496" spans="1:20" ht="32" x14ac:dyDescent="0.2">
      <c r="A3496">
        <v>3494</v>
      </c>
      <c r="B3496" s="3" t="s">
        <v>3493</v>
      </c>
      <c r="C3496" s="3" t="s">
        <v>5718</v>
      </c>
      <c r="D3496">
        <v>1200</v>
      </c>
      <c r="E3496">
        <v>1215</v>
      </c>
      <c r="F3496" t="s">
        <v>8221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31"/>
        <v>101.25</v>
      </c>
      <c r="P3496">
        <f t="shared" si="332"/>
        <v>92.307692307692307</v>
      </c>
      <c r="Q3496" t="str">
        <f t="shared" si="333"/>
        <v>theater</v>
      </c>
      <c r="R3496" t="str">
        <f t="shared" si="334"/>
        <v>plays</v>
      </c>
      <c r="S3496" s="8">
        <f t="shared" si="335"/>
        <v>42689.214988425927</v>
      </c>
      <c r="T3496" s="8">
        <f t="shared" si="336"/>
        <v>42700.25</v>
      </c>
    </row>
    <row r="3497" spans="1:20" ht="48" x14ac:dyDescent="0.2">
      <c r="A3497">
        <v>3495</v>
      </c>
      <c r="B3497" s="3" t="s">
        <v>3494</v>
      </c>
      <c r="C3497" s="3" t="s">
        <v>5719</v>
      </c>
      <c r="D3497">
        <v>1500</v>
      </c>
      <c r="E3497">
        <v>1775</v>
      </c>
      <c r="F3497" t="s">
        <v>8221</v>
      </c>
      <c r="G3497" t="s">
        <v>8224</v>
      </c>
      <c r="H3497" t="s">
        <v>8246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31"/>
        <v>118.33333333333333</v>
      </c>
      <c r="P3497">
        <f t="shared" si="332"/>
        <v>20.833333333333332</v>
      </c>
      <c r="Q3497" t="str">
        <f t="shared" si="333"/>
        <v>theater</v>
      </c>
      <c r="R3497" t="str">
        <f t="shared" si="334"/>
        <v>plays</v>
      </c>
      <c r="S3497" s="8">
        <f t="shared" si="335"/>
        <v>41915.762835648151</v>
      </c>
      <c r="T3497" s="8">
        <f t="shared" si="336"/>
        <v>41944.720833333333</v>
      </c>
    </row>
    <row r="3498" spans="1:20" ht="32" x14ac:dyDescent="0.2">
      <c r="A3498">
        <v>3496</v>
      </c>
      <c r="B3498" s="3" t="s">
        <v>3495</v>
      </c>
      <c r="C3498" s="3" t="s">
        <v>5720</v>
      </c>
      <c r="D3498">
        <v>2000</v>
      </c>
      <c r="E3498">
        <v>5437</v>
      </c>
      <c r="F3498" t="s">
        <v>8221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31"/>
        <v>271.85000000000002</v>
      </c>
      <c r="P3498">
        <f t="shared" si="332"/>
        <v>25.641025641025642</v>
      </c>
      <c r="Q3498" t="str">
        <f t="shared" si="333"/>
        <v>theater</v>
      </c>
      <c r="R3498" t="str">
        <f t="shared" si="334"/>
        <v>plays</v>
      </c>
      <c r="S3498" s="8">
        <f t="shared" si="335"/>
        <v>42584.846828703703</v>
      </c>
      <c r="T3498" s="8">
        <f t="shared" si="336"/>
        <v>42624.846828703703</v>
      </c>
    </row>
    <row r="3499" spans="1:20" ht="16" x14ac:dyDescent="0.2">
      <c r="A3499">
        <v>3497</v>
      </c>
      <c r="B3499" s="3" t="s">
        <v>3496</v>
      </c>
      <c r="C3499" s="3" t="s">
        <v>5721</v>
      </c>
      <c r="D3499">
        <v>800</v>
      </c>
      <c r="E3499">
        <v>1001</v>
      </c>
      <c r="F3499" t="s">
        <v>8221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31"/>
        <v>125.125</v>
      </c>
      <c r="P3499">
        <f t="shared" si="332"/>
        <v>16.326530612244898</v>
      </c>
      <c r="Q3499" t="str">
        <f t="shared" si="333"/>
        <v>theater</v>
      </c>
      <c r="R3499" t="str">
        <f t="shared" si="334"/>
        <v>plays</v>
      </c>
      <c r="S3499" s="8">
        <f t="shared" si="335"/>
        <v>42511.741944444439</v>
      </c>
      <c r="T3499" s="8">
        <f t="shared" si="336"/>
        <v>42523.916666666672</v>
      </c>
    </row>
    <row r="3500" spans="1:20" ht="32" x14ac:dyDescent="0.2">
      <c r="A3500">
        <v>3498</v>
      </c>
      <c r="B3500" s="3" t="s">
        <v>3497</v>
      </c>
      <c r="C3500" s="3" t="s">
        <v>5722</v>
      </c>
      <c r="D3500">
        <v>500</v>
      </c>
      <c r="E3500">
        <v>550</v>
      </c>
      <c r="F3500" t="s">
        <v>8221</v>
      </c>
      <c r="G3500" t="s">
        <v>8224</v>
      </c>
      <c r="H3500" t="s">
        <v>8246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31"/>
        <v>110.00000000000001</v>
      </c>
      <c r="P3500">
        <f t="shared" si="332"/>
        <v>11.904761904761905</v>
      </c>
      <c r="Q3500" t="str">
        <f t="shared" si="333"/>
        <v>theater</v>
      </c>
      <c r="R3500" t="str">
        <f t="shared" si="334"/>
        <v>plays</v>
      </c>
      <c r="S3500" s="8">
        <f t="shared" si="335"/>
        <v>42459.15861111111</v>
      </c>
      <c r="T3500" s="8">
        <f t="shared" si="336"/>
        <v>42518.905555555553</v>
      </c>
    </row>
    <row r="3501" spans="1:20" ht="48" x14ac:dyDescent="0.2">
      <c r="A3501">
        <v>3499</v>
      </c>
      <c r="B3501" s="3" t="s">
        <v>3498</v>
      </c>
      <c r="C3501" s="3" t="s">
        <v>5723</v>
      </c>
      <c r="D3501">
        <v>1000</v>
      </c>
      <c r="E3501">
        <v>1015</v>
      </c>
      <c r="F3501" t="s">
        <v>8221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31"/>
        <v>101.49999999999999</v>
      </c>
      <c r="P3501">
        <f t="shared" si="332"/>
        <v>28.571428571428573</v>
      </c>
      <c r="Q3501" t="str">
        <f t="shared" si="333"/>
        <v>theater</v>
      </c>
      <c r="R3501" t="str">
        <f t="shared" si="334"/>
        <v>plays</v>
      </c>
      <c r="S3501" s="8">
        <f t="shared" si="335"/>
        <v>42132.036168981482</v>
      </c>
      <c r="T3501" s="8">
        <f t="shared" si="336"/>
        <v>42186.290972222225</v>
      </c>
    </row>
    <row r="3502" spans="1:20" ht="48" x14ac:dyDescent="0.2">
      <c r="A3502">
        <v>3500</v>
      </c>
      <c r="B3502" s="3" t="s">
        <v>3499</v>
      </c>
      <c r="C3502" s="3" t="s">
        <v>5724</v>
      </c>
      <c r="D3502">
        <v>5000</v>
      </c>
      <c r="E3502">
        <v>5135</v>
      </c>
      <c r="F3502" t="s">
        <v>8221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31"/>
        <v>102.69999999999999</v>
      </c>
      <c r="P3502">
        <f t="shared" si="332"/>
        <v>119.04761904761905</v>
      </c>
      <c r="Q3502" t="str">
        <f t="shared" si="333"/>
        <v>theater</v>
      </c>
      <c r="R3502" t="str">
        <f t="shared" si="334"/>
        <v>plays</v>
      </c>
      <c r="S3502" s="8">
        <f t="shared" si="335"/>
        <v>42419.91942129629</v>
      </c>
      <c r="T3502" s="8">
        <f t="shared" si="336"/>
        <v>42436.207638888889</v>
      </c>
    </row>
    <row r="3503" spans="1:20" ht="48" x14ac:dyDescent="0.2">
      <c r="A3503">
        <v>3501</v>
      </c>
      <c r="B3503" s="3" t="s">
        <v>3500</v>
      </c>
      <c r="C3503" s="3" t="s">
        <v>5725</v>
      </c>
      <c r="D3503">
        <v>8000</v>
      </c>
      <c r="E3503">
        <v>9130</v>
      </c>
      <c r="F3503" t="s">
        <v>8221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31"/>
        <v>114.12500000000001</v>
      </c>
      <c r="P3503">
        <f t="shared" si="332"/>
        <v>190.47619047619048</v>
      </c>
      <c r="Q3503" t="str">
        <f t="shared" si="333"/>
        <v>theater</v>
      </c>
      <c r="R3503" t="str">
        <f t="shared" si="334"/>
        <v>plays</v>
      </c>
      <c r="S3503" s="8">
        <f t="shared" si="335"/>
        <v>42233.763831018514</v>
      </c>
      <c r="T3503" s="8">
        <f t="shared" si="336"/>
        <v>42258.763831018514</v>
      </c>
    </row>
    <row r="3504" spans="1:20" ht="48" x14ac:dyDescent="0.2">
      <c r="A3504">
        <v>3502</v>
      </c>
      <c r="B3504" s="3" t="s">
        <v>3501</v>
      </c>
      <c r="C3504" s="3" t="s">
        <v>5726</v>
      </c>
      <c r="D3504">
        <v>10000</v>
      </c>
      <c r="E3504">
        <v>10420</v>
      </c>
      <c r="F3504" t="s">
        <v>8221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31"/>
        <v>104.2</v>
      </c>
      <c r="P3504">
        <f t="shared" si="332"/>
        <v>322.58064516129031</v>
      </c>
      <c r="Q3504" t="str">
        <f t="shared" si="333"/>
        <v>theater</v>
      </c>
      <c r="R3504" t="str">
        <f t="shared" si="334"/>
        <v>plays</v>
      </c>
      <c r="S3504" s="8">
        <f t="shared" si="335"/>
        <v>42430.839398148149</v>
      </c>
      <c r="T3504" s="8">
        <f t="shared" si="336"/>
        <v>42445.165972222225</v>
      </c>
    </row>
    <row r="3505" spans="1:20" ht="32" x14ac:dyDescent="0.2">
      <c r="A3505">
        <v>3503</v>
      </c>
      <c r="B3505" s="3" t="s">
        <v>3502</v>
      </c>
      <c r="C3505" s="3" t="s">
        <v>5727</v>
      </c>
      <c r="D3505">
        <v>7000</v>
      </c>
      <c r="E3505">
        <v>10210</v>
      </c>
      <c r="F3505" t="s">
        <v>8221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31"/>
        <v>145.85714285714286</v>
      </c>
      <c r="P3505">
        <f t="shared" si="332"/>
        <v>184.21052631578948</v>
      </c>
      <c r="Q3505" t="str">
        <f t="shared" si="333"/>
        <v>theater</v>
      </c>
      <c r="R3505" t="str">
        <f t="shared" si="334"/>
        <v>plays</v>
      </c>
      <c r="S3505" s="8">
        <f t="shared" si="335"/>
        <v>42545.478333333333</v>
      </c>
      <c r="T3505" s="8">
        <f t="shared" si="336"/>
        <v>42575.478333333333</v>
      </c>
    </row>
    <row r="3506" spans="1:20" ht="32" x14ac:dyDescent="0.2">
      <c r="A3506">
        <v>3504</v>
      </c>
      <c r="B3506" s="3" t="s">
        <v>3503</v>
      </c>
      <c r="C3506" s="3" t="s">
        <v>5728</v>
      </c>
      <c r="D3506">
        <v>1500</v>
      </c>
      <c r="E3506">
        <v>1576</v>
      </c>
      <c r="F3506" t="s">
        <v>8221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31"/>
        <v>105.06666666666666</v>
      </c>
      <c r="P3506">
        <f t="shared" si="332"/>
        <v>187.5</v>
      </c>
      <c r="Q3506" t="str">
        <f t="shared" si="333"/>
        <v>theater</v>
      </c>
      <c r="R3506" t="str">
        <f t="shared" si="334"/>
        <v>plays</v>
      </c>
      <c r="S3506" s="8">
        <f t="shared" si="335"/>
        <v>42297.748738425929</v>
      </c>
      <c r="T3506" s="8">
        <f t="shared" si="336"/>
        <v>42327.790405092594</v>
      </c>
    </row>
    <row r="3507" spans="1:20" ht="48" x14ac:dyDescent="0.2">
      <c r="A3507">
        <v>3505</v>
      </c>
      <c r="B3507" s="3" t="s">
        <v>3504</v>
      </c>
      <c r="C3507" s="3" t="s">
        <v>5729</v>
      </c>
      <c r="D3507">
        <v>1500</v>
      </c>
      <c r="E3507">
        <v>2000</v>
      </c>
      <c r="F3507" t="s">
        <v>8221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31"/>
        <v>133.33333333333331</v>
      </c>
      <c r="P3507">
        <f t="shared" si="332"/>
        <v>38.46153846153846</v>
      </c>
      <c r="Q3507" t="str">
        <f t="shared" si="333"/>
        <v>theater</v>
      </c>
      <c r="R3507" t="str">
        <f t="shared" si="334"/>
        <v>plays</v>
      </c>
      <c r="S3507" s="8">
        <f t="shared" si="335"/>
        <v>41760.935706018521</v>
      </c>
      <c r="T3507" s="8">
        <f t="shared" si="336"/>
        <v>41772.166666666664</v>
      </c>
    </row>
    <row r="3508" spans="1:20" ht="32" x14ac:dyDescent="0.2">
      <c r="A3508">
        <v>3506</v>
      </c>
      <c r="B3508" s="3" t="s">
        <v>3505</v>
      </c>
      <c r="C3508" s="3" t="s">
        <v>5730</v>
      </c>
      <c r="D3508">
        <v>1000</v>
      </c>
      <c r="E3508">
        <v>1130</v>
      </c>
      <c r="F3508" t="s">
        <v>8221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31"/>
        <v>112.99999999999999</v>
      </c>
      <c r="P3508">
        <f t="shared" si="332"/>
        <v>34.482758620689658</v>
      </c>
      <c r="Q3508" t="str">
        <f t="shared" si="333"/>
        <v>theater</v>
      </c>
      <c r="R3508" t="str">
        <f t="shared" si="334"/>
        <v>plays</v>
      </c>
      <c r="S3508" s="8">
        <f t="shared" si="335"/>
        <v>41829.734259259261</v>
      </c>
      <c r="T3508" s="8">
        <f t="shared" si="336"/>
        <v>41874.734259259261</v>
      </c>
    </row>
    <row r="3509" spans="1:20" ht="48" x14ac:dyDescent="0.2">
      <c r="A3509">
        <v>3507</v>
      </c>
      <c r="B3509" s="3" t="s">
        <v>3506</v>
      </c>
      <c r="C3509" s="3" t="s">
        <v>5731</v>
      </c>
      <c r="D3509">
        <v>5000</v>
      </c>
      <c r="E3509">
        <v>6060</v>
      </c>
      <c r="F3509" t="s">
        <v>8221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31"/>
        <v>121.2</v>
      </c>
      <c r="P3509">
        <f t="shared" si="332"/>
        <v>69.444444444444443</v>
      </c>
      <c r="Q3509" t="str">
        <f t="shared" si="333"/>
        <v>theater</v>
      </c>
      <c r="R3509" t="str">
        <f t="shared" si="334"/>
        <v>plays</v>
      </c>
      <c r="S3509" s="8">
        <f t="shared" si="335"/>
        <v>42491.92288194444</v>
      </c>
      <c r="T3509" s="8">
        <f t="shared" si="336"/>
        <v>42521.92288194444</v>
      </c>
    </row>
    <row r="3510" spans="1:20" ht="48" x14ac:dyDescent="0.2">
      <c r="A3510">
        <v>3508</v>
      </c>
      <c r="B3510" s="3" t="s">
        <v>3507</v>
      </c>
      <c r="C3510" s="3" t="s">
        <v>5732</v>
      </c>
      <c r="D3510">
        <v>6900</v>
      </c>
      <c r="E3510">
        <v>7019</v>
      </c>
      <c r="F3510" t="s">
        <v>8221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31"/>
        <v>101.72463768115942</v>
      </c>
      <c r="P3510">
        <f t="shared" si="332"/>
        <v>460</v>
      </c>
      <c r="Q3510" t="str">
        <f t="shared" si="333"/>
        <v>theater</v>
      </c>
      <c r="R3510" t="str">
        <f t="shared" si="334"/>
        <v>plays</v>
      </c>
      <c r="S3510" s="8">
        <f t="shared" si="335"/>
        <v>42477.729780092588</v>
      </c>
      <c r="T3510" s="8">
        <f t="shared" si="336"/>
        <v>42500.875</v>
      </c>
    </row>
    <row r="3511" spans="1:20" ht="48" x14ac:dyDescent="0.2">
      <c r="A3511">
        <v>3509</v>
      </c>
      <c r="B3511" s="3" t="s">
        <v>3508</v>
      </c>
      <c r="C3511" s="3" t="s">
        <v>5733</v>
      </c>
      <c r="D3511">
        <v>750</v>
      </c>
      <c r="E3511">
        <v>758</v>
      </c>
      <c r="F3511" t="s">
        <v>8221</v>
      </c>
      <c r="G3511" t="s">
        <v>8225</v>
      </c>
      <c r="H3511" t="s">
        <v>8247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31"/>
        <v>101.06666666666666</v>
      </c>
      <c r="P3511">
        <f t="shared" si="332"/>
        <v>22.727272727272727</v>
      </c>
      <c r="Q3511" t="str">
        <f t="shared" si="333"/>
        <v>theater</v>
      </c>
      <c r="R3511" t="str">
        <f t="shared" si="334"/>
        <v>plays</v>
      </c>
      <c r="S3511" s="8">
        <f t="shared" si="335"/>
        <v>41950.859560185185</v>
      </c>
      <c r="T3511" s="8">
        <f t="shared" si="336"/>
        <v>41964.204861111109</v>
      </c>
    </row>
    <row r="3512" spans="1:20" ht="32" x14ac:dyDescent="0.2">
      <c r="A3512">
        <v>3510</v>
      </c>
      <c r="B3512" s="3" t="s">
        <v>3509</v>
      </c>
      <c r="C3512" s="3" t="s">
        <v>5734</v>
      </c>
      <c r="D3512">
        <v>1000</v>
      </c>
      <c r="E3512">
        <v>1180</v>
      </c>
      <c r="F3512" t="s">
        <v>8221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31"/>
        <v>118</v>
      </c>
      <c r="P3512">
        <f t="shared" si="332"/>
        <v>66.666666666666671</v>
      </c>
      <c r="Q3512" t="str">
        <f t="shared" si="333"/>
        <v>theater</v>
      </c>
      <c r="R3512" t="str">
        <f t="shared" si="334"/>
        <v>plays</v>
      </c>
      <c r="S3512" s="8">
        <f t="shared" si="335"/>
        <v>41802.62090277778</v>
      </c>
      <c r="T3512" s="8">
        <f t="shared" si="336"/>
        <v>41822.62090277778</v>
      </c>
    </row>
    <row r="3513" spans="1:20" ht="48" x14ac:dyDescent="0.2">
      <c r="A3513">
        <v>3511</v>
      </c>
      <c r="B3513" s="3" t="s">
        <v>3510</v>
      </c>
      <c r="C3513" s="3" t="s">
        <v>5735</v>
      </c>
      <c r="D3513">
        <v>7500</v>
      </c>
      <c r="E3513">
        <v>11650</v>
      </c>
      <c r="F3513" t="s">
        <v>8221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31"/>
        <v>155.33333333333331</v>
      </c>
      <c r="P3513">
        <f t="shared" si="332"/>
        <v>394.73684210526318</v>
      </c>
      <c r="Q3513" t="str">
        <f t="shared" si="333"/>
        <v>theater</v>
      </c>
      <c r="R3513" t="str">
        <f t="shared" si="334"/>
        <v>plays</v>
      </c>
      <c r="S3513" s="8">
        <f t="shared" si="335"/>
        <v>41927.873784722222</v>
      </c>
      <c r="T3513" s="8">
        <f t="shared" si="336"/>
        <v>41950.770833333336</v>
      </c>
    </row>
    <row r="3514" spans="1:20" ht="48" x14ac:dyDescent="0.2">
      <c r="A3514">
        <v>3512</v>
      </c>
      <c r="B3514" s="3" t="s">
        <v>3511</v>
      </c>
      <c r="C3514" s="3" t="s">
        <v>5736</v>
      </c>
      <c r="D3514">
        <v>8000</v>
      </c>
      <c r="E3514">
        <v>8095</v>
      </c>
      <c r="F3514" t="s">
        <v>8221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31"/>
        <v>101.18750000000001</v>
      </c>
      <c r="P3514">
        <f t="shared" si="332"/>
        <v>470.58823529411762</v>
      </c>
      <c r="Q3514" t="str">
        <f t="shared" si="333"/>
        <v>theater</v>
      </c>
      <c r="R3514" t="str">
        <f t="shared" si="334"/>
        <v>plays</v>
      </c>
      <c r="S3514" s="8">
        <f t="shared" si="335"/>
        <v>42057.536944444444</v>
      </c>
      <c r="T3514" s="8">
        <f t="shared" si="336"/>
        <v>42117.49527777778</v>
      </c>
    </row>
    <row r="3515" spans="1:20" ht="48" x14ac:dyDescent="0.2">
      <c r="A3515">
        <v>3513</v>
      </c>
      <c r="B3515" s="3" t="s">
        <v>3512</v>
      </c>
      <c r="C3515" s="3" t="s">
        <v>5737</v>
      </c>
      <c r="D3515">
        <v>2000</v>
      </c>
      <c r="E3515">
        <v>2340</v>
      </c>
      <c r="F3515" t="s">
        <v>8221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31"/>
        <v>117</v>
      </c>
      <c r="P3515">
        <f t="shared" si="332"/>
        <v>45.454545454545453</v>
      </c>
      <c r="Q3515" t="str">
        <f t="shared" si="333"/>
        <v>theater</v>
      </c>
      <c r="R3515" t="str">
        <f t="shared" si="334"/>
        <v>plays</v>
      </c>
      <c r="S3515" s="8">
        <f t="shared" si="335"/>
        <v>41781.096203703702</v>
      </c>
      <c r="T3515" s="8">
        <f t="shared" si="336"/>
        <v>41794.207638888889</v>
      </c>
    </row>
    <row r="3516" spans="1:20" ht="32" x14ac:dyDescent="0.2">
      <c r="A3516">
        <v>3514</v>
      </c>
      <c r="B3516" s="3" t="s">
        <v>3513</v>
      </c>
      <c r="C3516" s="3" t="s">
        <v>5738</v>
      </c>
      <c r="D3516">
        <v>4000</v>
      </c>
      <c r="E3516">
        <v>4037</v>
      </c>
      <c r="F3516" t="s">
        <v>8221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31"/>
        <v>100.925</v>
      </c>
      <c r="P3516">
        <f t="shared" si="332"/>
        <v>400</v>
      </c>
      <c r="Q3516" t="str">
        <f t="shared" si="333"/>
        <v>theater</v>
      </c>
      <c r="R3516" t="str">
        <f t="shared" si="334"/>
        <v>plays</v>
      </c>
      <c r="S3516" s="8">
        <f t="shared" si="335"/>
        <v>42020.846666666665</v>
      </c>
      <c r="T3516" s="8">
        <f t="shared" si="336"/>
        <v>42037.207638888889</v>
      </c>
    </row>
    <row r="3517" spans="1:20" ht="32" x14ac:dyDescent="0.2">
      <c r="A3517">
        <v>3515</v>
      </c>
      <c r="B3517" s="3" t="s">
        <v>3514</v>
      </c>
      <c r="C3517" s="3" t="s">
        <v>5739</v>
      </c>
      <c r="D3517">
        <v>6000</v>
      </c>
      <c r="E3517">
        <v>6220</v>
      </c>
      <c r="F3517" t="s">
        <v>8221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31"/>
        <v>103.66666666666666</v>
      </c>
      <c r="P3517">
        <f t="shared" si="332"/>
        <v>130.43478260869566</v>
      </c>
      <c r="Q3517" t="str">
        <f t="shared" si="333"/>
        <v>theater</v>
      </c>
      <c r="R3517" t="str">
        <f t="shared" si="334"/>
        <v>plays</v>
      </c>
      <c r="S3517" s="8">
        <f t="shared" si="335"/>
        <v>42125.772812499999</v>
      </c>
      <c r="T3517" s="8">
        <f t="shared" si="336"/>
        <v>42155.772812499999</v>
      </c>
    </row>
    <row r="3518" spans="1:20" ht="48" x14ac:dyDescent="0.2">
      <c r="A3518">
        <v>3516</v>
      </c>
      <c r="B3518" s="3" t="s">
        <v>3515</v>
      </c>
      <c r="C3518" s="3" t="s">
        <v>5740</v>
      </c>
      <c r="D3518">
        <v>4000</v>
      </c>
      <c r="E3518">
        <v>10610</v>
      </c>
      <c r="F3518" t="s">
        <v>8221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31"/>
        <v>265.25</v>
      </c>
      <c r="P3518">
        <f t="shared" si="332"/>
        <v>363.63636363636363</v>
      </c>
      <c r="Q3518" t="str">
        <f t="shared" si="333"/>
        <v>theater</v>
      </c>
      <c r="R3518" t="str">
        <f t="shared" si="334"/>
        <v>plays</v>
      </c>
      <c r="S3518" s="8">
        <f t="shared" si="335"/>
        <v>41856.010069444441</v>
      </c>
      <c r="T3518" s="8">
        <f t="shared" si="336"/>
        <v>41890.125</v>
      </c>
    </row>
    <row r="3519" spans="1:20" ht="48" x14ac:dyDescent="0.2">
      <c r="A3519">
        <v>3517</v>
      </c>
      <c r="B3519" s="3" t="s">
        <v>3516</v>
      </c>
      <c r="C3519" s="3" t="s">
        <v>5741</v>
      </c>
      <c r="D3519">
        <v>10000</v>
      </c>
      <c r="E3519">
        <v>15591</v>
      </c>
      <c r="F3519" t="s">
        <v>8221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31"/>
        <v>155.91</v>
      </c>
      <c r="P3519">
        <f t="shared" si="332"/>
        <v>769.23076923076928</v>
      </c>
      <c r="Q3519" t="str">
        <f t="shared" si="333"/>
        <v>theater</v>
      </c>
      <c r="R3519" t="str">
        <f t="shared" si="334"/>
        <v>plays</v>
      </c>
      <c r="S3519" s="8">
        <f t="shared" si="335"/>
        <v>41794.817523148151</v>
      </c>
      <c r="T3519" s="8">
        <f t="shared" si="336"/>
        <v>41824.458333333336</v>
      </c>
    </row>
    <row r="3520" spans="1:20" ht="48" x14ac:dyDescent="0.2">
      <c r="A3520">
        <v>3518</v>
      </c>
      <c r="B3520" s="3" t="s">
        <v>3517</v>
      </c>
      <c r="C3520" s="3" t="s">
        <v>5742</v>
      </c>
      <c r="D3520">
        <v>4000</v>
      </c>
      <c r="E3520">
        <v>4065</v>
      </c>
      <c r="F3520" t="s">
        <v>8221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31"/>
        <v>101.62500000000001</v>
      </c>
      <c r="P3520">
        <f t="shared" si="332"/>
        <v>121.21212121212122</v>
      </c>
      <c r="Q3520" t="str">
        <f t="shared" si="333"/>
        <v>theater</v>
      </c>
      <c r="R3520" t="str">
        <f t="shared" si="334"/>
        <v>plays</v>
      </c>
      <c r="S3520" s="8">
        <f t="shared" si="335"/>
        <v>41893.783553240741</v>
      </c>
      <c r="T3520" s="8">
        <f t="shared" si="336"/>
        <v>41914.597916666666</v>
      </c>
    </row>
    <row r="3521" spans="1:20" ht="48" x14ac:dyDescent="0.2">
      <c r="A3521">
        <v>3519</v>
      </c>
      <c r="B3521" s="3" t="s">
        <v>3518</v>
      </c>
      <c r="C3521" s="3" t="s">
        <v>5743</v>
      </c>
      <c r="D3521">
        <v>10000</v>
      </c>
      <c r="E3521">
        <v>10000</v>
      </c>
      <c r="F3521" t="s">
        <v>8221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31"/>
        <v>100</v>
      </c>
      <c r="P3521">
        <f t="shared" si="332"/>
        <v>357.14285714285717</v>
      </c>
      <c r="Q3521" t="str">
        <f t="shared" si="333"/>
        <v>theater</v>
      </c>
      <c r="R3521" t="str">
        <f t="shared" si="334"/>
        <v>plays</v>
      </c>
      <c r="S3521" s="8">
        <f t="shared" si="335"/>
        <v>42037.598958333328</v>
      </c>
      <c r="T3521" s="8">
        <f t="shared" si="336"/>
        <v>42067.598958333328</v>
      </c>
    </row>
    <row r="3522" spans="1:20" ht="32" x14ac:dyDescent="0.2">
      <c r="A3522">
        <v>3520</v>
      </c>
      <c r="B3522" s="3" t="s">
        <v>3519</v>
      </c>
      <c r="C3522" s="3" t="s">
        <v>5744</v>
      </c>
      <c r="D3522">
        <v>2000</v>
      </c>
      <c r="E3522">
        <v>2010</v>
      </c>
      <c r="F3522" t="s">
        <v>8221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31"/>
        <v>100.49999999999999</v>
      </c>
      <c r="P3522">
        <f t="shared" si="332"/>
        <v>95.238095238095241</v>
      </c>
      <c r="Q3522" t="str">
        <f t="shared" si="333"/>
        <v>theater</v>
      </c>
      <c r="R3522" t="str">
        <f t="shared" si="334"/>
        <v>plays</v>
      </c>
      <c r="S3522" s="8">
        <f t="shared" si="335"/>
        <v>42227.824212962965</v>
      </c>
      <c r="T3522" s="8">
        <f t="shared" si="336"/>
        <v>42253.57430555555</v>
      </c>
    </row>
    <row r="3523" spans="1:20" ht="48" x14ac:dyDescent="0.2">
      <c r="A3523">
        <v>3521</v>
      </c>
      <c r="B3523" s="3" t="s">
        <v>3520</v>
      </c>
      <c r="C3523" s="3" t="s">
        <v>5745</v>
      </c>
      <c r="D3523">
        <v>2000</v>
      </c>
      <c r="E3523">
        <v>2506</v>
      </c>
      <c r="F3523" t="s">
        <v>8221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1"/>
        <v>125.29999999999998</v>
      </c>
      <c r="P3523">
        <f t="shared" si="332"/>
        <v>153.84615384615384</v>
      </c>
      <c r="Q3523" t="str">
        <f t="shared" si="333"/>
        <v>theater</v>
      </c>
      <c r="R3523" t="str">
        <f t="shared" si="334"/>
        <v>plays</v>
      </c>
      <c r="S3523" s="8">
        <f t="shared" si="335"/>
        <v>41881.361342592594</v>
      </c>
      <c r="T3523" s="8">
        <f t="shared" si="336"/>
        <v>41911.361342592594</v>
      </c>
    </row>
    <row r="3524" spans="1:20" ht="48" x14ac:dyDescent="0.2">
      <c r="A3524">
        <v>3522</v>
      </c>
      <c r="B3524" s="3" t="s">
        <v>3521</v>
      </c>
      <c r="C3524" s="3" t="s">
        <v>5746</v>
      </c>
      <c r="D3524">
        <v>4500</v>
      </c>
      <c r="E3524">
        <v>4660</v>
      </c>
      <c r="F3524" t="s">
        <v>8221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1"/>
        <v>103.55555555555556</v>
      </c>
      <c r="P3524">
        <f t="shared" si="332"/>
        <v>132.35294117647058</v>
      </c>
      <c r="Q3524" t="str">
        <f t="shared" si="333"/>
        <v>theater</v>
      </c>
      <c r="R3524" t="str">
        <f t="shared" si="334"/>
        <v>plays</v>
      </c>
      <c r="S3524" s="8">
        <f t="shared" si="335"/>
        <v>42234.789884259255</v>
      </c>
      <c r="T3524" s="8">
        <f t="shared" si="336"/>
        <v>42262.420833333337</v>
      </c>
    </row>
    <row r="3525" spans="1:20" ht="48" x14ac:dyDescent="0.2">
      <c r="A3525">
        <v>3523</v>
      </c>
      <c r="B3525" s="3" t="s">
        <v>3522</v>
      </c>
      <c r="C3525" s="3" t="s">
        <v>5747</v>
      </c>
      <c r="D3525">
        <v>500</v>
      </c>
      <c r="E3525">
        <v>519</v>
      </c>
      <c r="F3525" t="s">
        <v>8221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1"/>
        <v>103.8</v>
      </c>
      <c r="P3525">
        <f t="shared" si="332"/>
        <v>6.25</v>
      </c>
      <c r="Q3525" t="str">
        <f t="shared" si="333"/>
        <v>theater</v>
      </c>
      <c r="R3525" t="str">
        <f t="shared" si="334"/>
        <v>plays</v>
      </c>
      <c r="S3525" s="8">
        <f t="shared" si="335"/>
        <v>42581.397546296299</v>
      </c>
      <c r="T3525" s="8">
        <f t="shared" si="336"/>
        <v>42638.958333333328</v>
      </c>
    </row>
    <row r="3526" spans="1:20" ht="32" x14ac:dyDescent="0.2">
      <c r="A3526">
        <v>3524</v>
      </c>
      <c r="B3526" s="3" t="s">
        <v>3523</v>
      </c>
      <c r="C3526" s="3" t="s">
        <v>5748</v>
      </c>
      <c r="D3526">
        <v>1000</v>
      </c>
      <c r="E3526">
        <v>1050</v>
      </c>
      <c r="F3526" t="s">
        <v>8221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1"/>
        <v>105</v>
      </c>
      <c r="P3526">
        <f t="shared" si="332"/>
        <v>13.513513513513514</v>
      </c>
      <c r="Q3526" t="str">
        <f t="shared" si="333"/>
        <v>theater</v>
      </c>
      <c r="R3526" t="str">
        <f t="shared" si="334"/>
        <v>plays</v>
      </c>
      <c r="S3526" s="8">
        <f t="shared" si="335"/>
        <v>41880.76357638889</v>
      </c>
      <c r="T3526" s="8">
        <f t="shared" si="336"/>
        <v>41895.166666666664</v>
      </c>
    </row>
    <row r="3527" spans="1:20" ht="48" x14ac:dyDescent="0.2">
      <c r="A3527">
        <v>3525</v>
      </c>
      <c r="B3527" s="3" t="s">
        <v>3524</v>
      </c>
      <c r="C3527" s="3" t="s">
        <v>5749</v>
      </c>
      <c r="D3527">
        <v>1800</v>
      </c>
      <c r="E3527">
        <v>1800</v>
      </c>
      <c r="F3527" t="s">
        <v>8221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1"/>
        <v>100</v>
      </c>
      <c r="P3527">
        <f t="shared" si="332"/>
        <v>257.14285714285717</v>
      </c>
      <c r="Q3527" t="str">
        <f t="shared" si="333"/>
        <v>theater</v>
      </c>
      <c r="R3527" t="str">
        <f t="shared" si="334"/>
        <v>plays</v>
      </c>
      <c r="S3527" s="8">
        <f t="shared" si="335"/>
        <v>42214.6956712963</v>
      </c>
      <c r="T3527" s="8">
        <f t="shared" si="336"/>
        <v>42225.666666666672</v>
      </c>
    </row>
    <row r="3528" spans="1:20" ht="48" x14ac:dyDescent="0.2">
      <c r="A3528">
        <v>3526</v>
      </c>
      <c r="B3528" s="3" t="s">
        <v>3525</v>
      </c>
      <c r="C3528" s="3" t="s">
        <v>5750</v>
      </c>
      <c r="D3528">
        <v>400</v>
      </c>
      <c r="E3528">
        <v>679.44</v>
      </c>
      <c r="F3528" t="s">
        <v>8221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1"/>
        <v>169.86</v>
      </c>
      <c r="P3528">
        <f t="shared" si="332"/>
        <v>11.764705882352942</v>
      </c>
      <c r="Q3528" t="str">
        <f t="shared" si="333"/>
        <v>theater</v>
      </c>
      <c r="R3528" t="str">
        <f t="shared" si="334"/>
        <v>plays</v>
      </c>
      <c r="S3528" s="8">
        <f t="shared" si="335"/>
        <v>42460.335312499999</v>
      </c>
      <c r="T3528" s="8">
        <f t="shared" si="336"/>
        <v>42488.249305555553</v>
      </c>
    </row>
    <row r="3529" spans="1:20" ht="32" x14ac:dyDescent="0.2">
      <c r="A3529">
        <v>3527</v>
      </c>
      <c r="B3529" s="3" t="s">
        <v>3526</v>
      </c>
      <c r="C3529" s="3" t="s">
        <v>5751</v>
      </c>
      <c r="D3529">
        <v>2500</v>
      </c>
      <c r="E3529">
        <v>2535</v>
      </c>
      <c r="F3529" t="s">
        <v>8221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1"/>
        <v>101.4</v>
      </c>
      <c r="P3529">
        <f t="shared" si="332"/>
        <v>29.069767441860463</v>
      </c>
      <c r="Q3529" t="str">
        <f t="shared" si="333"/>
        <v>theater</v>
      </c>
      <c r="R3529" t="str">
        <f t="shared" si="334"/>
        <v>plays</v>
      </c>
      <c r="S3529" s="8">
        <f t="shared" si="335"/>
        <v>42167.023206018523</v>
      </c>
      <c r="T3529" s="8">
        <f t="shared" si="336"/>
        <v>42196.165972222225</v>
      </c>
    </row>
    <row r="3530" spans="1:20" ht="48" x14ac:dyDescent="0.2">
      <c r="A3530">
        <v>3528</v>
      </c>
      <c r="B3530" s="3" t="s">
        <v>3527</v>
      </c>
      <c r="C3530" s="3" t="s">
        <v>5752</v>
      </c>
      <c r="D3530">
        <v>1200</v>
      </c>
      <c r="E3530">
        <v>1200</v>
      </c>
      <c r="F3530" t="s">
        <v>8221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1"/>
        <v>100</v>
      </c>
      <c r="P3530">
        <f t="shared" si="332"/>
        <v>32.432432432432435</v>
      </c>
      <c r="Q3530" t="str">
        <f t="shared" si="333"/>
        <v>theater</v>
      </c>
      <c r="R3530" t="str">
        <f t="shared" si="334"/>
        <v>plays</v>
      </c>
      <c r="S3530" s="8">
        <f t="shared" si="335"/>
        <v>42733.50136574074</v>
      </c>
      <c r="T3530" s="8">
        <f t="shared" si="336"/>
        <v>42753.50136574074</v>
      </c>
    </row>
    <row r="3531" spans="1:20" ht="32" x14ac:dyDescent="0.2">
      <c r="A3531">
        <v>3529</v>
      </c>
      <c r="B3531" s="3" t="s">
        <v>3528</v>
      </c>
      <c r="C3531" s="3" t="s">
        <v>5753</v>
      </c>
      <c r="D3531">
        <v>5000</v>
      </c>
      <c r="E3531">
        <v>6235</v>
      </c>
      <c r="F3531" t="s">
        <v>8221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ref="O3531:O3594" si="337">(E3531/D3531)*100</f>
        <v>124.70000000000002</v>
      </c>
      <c r="P3531">
        <f t="shared" ref="P3531:P3594" si="338">D3531/L3531</f>
        <v>277.77777777777777</v>
      </c>
      <c r="Q3531" t="str">
        <f t="shared" ref="Q3531:Q3594" si="339">LEFT(N3531,SEARCH("/",N3531)-1)</f>
        <v>theater</v>
      </c>
      <c r="R3531" t="str">
        <f t="shared" ref="R3531:R3594" si="340">RIGHT(N3531,LEN(N3531)-SEARCH("/",N3531))</f>
        <v>plays</v>
      </c>
      <c r="S3531" s="8">
        <f t="shared" ref="S3531:S3594" si="341">(((J3531/60)/60)/24)+DATE(1970,1,1)</f>
        <v>42177.761782407411</v>
      </c>
      <c r="T3531" s="8">
        <f t="shared" ref="T3531:T3594" si="342">(((I3531/60)/60)/24)+DATE(1970,1,1)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5754</v>
      </c>
      <c r="D3532">
        <v>10000</v>
      </c>
      <c r="E3532">
        <v>10950</v>
      </c>
      <c r="F3532" t="s">
        <v>8221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7"/>
        <v>109.5</v>
      </c>
      <c r="P3532">
        <f t="shared" si="338"/>
        <v>454.54545454545456</v>
      </c>
      <c r="Q3532" t="str">
        <f t="shared" si="339"/>
        <v>theater</v>
      </c>
      <c r="R3532" t="str">
        <f t="shared" si="340"/>
        <v>plays</v>
      </c>
      <c r="S3532" s="8">
        <f t="shared" si="341"/>
        <v>42442.623344907406</v>
      </c>
      <c r="T3532" s="8">
        <f t="shared" si="342"/>
        <v>42470.833333333328</v>
      </c>
    </row>
    <row r="3533" spans="1:20" ht="48" x14ac:dyDescent="0.2">
      <c r="A3533">
        <v>3531</v>
      </c>
      <c r="B3533" s="3" t="s">
        <v>3530</v>
      </c>
      <c r="C3533" s="3" t="s">
        <v>5755</v>
      </c>
      <c r="D3533">
        <v>5000</v>
      </c>
      <c r="E3533">
        <v>5540</v>
      </c>
      <c r="F3533" t="s">
        <v>8221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7"/>
        <v>110.80000000000001</v>
      </c>
      <c r="P3533">
        <f t="shared" si="338"/>
        <v>192.30769230769232</v>
      </c>
      <c r="Q3533" t="str">
        <f t="shared" si="339"/>
        <v>theater</v>
      </c>
      <c r="R3533" t="str">
        <f t="shared" si="340"/>
        <v>plays</v>
      </c>
      <c r="S3533" s="8">
        <f t="shared" si="341"/>
        <v>42521.654328703706</v>
      </c>
      <c r="T3533" s="8">
        <f t="shared" si="34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5756</v>
      </c>
      <c r="D3534">
        <v>2000</v>
      </c>
      <c r="E3534">
        <v>2204</v>
      </c>
      <c r="F3534" t="s">
        <v>8221</v>
      </c>
      <c r="G3534" t="s">
        <v>8225</v>
      </c>
      <c r="H3534" t="s">
        <v>8247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7"/>
        <v>110.2</v>
      </c>
      <c r="P3534">
        <f t="shared" si="338"/>
        <v>74.074074074074076</v>
      </c>
      <c r="Q3534" t="str">
        <f t="shared" si="339"/>
        <v>theater</v>
      </c>
      <c r="R3534" t="str">
        <f t="shared" si="340"/>
        <v>plays</v>
      </c>
      <c r="S3534" s="8">
        <f t="shared" si="341"/>
        <v>41884.599849537037</v>
      </c>
      <c r="T3534" s="8">
        <f t="shared" si="34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5757</v>
      </c>
      <c r="D3535">
        <v>5000</v>
      </c>
      <c r="E3535">
        <v>5236</v>
      </c>
      <c r="F3535" t="s">
        <v>8221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7"/>
        <v>104.71999999999998</v>
      </c>
      <c r="P3535">
        <f t="shared" si="338"/>
        <v>625</v>
      </c>
      <c r="Q3535" t="str">
        <f t="shared" si="339"/>
        <v>theater</v>
      </c>
      <c r="R3535" t="str">
        <f t="shared" si="340"/>
        <v>plays</v>
      </c>
      <c r="S3535" s="8">
        <f t="shared" si="341"/>
        <v>42289.761192129634</v>
      </c>
      <c r="T3535" s="8">
        <f t="shared" si="342"/>
        <v>42319.802858796291</v>
      </c>
    </row>
    <row r="3536" spans="1:20" ht="48" x14ac:dyDescent="0.2">
      <c r="A3536">
        <v>3534</v>
      </c>
      <c r="B3536" s="3" t="s">
        <v>3533</v>
      </c>
      <c r="C3536" s="3" t="s">
        <v>5758</v>
      </c>
      <c r="D3536">
        <v>2300</v>
      </c>
      <c r="E3536">
        <v>2881</v>
      </c>
      <c r="F3536" t="s">
        <v>8221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7"/>
        <v>125.26086956521738</v>
      </c>
      <c r="P3536">
        <f t="shared" si="338"/>
        <v>11.274509803921569</v>
      </c>
      <c r="Q3536" t="str">
        <f t="shared" si="339"/>
        <v>theater</v>
      </c>
      <c r="R3536" t="str">
        <f t="shared" si="340"/>
        <v>plays</v>
      </c>
      <c r="S3536" s="8">
        <f t="shared" si="341"/>
        <v>42243.6252662037</v>
      </c>
      <c r="T3536" s="8">
        <f t="shared" si="342"/>
        <v>42278.6252662037</v>
      </c>
    </row>
    <row r="3537" spans="1:20" ht="48" x14ac:dyDescent="0.2">
      <c r="A3537">
        <v>3535</v>
      </c>
      <c r="B3537" s="3" t="s">
        <v>3534</v>
      </c>
      <c r="C3537" s="3" t="s">
        <v>5759</v>
      </c>
      <c r="D3537">
        <v>3800</v>
      </c>
      <c r="E3537">
        <v>3822.33</v>
      </c>
      <c r="F3537" t="s">
        <v>8221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7"/>
        <v>100.58763157894737</v>
      </c>
      <c r="P3537">
        <f t="shared" si="338"/>
        <v>82.608695652173907</v>
      </c>
      <c r="Q3537" t="str">
        <f t="shared" si="339"/>
        <v>theater</v>
      </c>
      <c r="R3537" t="str">
        <f t="shared" si="340"/>
        <v>plays</v>
      </c>
      <c r="S3537" s="8">
        <f t="shared" si="341"/>
        <v>42248.640162037031</v>
      </c>
      <c r="T3537" s="8">
        <f t="shared" si="342"/>
        <v>42279.75</v>
      </c>
    </row>
    <row r="3538" spans="1:20" ht="32" x14ac:dyDescent="0.2">
      <c r="A3538">
        <v>3536</v>
      </c>
      <c r="B3538" s="3" t="s">
        <v>3535</v>
      </c>
      <c r="C3538" s="3" t="s">
        <v>5760</v>
      </c>
      <c r="D3538">
        <v>2000</v>
      </c>
      <c r="E3538">
        <v>2831</v>
      </c>
      <c r="F3538" t="s">
        <v>8221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7"/>
        <v>141.55000000000001</v>
      </c>
      <c r="P3538">
        <f t="shared" si="338"/>
        <v>117.64705882352941</v>
      </c>
      <c r="Q3538" t="str">
        <f t="shared" si="339"/>
        <v>theater</v>
      </c>
      <c r="R3538" t="str">
        <f t="shared" si="340"/>
        <v>plays</v>
      </c>
      <c r="S3538" s="8">
        <f t="shared" si="341"/>
        <v>42328.727141203708</v>
      </c>
      <c r="T3538" s="8">
        <f t="shared" si="34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5761</v>
      </c>
      <c r="D3539">
        <v>2000</v>
      </c>
      <c r="E3539">
        <v>2015</v>
      </c>
      <c r="F3539" t="s">
        <v>8221</v>
      </c>
      <c r="G3539" t="s">
        <v>8224</v>
      </c>
      <c r="H3539" t="s">
        <v>8246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7"/>
        <v>100.75</v>
      </c>
      <c r="P3539">
        <f t="shared" si="338"/>
        <v>71.428571428571431</v>
      </c>
      <c r="Q3539" t="str">
        <f t="shared" si="339"/>
        <v>theater</v>
      </c>
      <c r="R3539" t="str">
        <f t="shared" si="340"/>
        <v>plays</v>
      </c>
      <c r="S3539" s="8">
        <f t="shared" si="341"/>
        <v>41923.354351851849</v>
      </c>
      <c r="T3539" s="8">
        <f t="shared" si="34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5762</v>
      </c>
      <c r="D3540">
        <v>4500</v>
      </c>
      <c r="E3540">
        <v>4530</v>
      </c>
      <c r="F3540" t="s">
        <v>8221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7"/>
        <v>100.66666666666666</v>
      </c>
      <c r="P3540">
        <f t="shared" si="338"/>
        <v>54.216867469879517</v>
      </c>
      <c r="Q3540" t="str">
        <f t="shared" si="339"/>
        <v>theater</v>
      </c>
      <c r="R3540" t="str">
        <f t="shared" si="340"/>
        <v>plays</v>
      </c>
      <c r="S3540" s="8">
        <f t="shared" si="341"/>
        <v>42571.420601851853</v>
      </c>
      <c r="T3540" s="8">
        <f t="shared" si="34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5763</v>
      </c>
      <c r="D3541">
        <v>5000</v>
      </c>
      <c r="E3541">
        <v>8711.52</v>
      </c>
      <c r="F3541" t="s">
        <v>8221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7"/>
        <v>174.2304</v>
      </c>
      <c r="P3541">
        <f t="shared" si="338"/>
        <v>384.61538461538464</v>
      </c>
      <c r="Q3541" t="str">
        <f t="shared" si="339"/>
        <v>theater</v>
      </c>
      <c r="R3541" t="str">
        <f t="shared" si="340"/>
        <v>plays</v>
      </c>
      <c r="S3541" s="8">
        <f t="shared" si="341"/>
        <v>42600.756041666667</v>
      </c>
      <c r="T3541" s="8">
        <f t="shared" si="34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5764</v>
      </c>
      <c r="D3542">
        <v>1100</v>
      </c>
      <c r="E3542">
        <v>1319</v>
      </c>
      <c r="F3542" t="s">
        <v>8221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7"/>
        <v>119.90909090909089</v>
      </c>
      <c r="P3542">
        <f t="shared" si="338"/>
        <v>137.5</v>
      </c>
      <c r="Q3542" t="str">
        <f t="shared" si="339"/>
        <v>theater</v>
      </c>
      <c r="R3542" t="str">
        <f t="shared" si="340"/>
        <v>plays</v>
      </c>
      <c r="S3542" s="8">
        <f t="shared" si="341"/>
        <v>42517.003368055557</v>
      </c>
      <c r="T3542" s="8">
        <f t="shared" si="342"/>
        <v>42547.003368055557</v>
      </c>
    </row>
    <row r="3543" spans="1:20" ht="32" x14ac:dyDescent="0.2">
      <c r="A3543">
        <v>3541</v>
      </c>
      <c r="B3543" s="3" t="s">
        <v>3540</v>
      </c>
      <c r="C3543" s="3" t="s">
        <v>5765</v>
      </c>
      <c r="D3543">
        <v>1500</v>
      </c>
      <c r="E3543">
        <v>2143</v>
      </c>
      <c r="F3543" t="s">
        <v>8221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7"/>
        <v>142.86666666666667</v>
      </c>
      <c r="P3543">
        <f t="shared" si="338"/>
        <v>46.875</v>
      </c>
      <c r="Q3543" t="str">
        <f t="shared" si="339"/>
        <v>theater</v>
      </c>
      <c r="R3543" t="str">
        <f t="shared" si="340"/>
        <v>plays</v>
      </c>
      <c r="S3543" s="8">
        <f t="shared" si="341"/>
        <v>42222.730034722219</v>
      </c>
      <c r="T3543" s="8">
        <f t="shared" si="342"/>
        <v>42247.730034722219</v>
      </c>
    </row>
    <row r="3544" spans="1:20" ht="64" x14ac:dyDescent="0.2">
      <c r="A3544">
        <v>3542</v>
      </c>
      <c r="B3544" s="3" t="s">
        <v>3541</v>
      </c>
      <c r="C3544" s="3" t="s">
        <v>5766</v>
      </c>
      <c r="D3544">
        <v>7500</v>
      </c>
      <c r="E3544">
        <v>7525.12</v>
      </c>
      <c r="F3544" t="s">
        <v>8221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7"/>
        <v>100.33493333333334</v>
      </c>
      <c r="P3544">
        <f t="shared" si="338"/>
        <v>88.235294117647058</v>
      </c>
      <c r="Q3544" t="str">
        <f t="shared" si="339"/>
        <v>theater</v>
      </c>
      <c r="R3544" t="str">
        <f t="shared" si="340"/>
        <v>plays</v>
      </c>
      <c r="S3544" s="8">
        <f t="shared" si="341"/>
        <v>41829.599791666667</v>
      </c>
      <c r="T3544" s="8">
        <f t="shared" si="34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5767</v>
      </c>
      <c r="D3545">
        <v>25000</v>
      </c>
      <c r="E3545">
        <v>26233.45</v>
      </c>
      <c r="F3545" t="s">
        <v>8221</v>
      </c>
      <c r="G3545" t="s">
        <v>8224</v>
      </c>
      <c r="H3545" t="s">
        <v>8246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7"/>
        <v>104.93380000000001</v>
      </c>
      <c r="P3545">
        <f t="shared" si="338"/>
        <v>862.06896551724139</v>
      </c>
      <c r="Q3545" t="str">
        <f t="shared" si="339"/>
        <v>theater</v>
      </c>
      <c r="R3545" t="str">
        <f t="shared" si="340"/>
        <v>plays</v>
      </c>
      <c r="S3545" s="8">
        <f t="shared" si="341"/>
        <v>42150.755312499998</v>
      </c>
      <c r="T3545" s="8">
        <f t="shared" si="342"/>
        <v>42180.755312499998</v>
      </c>
    </row>
    <row r="3546" spans="1:20" ht="48" x14ac:dyDescent="0.2">
      <c r="A3546">
        <v>3544</v>
      </c>
      <c r="B3546" s="3" t="s">
        <v>3543</v>
      </c>
      <c r="C3546" s="3" t="s">
        <v>5768</v>
      </c>
      <c r="D3546">
        <v>6000</v>
      </c>
      <c r="E3546">
        <v>7934</v>
      </c>
      <c r="F3546" t="s">
        <v>8221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7"/>
        <v>132.23333333333335</v>
      </c>
      <c r="P3546">
        <f t="shared" si="338"/>
        <v>250</v>
      </c>
      <c r="Q3546" t="str">
        <f t="shared" si="339"/>
        <v>theater</v>
      </c>
      <c r="R3546" t="str">
        <f t="shared" si="340"/>
        <v>plays</v>
      </c>
      <c r="S3546" s="8">
        <f t="shared" si="341"/>
        <v>42040.831678240742</v>
      </c>
      <c r="T3546" s="8">
        <f t="shared" si="34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5769</v>
      </c>
      <c r="D3547">
        <v>500</v>
      </c>
      <c r="E3547">
        <v>564</v>
      </c>
      <c r="F3547" t="s">
        <v>8221</v>
      </c>
      <c r="G3547" t="s">
        <v>8225</v>
      </c>
      <c r="H3547" t="s">
        <v>8247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7"/>
        <v>112.79999999999998</v>
      </c>
      <c r="P3547">
        <f t="shared" si="338"/>
        <v>62.5</v>
      </c>
      <c r="Q3547" t="str">
        <f t="shared" si="339"/>
        <v>theater</v>
      </c>
      <c r="R3547" t="str">
        <f t="shared" si="340"/>
        <v>plays</v>
      </c>
      <c r="S3547" s="8">
        <f t="shared" si="341"/>
        <v>42075.807395833333</v>
      </c>
      <c r="T3547" s="8">
        <f t="shared" si="34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5770</v>
      </c>
      <c r="D3548">
        <v>80</v>
      </c>
      <c r="E3548">
        <v>1003</v>
      </c>
      <c r="F3548" t="s">
        <v>8221</v>
      </c>
      <c r="G3548" t="s">
        <v>8237</v>
      </c>
      <c r="H3548" t="s">
        <v>8249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7"/>
        <v>1253.75</v>
      </c>
      <c r="P3548">
        <f t="shared" si="338"/>
        <v>4.2105263157894735</v>
      </c>
      <c r="Q3548" t="str">
        <f t="shared" si="339"/>
        <v>theater</v>
      </c>
      <c r="R3548" t="str">
        <f t="shared" si="340"/>
        <v>plays</v>
      </c>
      <c r="S3548" s="8">
        <f t="shared" si="341"/>
        <v>42073.660694444443</v>
      </c>
      <c r="T3548" s="8">
        <f t="shared" si="342"/>
        <v>42095.165972222225</v>
      </c>
    </row>
    <row r="3549" spans="1:20" ht="64" x14ac:dyDescent="0.2">
      <c r="A3549">
        <v>3547</v>
      </c>
      <c r="B3549" s="3" t="s">
        <v>3546</v>
      </c>
      <c r="C3549" s="3" t="s">
        <v>5771</v>
      </c>
      <c r="D3549">
        <v>7900</v>
      </c>
      <c r="E3549">
        <v>8098</v>
      </c>
      <c r="F3549" t="s">
        <v>8221</v>
      </c>
      <c r="G3549" t="s">
        <v>8239</v>
      </c>
      <c r="H3549" t="s">
        <v>8249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7"/>
        <v>102.50632911392405</v>
      </c>
      <c r="P3549">
        <f t="shared" si="338"/>
        <v>23.511904761904763</v>
      </c>
      <c r="Q3549" t="str">
        <f t="shared" si="339"/>
        <v>theater</v>
      </c>
      <c r="R3549" t="str">
        <f t="shared" si="340"/>
        <v>plays</v>
      </c>
      <c r="S3549" s="8">
        <f t="shared" si="341"/>
        <v>42480.078715277778</v>
      </c>
      <c r="T3549" s="8">
        <f t="shared" si="34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5772</v>
      </c>
      <c r="D3550">
        <v>8000</v>
      </c>
      <c r="E3550">
        <v>8211</v>
      </c>
      <c r="F3550" t="s">
        <v>8221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7"/>
        <v>102.6375</v>
      </c>
      <c r="P3550">
        <f t="shared" si="338"/>
        <v>615.38461538461536</v>
      </c>
      <c r="Q3550" t="str">
        <f t="shared" si="339"/>
        <v>theater</v>
      </c>
      <c r="R3550" t="str">
        <f t="shared" si="340"/>
        <v>plays</v>
      </c>
      <c r="S3550" s="8">
        <f t="shared" si="341"/>
        <v>42411.942291666666</v>
      </c>
      <c r="T3550" s="8">
        <f t="shared" si="342"/>
        <v>42434.041666666672</v>
      </c>
    </row>
    <row r="3551" spans="1:20" ht="32" x14ac:dyDescent="0.2">
      <c r="A3551">
        <v>3549</v>
      </c>
      <c r="B3551" s="3" t="s">
        <v>3548</v>
      </c>
      <c r="C3551" s="3" t="s">
        <v>5773</v>
      </c>
      <c r="D3551">
        <v>1000</v>
      </c>
      <c r="E3551">
        <v>1080</v>
      </c>
      <c r="F3551" t="s">
        <v>8221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7"/>
        <v>108</v>
      </c>
      <c r="P3551">
        <f t="shared" si="338"/>
        <v>23.80952380952381</v>
      </c>
      <c r="Q3551" t="str">
        <f t="shared" si="339"/>
        <v>theater</v>
      </c>
      <c r="R3551" t="str">
        <f t="shared" si="340"/>
        <v>plays</v>
      </c>
      <c r="S3551" s="8">
        <f t="shared" si="341"/>
        <v>42223.394363425927</v>
      </c>
      <c r="T3551" s="8">
        <f t="shared" si="34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5774</v>
      </c>
      <c r="D3552">
        <v>2500</v>
      </c>
      <c r="E3552">
        <v>3060.22</v>
      </c>
      <c r="F3552" t="s">
        <v>8221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7"/>
        <v>122.40879999999999</v>
      </c>
      <c r="P3552">
        <f t="shared" si="338"/>
        <v>39.0625</v>
      </c>
      <c r="Q3552" t="str">
        <f t="shared" si="339"/>
        <v>theater</v>
      </c>
      <c r="R3552" t="str">
        <f t="shared" si="340"/>
        <v>plays</v>
      </c>
      <c r="S3552" s="8">
        <f t="shared" si="341"/>
        <v>42462.893495370372</v>
      </c>
      <c r="T3552" s="8">
        <f t="shared" si="34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5775</v>
      </c>
      <c r="D3553">
        <v>3500</v>
      </c>
      <c r="E3553">
        <v>4181</v>
      </c>
      <c r="F3553" t="s">
        <v>8221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7"/>
        <v>119.45714285714286</v>
      </c>
      <c r="P3553">
        <f t="shared" si="338"/>
        <v>140</v>
      </c>
      <c r="Q3553" t="str">
        <f t="shared" si="339"/>
        <v>theater</v>
      </c>
      <c r="R3553" t="str">
        <f t="shared" si="340"/>
        <v>plays</v>
      </c>
      <c r="S3553" s="8">
        <f t="shared" si="341"/>
        <v>41753.515856481477</v>
      </c>
      <c r="T3553" s="8">
        <f t="shared" si="34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5776</v>
      </c>
      <c r="D3554">
        <v>2500</v>
      </c>
      <c r="E3554">
        <v>4022</v>
      </c>
      <c r="F3554" t="s">
        <v>8221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7"/>
        <v>160.88</v>
      </c>
      <c r="P3554">
        <f t="shared" si="338"/>
        <v>125</v>
      </c>
      <c r="Q3554" t="str">
        <f t="shared" si="339"/>
        <v>theater</v>
      </c>
      <c r="R3554" t="str">
        <f t="shared" si="340"/>
        <v>plays</v>
      </c>
      <c r="S3554" s="8">
        <f t="shared" si="341"/>
        <v>41788.587083333332</v>
      </c>
      <c r="T3554" s="8">
        <f t="shared" si="34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5777</v>
      </c>
      <c r="D3555">
        <v>3400</v>
      </c>
      <c r="E3555">
        <v>4313</v>
      </c>
      <c r="F3555" t="s">
        <v>8221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7"/>
        <v>126.85294117647059</v>
      </c>
      <c r="P3555">
        <f t="shared" si="338"/>
        <v>32.692307692307693</v>
      </c>
      <c r="Q3555" t="str">
        <f t="shared" si="339"/>
        <v>theater</v>
      </c>
      <c r="R3555" t="str">
        <f t="shared" si="340"/>
        <v>plays</v>
      </c>
      <c r="S3555" s="8">
        <f t="shared" si="341"/>
        <v>42196.028703703705</v>
      </c>
      <c r="T3555" s="8">
        <f t="shared" si="342"/>
        <v>42228</v>
      </c>
    </row>
    <row r="3556" spans="1:20" ht="48" x14ac:dyDescent="0.2">
      <c r="A3556">
        <v>3554</v>
      </c>
      <c r="B3556" s="3" t="s">
        <v>3553</v>
      </c>
      <c r="C3556" s="3" t="s">
        <v>5778</v>
      </c>
      <c r="D3556">
        <v>8000</v>
      </c>
      <c r="E3556">
        <v>8211</v>
      </c>
      <c r="F3556" t="s">
        <v>8221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7"/>
        <v>102.6375</v>
      </c>
      <c r="P3556">
        <f t="shared" si="338"/>
        <v>150.9433962264151</v>
      </c>
      <c r="Q3556" t="str">
        <f t="shared" si="339"/>
        <v>theater</v>
      </c>
      <c r="R3556" t="str">
        <f t="shared" si="340"/>
        <v>plays</v>
      </c>
      <c r="S3556" s="8">
        <f t="shared" si="341"/>
        <v>42016.050451388888</v>
      </c>
      <c r="T3556" s="8">
        <f t="shared" si="34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5779</v>
      </c>
      <c r="D3557">
        <v>2000</v>
      </c>
      <c r="E3557">
        <v>2795</v>
      </c>
      <c r="F3557" t="s">
        <v>8221</v>
      </c>
      <c r="G3557" t="s">
        <v>8224</v>
      </c>
      <c r="H3557" t="s">
        <v>8246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7"/>
        <v>139.75</v>
      </c>
      <c r="P3557">
        <f t="shared" si="338"/>
        <v>142.85714285714286</v>
      </c>
      <c r="Q3557" t="str">
        <f t="shared" si="339"/>
        <v>theater</v>
      </c>
      <c r="R3557" t="str">
        <f t="shared" si="340"/>
        <v>plays</v>
      </c>
      <c r="S3557" s="8">
        <f t="shared" si="341"/>
        <v>42661.442060185189</v>
      </c>
      <c r="T3557" s="8">
        <f t="shared" si="342"/>
        <v>42691.483726851846</v>
      </c>
    </row>
    <row r="3558" spans="1:20" ht="64" x14ac:dyDescent="0.2">
      <c r="A3558">
        <v>3556</v>
      </c>
      <c r="B3558" s="3" t="s">
        <v>3555</v>
      </c>
      <c r="C3558" s="3" t="s">
        <v>5780</v>
      </c>
      <c r="D3558">
        <v>1000</v>
      </c>
      <c r="E3558">
        <v>1026</v>
      </c>
      <c r="F3558" t="s">
        <v>8221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7"/>
        <v>102.60000000000001</v>
      </c>
      <c r="P3558">
        <f t="shared" si="338"/>
        <v>50</v>
      </c>
      <c r="Q3558" t="str">
        <f t="shared" si="339"/>
        <v>theater</v>
      </c>
      <c r="R3558" t="str">
        <f t="shared" si="340"/>
        <v>plays</v>
      </c>
      <c r="S3558" s="8">
        <f t="shared" si="341"/>
        <v>41808.649583333332</v>
      </c>
      <c r="T3558" s="8">
        <f t="shared" si="342"/>
        <v>41868.649583333332</v>
      </c>
    </row>
    <row r="3559" spans="1:20" ht="32" x14ac:dyDescent="0.2">
      <c r="A3559">
        <v>3557</v>
      </c>
      <c r="B3559" s="3" t="s">
        <v>3556</v>
      </c>
      <c r="C3559" s="3" t="s">
        <v>5781</v>
      </c>
      <c r="D3559">
        <v>2000</v>
      </c>
      <c r="E3559">
        <v>2013.47</v>
      </c>
      <c r="F3559" t="s">
        <v>8221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7"/>
        <v>100.67349999999999</v>
      </c>
      <c r="P3559">
        <f t="shared" si="338"/>
        <v>3.5842293906810037</v>
      </c>
      <c r="Q3559" t="str">
        <f t="shared" si="339"/>
        <v>theater</v>
      </c>
      <c r="R3559" t="str">
        <f t="shared" si="340"/>
        <v>plays</v>
      </c>
      <c r="S3559" s="8">
        <f t="shared" si="341"/>
        <v>41730.276747685188</v>
      </c>
      <c r="T3559" s="8">
        <f t="shared" si="342"/>
        <v>41764.276747685188</v>
      </c>
    </row>
    <row r="3560" spans="1:20" ht="32" x14ac:dyDescent="0.2">
      <c r="A3560">
        <v>3558</v>
      </c>
      <c r="B3560" s="3" t="s">
        <v>3557</v>
      </c>
      <c r="C3560" s="3" t="s">
        <v>5782</v>
      </c>
      <c r="D3560">
        <v>1700</v>
      </c>
      <c r="E3560">
        <v>1920</v>
      </c>
      <c r="F3560" t="s">
        <v>8221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7"/>
        <v>112.94117647058823</v>
      </c>
      <c r="P3560">
        <f t="shared" si="338"/>
        <v>77.272727272727266</v>
      </c>
      <c r="Q3560" t="str">
        <f t="shared" si="339"/>
        <v>theater</v>
      </c>
      <c r="R3560" t="str">
        <f t="shared" si="340"/>
        <v>plays</v>
      </c>
      <c r="S3560" s="8">
        <f t="shared" si="341"/>
        <v>42139.816840277781</v>
      </c>
      <c r="T3560" s="8">
        <f t="shared" si="342"/>
        <v>42181.875</v>
      </c>
    </row>
    <row r="3561" spans="1:20" ht="48" x14ac:dyDescent="0.2">
      <c r="A3561">
        <v>3559</v>
      </c>
      <c r="B3561" s="3" t="s">
        <v>3558</v>
      </c>
      <c r="C3561" s="3" t="s">
        <v>5783</v>
      </c>
      <c r="D3561">
        <v>2100</v>
      </c>
      <c r="E3561">
        <v>2690</v>
      </c>
      <c r="F3561" t="s">
        <v>8221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7"/>
        <v>128.09523809523807</v>
      </c>
      <c r="P3561">
        <f t="shared" si="338"/>
        <v>87.5</v>
      </c>
      <c r="Q3561" t="str">
        <f t="shared" si="339"/>
        <v>theater</v>
      </c>
      <c r="R3561" t="str">
        <f t="shared" si="340"/>
        <v>plays</v>
      </c>
      <c r="S3561" s="8">
        <f t="shared" si="341"/>
        <v>42194.096157407403</v>
      </c>
      <c r="T3561" s="8">
        <f t="shared" si="34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5784</v>
      </c>
      <c r="D3562">
        <v>5000</v>
      </c>
      <c r="E3562">
        <v>10085</v>
      </c>
      <c r="F3562" t="s">
        <v>8221</v>
      </c>
      <c r="G3562" t="s">
        <v>8224</v>
      </c>
      <c r="H3562" t="s">
        <v>8246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7"/>
        <v>201.7</v>
      </c>
      <c r="P3562">
        <f t="shared" si="338"/>
        <v>67.567567567567565</v>
      </c>
      <c r="Q3562" t="str">
        <f t="shared" si="339"/>
        <v>theater</v>
      </c>
      <c r="R3562" t="str">
        <f t="shared" si="340"/>
        <v>plays</v>
      </c>
      <c r="S3562" s="8">
        <f t="shared" si="341"/>
        <v>42115.889652777783</v>
      </c>
      <c r="T3562" s="8">
        <f t="shared" si="342"/>
        <v>42151.114583333328</v>
      </c>
    </row>
    <row r="3563" spans="1:20" ht="32" x14ac:dyDescent="0.2">
      <c r="A3563">
        <v>3561</v>
      </c>
      <c r="B3563" s="3" t="s">
        <v>3560</v>
      </c>
      <c r="C3563" s="3" t="s">
        <v>5785</v>
      </c>
      <c r="D3563">
        <v>1000</v>
      </c>
      <c r="E3563">
        <v>1374.16</v>
      </c>
      <c r="F3563" t="s">
        <v>8221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7"/>
        <v>137.416</v>
      </c>
      <c r="P3563">
        <f t="shared" si="338"/>
        <v>18.518518518518519</v>
      </c>
      <c r="Q3563" t="str">
        <f t="shared" si="339"/>
        <v>theater</v>
      </c>
      <c r="R3563" t="str">
        <f t="shared" si="340"/>
        <v>plays</v>
      </c>
      <c r="S3563" s="8">
        <f t="shared" si="341"/>
        <v>42203.680300925931</v>
      </c>
      <c r="T3563" s="8">
        <f t="shared" si="342"/>
        <v>42221.774999999994</v>
      </c>
    </row>
    <row r="3564" spans="1:20" ht="32" x14ac:dyDescent="0.2">
      <c r="A3564">
        <v>3562</v>
      </c>
      <c r="B3564" s="3" t="s">
        <v>3561</v>
      </c>
      <c r="C3564" s="3" t="s">
        <v>5786</v>
      </c>
      <c r="D3564">
        <v>3000</v>
      </c>
      <c r="E3564">
        <v>3460</v>
      </c>
      <c r="F3564" t="s">
        <v>8221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7"/>
        <v>115.33333333333333</v>
      </c>
      <c r="P3564">
        <f t="shared" si="338"/>
        <v>96.774193548387103</v>
      </c>
      <c r="Q3564" t="str">
        <f t="shared" si="339"/>
        <v>theater</v>
      </c>
      <c r="R3564" t="str">
        <f t="shared" si="340"/>
        <v>plays</v>
      </c>
      <c r="S3564" s="8">
        <f t="shared" si="341"/>
        <v>42433.761886574073</v>
      </c>
      <c r="T3564" s="8">
        <f t="shared" si="34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5787</v>
      </c>
      <c r="D3565">
        <v>6000</v>
      </c>
      <c r="E3565">
        <v>6700</v>
      </c>
      <c r="F3565" t="s">
        <v>8221</v>
      </c>
      <c r="G3565" t="s">
        <v>8227</v>
      </c>
      <c r="H3565" t="s">
        <v>8249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7"/>
        <v>111.66666666666667</v>
      </c>
      <c r="P3565">
        <f t="shared" si="338"/>
        <v>240</v>
      </c>
      <c r="Q3565" t="str">
        <f t="shared" si="339"/>
        <v>theater</v>
      </c>
      <c r="R3565" t="str">
        <f t="shared" si="340"/>
        <v>plays</v>
      </c>
      <c r="S3565" s="8">
        <f t="shared" si="341"/>
        <v>42555.671944444446</v>
      </c>
      <c r="T3565" s="8">
        <f t="shared" si="34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5788</v>
      </c>
      <c r="D3566">
        <v>1500</v>
      </c>
      <c r="E3566">
        <v>1776</v>
      </c>
      <c r="F3566" t="s">
        <v>8221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7"/>
        <v>118.39999999999999</v>
      </c>
      <c r="P3566">
        <f t="shared" si="338"/>
        <v>88.235294117647058</v>
      </c>
      <c r="Q3566" t="str">
        <f t="shared" si="339"/>
        <v>theater</v>
      </c>
      <c r="R3566" t="str">
        <f t="shared" si="340"/>
        <v>plays</v>
      </c>
      <c r="S3566" s="8">
        <f t="shared" si="341"/>
        <v>42236.623252314821</v>
      </c>
      <c r="T3566" s="8">
        <f t="shared" si="342"/>
        <v>42282.666666666672</v>
      </c>
    </row>
    <row r="3567" spans="1:20" ht="64" x14ac:dyDescent="0.2">
      <c r="A3567">
        <v>3565</v>
      </c>
      <c r="B3567" s="3" t="s">
        <v>3564</v>
      </c>
      <c r="C3567" s="3" t="s">
        <v>5789</v>
      </c>
      <c r="D3567">
        <v>2000</v>
      </c>
      <c r="E3567">
        <v>3500</v>
      </c>
      <c r="F3567" t="s">
        <v>8221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7"/>
        <v>175</v>
      </c>
      <c r="P3567">
        <f t="shared" si="338"/>
        <v>166.66666666666666</v>
      </c>
      <c r="Q3567" t="str">
        <f t="shared" si="339"/>
        <v>theater</v>
      </c>
      <c r="R3567" t="str">
        <f t="shared" si="340"/>
        <v>plays</v>
      </c>
      <c r="S3567" s="8">
        <f t="shared" si="341"/>
        <v>41974.743148148147</v>
      </c>
      <c r="T3567" s="8">
        <f t="shared" si="342"/>
        <v>42004.743148148147</v>
      </c>
    </row>
    <row r="3568" spans="1:20" ht="32" x14ac:dyDescent="0.2">
      <c r="A3568">
        <v>3566</v>
      </c>
      <c r="B3568" s="3" t="s">
        <v>3565</v>
      </c>
      <c r="C3568" s="3" t="s">
        <v>5790</v>
      </c>
      <c r="D3568">
        <v>1000</v>
      </c>
      <c r="E3568">
        <v>1175</v>
      </c>
      <c r="F3568" t="s">
        <v>8221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7"/>
        <v>117.5</v>
      </c>
      <c r="P3568">
        <f t="shared" si="338"/>
        <v>26.315789473684209</v>
      </c>
      <c r="Q3568" t="str">
        <f t="shared" si="339"/>
        <v>theater</v>
      </c>
      <c r="R3568" t="str">
        <f t="shared" si="340"/>
        <v>plays</v>
      </c>
      <c r="S3568" s="8">
        <f t="shared" si="341"/>
        <v>41997.507905092592</v>
      </c>
      <c r="T3568" s="8">
        <f t="shared" si="34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5791</v>
      </c>
      <c r="D3569">
        <v>65000</v>
      </c>
      <c r="E3569">
        <v>65924.38</v>
      </c>
      <c r="F3569" t="s">
        <v>8221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7"/>
        <v>101.42212307692309</v>
      </c>
      <c r="P3569">
        <f t="shared" si="338"/>
        <v>1585.3658536585365</v>
      </c>
      <c r="Q3569" t="str">
        <f t="shared" si="339"/>
        <v>theater</v>
      </c>
      <c r="R3569" t="str">
        <f t="shared" si="340"/>
        <v>plays</v>
      </c>
      <c r="S3569" s="8">
        <f t="shared" si="341"/>
        <v>42135.810694444444</v>
      </c>
      <c r="T3569" s="8">
        <f t="shared" si="342"/>
        <v>42165.810694444444</v>
      </c>
    </row>
    <row r="3570" spans="1:20" ht="32" x14ac:dyDescent="0.2">
      <c r="A3570">
        <v>3568</v>
      </c>
      <c r="B3570" s="3" t="s">
        <v>3567</v>
      </c>
      <c r="C3570" s="3" t="s">
        <v>5792</v>
      </c>
      <c r="D3570">
        <v>6000</v>
      </c>
      <c r="E3570">
        <v>0</v>
      </c>
      <c r="F3570" t="s">
        <v>8221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7"/>
        <v>0</v>
      </c>
      <c r="P3570">
        <f t="shared" si="338"/>
        <v>315.78947368421052</v>
      </c>
      <c r="Q3570" t="str">
        <f t="shared" si="339"/>
        <v>theater</v>
      </c>
      <c r="R3570" t="str">
        <f t="shared" si="340"/>
        <v>plays</v>
      </c>
      <c r="S3570" s="8">
        <f t="shared" si="341"/>
        <v>41869.740671296298</v>
      </c>
      <c r="T3570" s="8">
        <f t="shared" si="34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5793</v>
      </c>
      <c r="D3571">
        <v>3500</v>
      </c>
      <c r="E3571">
        <v>760</v>
      </c>
      <c r="F3571" t="s">
        <v>8221</v>
      </c>
      <c r="G3571" t="s">
        <v>8230</v>
      </c>
      <c r="H3571" t="s">
        <v>8249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7"/>
        <v>21.714285714285715</v>
      </c>
      <c r="P3571">
        <f t="shared" si="338"/>
        <v>85.365853658536579</v>
      </c>
      <c r="Q3571" t="str">
        <f t="shared" si="339"/>
        <v>theater</v>
      </c>
      <c r="R3571" t="str">
        <f t="shared" si="340"/>
        <v>plays</v>
      </c>
      <c r="S3571" s="8">
        <f t="shared" si="341"/>
        <v>41982.688611111109</v>
      </c>
      <c r="T3571" s="8">
        <f t="shared" si="342"/>
        <v>42012.688611111109</v>
      </c>
    </row>
    <row r="3572" spans="1:20" ht="32" x14ac:dyDescent="0.2">
      <c r="A3572">
        <v>3570</v>
      </c>
      <c r="B3572" s="3" t="s">
        <v>3569</v>
      </c>
      <c r="C3572" s="3" t="s">
        <v>5794</v>
      </c>
      <c r="D3572">
        <v>8000</v>
      </c>
      <c r="E3572">
        <v>8730</v>
      </c>
      <c r="F3572" t="s">
        <v>8221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7"/>
        <v>109.125</v>
      </c>
      <c r="P3572">
        <f t="shared" si="338"/>
        <v>307.69230769230768</v>
      </c>
      <c r="Q3572" t="str">
        <f t="shared" si="339"/>
        <v>theater</v>
      </c>
      <c r="R3572" t="str">
        <f t="shared" si="340"/>
        <v>plays</v>
      </c>
      <c r="S3572" s="8">
        <f t="shared" si="341"/>
        <v>41976.331979166673</v>
      </c>
      <c r="T3572" s="8">
        <f t="shared" si="34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5795</v>
      </c>
      <c r="D3573">
        <v>350</v>
      </c>
      <c r="E3573">
        <v>360</v>
      </c>
      <c r="F3573" t="s">
        <v>8221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7"/>
        <v>102.85714285714285</v>
      </c>
      <c r="P3573">
        <f t="shared" si="338"/>
        <v>14</v>
      </c>
      <c r="Q3573" t="str">
        <f t="shared" si="339"/>
        <v>theater</v>
      </c>
      <c r="R3573" t="str">
        <f t="shared" si="340"/>
        <v>plays</v>
      </c>
      <c r="S3573" s="8">
        <f t="shared" si="341"/>
        <v>41912.858946759261</v>
      </c>
      <c r="T3573" s="8">
        <f t="shared" si="342"/>
        <v>41942.858946759261</v>
      </c>
    </row>
    <row r="3574" spans="1:20" ht="48" x14ac:dyDescent="0.2">
      <c r="A3574">
        <v>3572</v>
      </c>
      <c r="B3574" s="3" t="s">
        <v>3571</v>
      </c>
      <c r="C3574" s="3" t="s">
        <v>5796</v>
      </c>
      <c r="D3574">
        <v>5000</v>
      </c>
      <c r="E3574">
        <v>18</v>
      </c>
      <c r="F3574" t="s">
        <v>8221</v>
      </c>
      <c r="G3574" t="s">
        <v>8229</v>
      </c>
      <c r="H3574" t="s">
        <v>8251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7"/>
        <v>0.36</v>
      </c>
      <c r="P3574">
        <f t="shared" si="338"/>
        <v>555.55555555555554</v>
      </c>
      <c r="Q3574" t="str">
        <f t="shared" si="339"/>
        <v>theater</v>
      </c>
      <c r="R3574" t="str">
        <f t="shared" si="340"/>
        <v>plays</v>
      </c>
      <c r="S3574" s="8">
        <f t="shared" si="341"/>
        <v>42146.570393518516</v>
      </c>
      <c r="T3574" s="8">
        <f t="shared" si="342"/>
        <v>42176.570393518516</v>
      </c>
    </row>
    <row r="3575" spans="1:20" ht="48" x14ac:dyDescent="0.2">
      <c r="A3575">
        <v>3573</v>
      </c>
      <c r="B3575" s="3" t="s">
        <v>3572</v>
      </c>
      <c r="C3575" s="3" t="s">
        <v>5797</v>
      </c>
      <c r="D3575">
        <v>10000</v>
      </c>
      <c r="E3575">
        <v>3125</v>
      </c>
      <c r="F3575" t="s">
        <v>8221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7"/>
        <v>31.25</v>
      </c>
      <c r="P3575">
        <f t="shared" si="338"/>
        <v>128.2051282051282</v>
      </c>
      <c r="Q3575" t="str">
        <f t="shared" si="339"/>
        <v>theater</v>
      </c>
      <c r="R3575" t="str">
        <f t="shared" si="340"/>
        <v>plays</v>
      </c>
      <c r="S3575" s="8">
        <f t="shared" si="341"/>
        <v>41921.375532407408</v>
      </c>
      <c r="T3575" s="8">
        <f t="shared" si="342"/>
        <v>41951.417199074072</v>
      </c>
    </row>
    <row r="3576" spans="1:20" ht="64" x14ac:dyDescent="0.2">
      <c r="A3576">
        <v>3574</v>
      </c>
      <c r="B3576" s="3" t="s">
        <v>3573</v>
      </c>
      <c r="C3576" s="3" t="s">
        <v>5798</v>
      </c>
      <c r="D3576">
        <v>4000</v>
      </c>
      <c r="E3576">
        <v>1772</v>
      </c>
      <c r="F3576" t="s">
        <v>8221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7"/>
        <v>44.3</v>
      </c>
      <c r="P3576">
        <f t="shared" si="338"/>
        <v>88.888888888888886</v>
      </c>
      <c r="Q3576" t="str">
        <f t="shared" si="339"/>
        <v>theater</v>
      </c>
      <c r="R3576" t="str">
        <f t="shared" si="340"/>
        <v>plays</v>
      </c>
      <c r="S3576" s="8">
        <f t="shared" si="341"/>
        <v>41926.942685185182</v>
      </c>
      <c r="T3576" s="8">
        <f t="shared" si="342"/>
        <v>41956.984351851846</v>
      </c>
    </row>
    <row r="3577" spans="1:20" ht="16" x14ac:dyDescent="0.2">
      <c r="A3577">
        <v>3575</v>
      </c>
      <c r="B3577" s="3" t="s">
        <v>3574</v>
      </c>
      <c r="C3577" s="3" t="s">
        <v>5799</v>
      </c>
      <c r="D3577">
        <v>2400</v>
      </c>
      <c r="E3577">
        <v>2400</v>
      </c>
      <c r="F3577" t="s">
        <v>8221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7"/>
        <v>100</v>
      </c>
      <c r="P3577">
        <f t="shared" si="338"/>
        <v>23.529411764705884</v>
      </c>
      <c r="Q3577" t="str">
        <f t="shared" si="339"/>
        <v>theater</v>
      </c>
      <c r="R3577" t="str">
        <f t="shared" si="340"/>
        <v>plays</v>
      </c>
      <c r="S3577" s="8">
        <f t="shared" si="341"/>
        <v>42561.783877314811</v>
      </c>
      <c r="T3577" s="8">
        <f t="shared" si="34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5800</v>
      </c>
      <c r="D3578">
        <v>2500</v>
      </c>
      <c r="E3578">
        <v>635</v>
      </c>
      <c r="F3578" t="s">
        <v>8221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7"/>
        <v>25.4</v>
      </c>
      <c r="P3578">
        <f t="shared" si="338"/>
        <v>500</v>
      </c>
      <c r="Q3578" t="str">
        <f t="shared" si="339"/>
        <v>theater</v>
      </c>
      <c r="R3578" t="str">
        <f t="shared" si="340"/>
        <v>plays</v>
      </c>
      <c r="S3578" s="8">
        <f t="shared" si="341"/>
        <v>42649.54923611111</v>
      </c>
      <c r="T3578" s="8">
        <f t="shared" si="34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5801</v>
      </c>
      <c r="D3579">
        <v>30000</v>
      </c>
      <c r="E3579">
        <v>10042</v>
      </c>
      <c r="F3579" t="s">
        <v>8221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7"/>
        <v>33.473333333333329</v>
      </c>
      <c r="P3579">
        <f t="shared" si="338"/>
        <v>1111.1111111111111</v>
      </c>
      <c r="Q3579" t="str">
        <f t="shared" si="339"/>
        <v>theater</v>
      </c>
      <c r="R3579" t="str">
        <f t="shared" si="340"/>
        <v>plays</v>
      </c>
      <c r="S3579" s="8">
        <f t="shared" si="341"/>
        <v>42093.786840277782</v>
      </c>
      <c r="T3579" s="8">
        <f t="shared" si="342"/>
        <v>42120.26944444445</v>
      </c>
    </row>
    <row r="3580" spans="1:20" ht="48" x14ac:dyDescent="0.2">
      <c r="A3580">
        <v>3578</v>
      </c>
      <c r="B3580" s="3" t="s">
        <v>3577</v>
      </c>
      <c r="C3580" s="3" t="s">
        <v>5802</v>
      </c>
      <c r="D3580">
        <v>5000</v>
      </c>
      <c r="E3580">
        <v>2390</v>
      </c>
      <c r="F3580" t="s">
        <v>8221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7"/>
        <v>47.8</v>
      </c>
      <c r="P3580">
        <f t="shared" si="338"/>
        <v>135.13513513513513</v>
      </c>
      <c r="Q3580" t="str">
        <f t="shared" si="339"/>
        <v>theater</v>
      </c>
      <c r="R3580" t="str">
        <f t="shared" si="340"/>
        <v>plays</v>
      </c>
      <c r="S3580" s="8">
        <f t="shared" si="341"/>
        <v>42460.733530092592</v>
      </c>
      <c r="T3580" s="8">
        <f t="shared" si="34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5803</v>
      </c>
      <c r="D3581">
        <v>3000</v>
      </c>
      <c r="E3581">
        <v>280</v>
      </c>
      <c r="F3581" t="s">
        <v>8221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7"/>
        <v>9.3333333333333339</v>
      </c>
      <c r="P3581">
        <f t="shared" si="338"/>
        <v>214.28571428571428</v>
      </c>
      <c r="Q3581" t="str">
        <f t="shared" si="339"/>
        <v>theater</v>
      </c>
      <c r="R3581" t="str">
        <f t="shared" si="340"/>
        <v>plays</v>
      </c>
      <c r="S3581" s="8">
        <f t="shared" si="341"/>
        <v>42430.762222222227</v>
      </c>
      <c r="T3581" s="8">
        <f t="shared" si="34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5804</v>
      </c>
      <c r="D3582">
        <v>10000</v>
      </c>
      <c r="E3582">
        <v>5</v>
      </c>
      <c r="F3582" t="s">
        <v>8221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7"/>
        <v>0.05</v>
      </c>
      <c r="P3582">
        <f t="shared" si="338"/>
        <v>370.37037037037038</v>
      </c>
      <c r="Q3582" t="str">
        <f t="shared" si="339"/>
        <v>theater</v>
      </c>
      <c r="R3582" t="str">
        <f t="shared" si="340"/>
        <v>plays</v>
      </c>
      <c r="S3582" s="8">
        <f t="shared" si="341"/>
        <v>42026.176180555558</v>
      </c>
      <c r="T3582" s="8">
        <f t="shared" si="34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5805</v>
      </c>
      <c r="D3583">
        <v>12000</v>
      </c>
      <c r="E3583">
        <v>1405</v>
      </c>
      <c r="F3583" t="s">
        <v>8221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7"/>
        <v>11.708333333333334</v>
      </c>
      <c r="P3583">
        <f t="shared" si="338"/>
        <v>266.66666666666669</v>
      </c>
      <c r="Q3583" t="str">
        <f t="shared" si="339"/>
        <v>theater</v>
      </c>
      <c r="R3583" t="str">
        <f t="shared" si="340"/>
        <v>plays</v>
      </c>
      <c r="S3583" s="8">
        <f t="shared" si="341"/>
        <v>41836.471180555556</v>
      </c>
      <c r="T3583" s="8">
        <f t="shared" si="34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5806</v>
      </c>
      <c r="D3584">
        <v>300000</v>
      </c>
      <c r="E3584">
        <v>0</v>
      </c>
      <c r="F3584" t="s">
        <v>8221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7"/>
        <v>0</v>
      </c>
      <c r="P3584">
        <f t="shared" si="338"/>
        <v>6122.4489795918371</v>
      </c>
      <c r="Q3584" t="str">
        <f t="shared" si="339"/>
        <v>theater</v>
      </c>
      <c r="R3584" t="str">
        <f t="shared" si="340"/>
        <v>plays</v>
      </c>
      <c r="S3584" s="8">
        <f t="shared" si="341"/>
        <v>42451.095856481479</v>
      </c>
      <c r="T3584" s="8">
        <f t="shared" si="34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5807</v>
      </c>
      <c r="D3585">
        <v>12500</v>
      </c>
      <c r="E3585">
        <v>2526</v>
      </c>
      <c r="F3585" t="s">
        <v>8221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7"/>
        <v>20.208000000000002</v>
      </c>
      <c r="P3585">
        <f t="shared" si="338"/>
        <v>520.83333333333337</v>
      </c>
      <c r="Q3585" t="str">
        <f t="shared" si="339"/>
        <v>theater</v>
      </c>
      <c r="R3585" t="str">
        <f t="shared" si="340"/>
        <v>plays</v>
      </c>
      <c r="S3585" s="8">
        <f t="shared" si="341"/>
        <v>42418.425983796296</v>
      </c>
      <c r="T3585" s="8">
        <f t="shared" si="342"/>
        <v>42478.384317129632</v>
      </c>
    </row>
    <row r="3586" spans="1:20" ht="80" x14ac:dyDescent="0.2">
      <c r="A3586">
        <v>3584</v>
      </c>
      <c r="B3586" s="3" t="s">
        <v>3583</v>
      </c>
      <c r="C3586" s="3" t="s">
        <v>5808</v>
      </c>
      <c r="D3586">
        <v>125000</v>
      </c>
      <c r="E3586">
        <v>0</v>
      </c>
      <c r="F3586" t="s">
        <v>8221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7"/>
        <v>0</v>
      </c>
      <c r="P3586">
        <f t="shared" si="338"/>
        <v>1116.0714285714287</v>
      </c>
      <c r="Q3586" t="str">
        <f t="shared" si="339"/>
        <v>theater</v>
      </c>
      <c r="R3586" t="str">
        <f t="shared" si="340"/>
        <v>plays</v>
      </c>
      <c r="S3586" s="8">
        <f t="shared" si="341"/>
        <v>42168.316481481481</v>
      </c>
      <c r="T3586" s="8">
        <f t="shared" si="34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5809</v>
      </c>
      <c r="D3587">
        <v>5105</v>
      </c>
      <c r="E3587">
        <v>216</v>
      </c>
      <c r="F3587" t="s">
        <v>8221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7"/>
        <v>4.2311459353574925</v>
      </c>
      <c r="P3587">
        <f t="shared" si="338"/>
        <v>221.95652173913044</v>
      </c>
      <c r="Q3587" t="str">
        <f t="shared" si="339"/>
        <v>theater</v>
      </c>
      <c r="R3587" t="str">
        <f t="shared" si="340"/>
        <v>plays</v>
      </c>
      <c r="S3587" s="8">
        <f t="shared" si="341"/>
        <v>41964.716319444444</v>
      </c>
      <c r="T3587" s="8">
        <f t="shared" si="342"/>
        <v>41994.716319444444</v>
      </c>
    </row>
    <row r="3588" spans="1:20" ht="48" x14ac:dyDescent="0.2">
      <c r="A3588">
        <v>3586</v>
      </c>
      <c r="B3588" s="3" t="s">
        <v>3585</v>
      </c>
      <c r="C3588" s="3" t="s">
        <v>5810</v>
      </c>
      <c r="D3588">
        <v>20000</v>
      </c>
      <c r="E3588">
        <v>5212</v>
      </c>
      <c r="F3588" t="s">
        <v>8221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7"/>
        <v>26.06</v>
      </c>
      <c r="P3588">
        <f t="shared" si="338"/>
        <v>370.37037037037038</v>
      </c>
      <c r="Q3588" t="str">
        <f t="shared" si="339"/>
        <v>theater</v>
      </c>
      <c r="R3588" t="str">
        <f t="shared" si="340"/>
        <v>plays</v>
      </c>
      <c r="S3588" s="8">
        <f t="shared" si="341"/>
        <v>42576.697569444441</v>
      </c>
      <c r="T3588" s="8">
        <f t="shared" si="342"/>
        <v>42636.697569444441</v>
      </c>
    </row>
    <row r="3589" spans="1:20" ht="48" x14ac:dyDescent="0.2">
      <c r="A3589">
        <v>3587</v>
      </c>
      <c r="B3589" s="3" t="s">
        <v>3586</v>
      </c>
      <c r="C3589" s="3" t="s">
        <v>5811</v>
      </c>
      <c r="D3589">
        <v>5050</v>
      </c>
      <c r="E3589">
        <v>10</v>
      </c>
      <c r="F3589" t="s">
        <v>8221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7"/>
        <v>0.19801980198019803</v>
      </c>
      <c r="P3589">
        <f t="shared" si="338"/>
        <v>180.35714285714286</v>
      </c>
      <c r="Q3589" t="str">
        <f t="shared" si="339"/>
        <v>theater</v>
      </c>
      <c r="R3589" t="str">
        <f t="shared" si="340"/>
        <v>plays</v>
      </c>
      <c r="S3589" s="8">
        <f t="shared" si="341"/>
        <v>42503.539976851855</v>
      </c>
      <c r="T3589" s="8">
        <f t="shared" si="342"/>
        <v>42548.791666666672</v>
      </c>
    </row>
    <row r="3590" spans="1:20" ht="16" x14ac:dyDescent="0.2">
      <c r="A3590">
        <v>3588</v>
      </c>
      <c r="B3590" s="3" t="s">
        <v>3587</v>
      </c>
      <c r="C3590" s="3" t="s">
        <v>5812</v>
      </c>
      <c r="D3590">
        <v>16500</v>
      </c>
      <c r="E3590">
        <v>1</v>
      </c>
      <c r="F3590" t="s">
        <v>8221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7"/>
        <v>6.0606060606060606E-3</v>
      </c>
      <c r="P3590">
        <f t="shared" si="338"/>
        <v>1500</v>
      </c>
      <c r="Q3590" t="str">
        <f t="shared" si="339"/>
        <v>theater</v>
      </c>
      <c r="R3590" t="str">
        <f t="shared" si="340"/>
        <v>plays</v>
      </c>
      <c r="S3590" s="8">
        <f t="shared" si="341"/>
        <v>42101.828819444447</v>
      </c>
      <c r="T3590" s="8">
        <f t="shared" si="342"/>
        <v>42123.958333333328</v>
      </c>
    </row>
    <row r="3591" spans="1:20" ht="48" x14ac:dyDescent="0.2">
      <c r="A3591">
        <v>3589</v>
      </c>
      <c r="B3591" s="3" t="s">
        <v>3588</v>
      </c>
      <c r="C3591" s="3" t="s">
        <v>5813</v>
      </c>
      <c r="D3591">
        <v>5000</v>
      </c>
      <c r="E3591">
        <v>51</v>
      </c>
      <c r="F3591" t="s">
        <v>8221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7"/>
        <v>1.02</v>
      </c>
      <c r="P3591">
        <f t="shared" si="338"/>
        <v>80.645161290322577</v>
      </c>
      <c r="Q3591" t="str">
        <f t="shared" si="339"/>
        <v>theater</v>
      </c>
      <c r="R3591" t="str">
        <f t="shared" si="340"/>
        <v>plays</v>
      </c>
      <c r="S3591" s="8">
        <f t="shared" si="341"/>
        <v>42125.647534722222</v>
      </c>
      <c r="T3591" s="8">
        <f t="shared" si="342"/>
        <v>42150.647534722222</v>
      </c>
    </row>
    <row r="3592" spans="1:20" ht="32" x14ac:dyDescent="0.2">
      <c r="A3592">
        <v>3590</v>
      </c>
      <c r="B3592" s="3" t="s">
        <v>3589</v>
      </c>
      <c r="C3592" s="3" t="s">
        <v>5814</v>
      </c>
      <c r="D3592">
        <v>2000</v>
      </c>
      <c r="E3592">
        <v>1302</v>
      </c>
      <c r="F3592" t="s">
        <v>8221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7"/>
        <v>65.100000000000009</v>
      </c>
      <c r="P3592">
        <f t="shared" si="338"/>
        <v>27.397260273972602</v>
      </c>
      <c r="Q3592" t="str">
        <f t="shared" si="339"/>
        <v>theater</v>
      </c>
      <c r="R3592" t="str">
        <f t="shared" si="340"/>
        <v>plays</v>
      </c>
      <c r="S3592" s="8">
        <f t="shared" si="341"/>
        <v>41902.333726851852</v>
      </c>
      <c r="T3592" s="8">
        <f t="shared" si="342"/>
        <v>41932.333726851852</v>
      </c>
    </row>
    <row r="3593" spans="1:20" ht="48" x14ac:dyDescent="0.2">
      <c r="A3593">
        <v>3591</v>
      </c>
      <c r="B3593" s="3" t="s">
        <v>3590</v>
      </c>
      <c r="C3593" s="3" t="s">
        <v>5815</v>
      </c>
      <c r="D3593">
        <v>2000</v>
      </c>
      <c r="E3593">
        <v>0</v>
      </c>
      <c r="F3593" t="s">
        <v>8221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7"/>
        <v>0</v>
      </c>
      <c r="P3593">
        <f t="shared" si="338"/>
        <v>111.11111111111111</v>
      </c>
      <c r="Q3593" t="str">
        <f t="shared" si="339"/>
        <v>theater</v>
      </c>
      <c r="R3593" t="str">
        <f t="shared" si="340"/>
        <v>plays</v>
      </c>
      <c r="S3593" s="8">
        <f t="shared" si="341"/>
        <v>42003.948425925926</v>
      </c>
      <c r="T3593" s="8">
        <f t="shared" si="342"/>
        <v>42028.207638888889</v>
      </c>
    </row>
    <row r="3594" spans="1:20" ht="48" x14ac:dyDescent="0.2">
      <c r="A3594">
        <v>3592</v>
      </c>
      <c r="B3594" s="3" t="s">
        <v>3591</v>
      </c>
      <c r="C3594" s="3" t="s">
        <v>5816</v>
      </c>
      <c r="D3594">
        <v>5500</v>
      </c>
      <c r="E3594">
        <v>0</v>
      </c>
      <c r="F3594" t="s">
        <v>8221</v>
      </c>
      <c r="G3594" t="s">
        <v>8236</v>
      </c>
      <c r="H3594" t="s">
        <v>8249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7"/>
        <v>0</v>
      </c>
      <c r="P3594">
        <f t="shared" si="338"/>
        <v>157.14285714285714</v>
      </c>
      <c r="Q3594" t="str">
        <f t="shared" si="339"/>
        <v>theater</v>
      </c>
      <c r="R3594" t="str">
        <f t="shared" si="340"/>
        <v>plays</v>
      </c>
      <c r="S3594" s="8">
        <f t="shared" si="341"/>
        <v>41988.829942129625</v>
      </c>
      <c r="T3594" s="8">
        <f t="shared" si="342"/>
        <v>42046.207638888889</v>
      </c>
    </row>
    <row r="3595" spans="1:20" ht="48" x14ac:dyDescent="0.2">
      <c r="A3595">
        <v>3593</v>
      </c>
      <c r="B3595" s="3" t="s">
        <v>3592</v>
      </c>
      <c r="C3595" s="3" t="s">
        <v>5817</v>
      </c>
      <c r="D3595">
        <v>5000</v>
      </c>
      <c r="E3595">
        <v>487</v>
      </c>
      <c r="F3595" t="s">
        <v>8221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ref="O3595:O3658" si="343">(E3595/D3595)*100</f>
        <v>9.74</v>
      </c>
      <c r="P3595">
        <f t="shared" ref="P3595:P3658" si="344">D3595/L3595</f>
        <v>116.27906976744185</v>
      </c>
      <c r="Q3595" t="str">
        <f t="shared" ref="Q3595:Q3658" si="345">LEFT(N3595,SEARCH("/",N3595)-1)</f>
        <v>theater</v>
      </c>
      <c r="R3595" t="str">
        <f t="shared" ref="R3595:R3658" si="346">RIGHT(N3595,LEN(N3595)-SEARCH("/",N3595))</f>
        <v>plays</v>
      </c>
      <c r="S3595" s="8">
        <f t="shared" ref="S3595:S3658" si="347">(((J3595/60)/60)/24)+DATE(1970,1,1)</f>
        <v>41974.898599537039</v>
      </c>
      <c r="T3595" s="8">
        <f t="shared" ref="T3595:T3658" si="348">(((I3595/60)/60)/24)+DATE(1970,1,1)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5818</v>
      </c>
      <c r="D3596">
        <v>7000</v>
      </c>
      <c r="E3596">
        <v>0</v>
      </c>
      <c r="F3596" t="s">
        <v>8221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43"/>
        <v>0</v>
      </c>
      <c r="P3596">
        <f t="shared" si="344"/>
        <v>194.44444444444446</v>
      </c>
      <c r="Q3596" t="str">
        <f t="shared" si="345"/>
        <v>theater</v>
      </c>
      <c r="R3596" t="str">
        <f t="shared" si="346"/>
        <v>plays</v>
      </c>
      <c r="S3596" s="8">
        <f t="shared" si="347"/>
        <v>42592.066921296297</v>
      </c>
      <c r="T3596" s="8">
        <f t="shared" si="348"/>
        <v>42617.066921296297</v>
      </c>
    </row>
    <row r="3597" spans="1:20" ht="48" x14ac:dyDescent="0.2">
      <c r="A3597">
        <v>3595</v>
      </c>
      <c r="B3597" s="3" t="s">
        <v>3594</v>
      </c>
      <c r="C3597" s="3" t="s">
        <v>5819</v>
      </c>
      <c r="D3597">
        <v>1750</v>
      </c>
      <c r="E3597">
        <v>85</v>
      </c>
      <c r="F3597" t="s">
        <v>8221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43"/>
        <v>4.8571428571428568</v>
      </c>
      <c r="P3597">
        <f t="shared" si="344"/>
        <v>28.225806451612904</v>
      </c>
      <c r="Q3597" t="str">
        <f t="shared" si="345"/>
        <v>theater</v>
      </c>
      <c r="R3597" t="str">
        <f t="shared" si="346"/>
        <v>plays</v>
      </c>
      <c r="S3597" s="8">
        <f t="shared" si="347"/>
        <v>42050.008368055554</v>
      </c>
      <c r="T3597" s="8">
        <f t="shared" si="348"/>
        <v>42076.290972222225</v>
      </c>
    </row>
    <row r="3598" spans="1:20" ht="32" x14ac:dyDescent="0.2">
      <c r="A3598">
        <v>3596</v>
      </c>
      <c r="B3598" s="3" t="s">
        <v>3595</v>
      </c>
      <c r="C3598" s="3" t="s">
        <v>5820</v>
      </c>
      <c r="D3598">
        <v>5000</v>
      </c>
      <c r="E3598">
        <v>34</v>
      </c>
      <c r="F3598" t="s">
        <v>8221</v>
      </c>
      <c r="G3598" t="s">
        <v>8236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43"/>
        <v>0.67999999999999994</v>
      </c>
      <c r="P3598">
        <f t="shared" si="344"/>
        <v>333.33333333333331</v>
      </c>
      <c r="Q3598" t="str">
        <f t="shared" si="345"/>
        <v>theater</v>
      </c>
      <c r="R3598" t="str">
        <f t="shared" si="346"/>
        <v>plays</v>
      </c>
      <c r="S3598" s="8">
        <f t="shared" si="347"/>
        <v>41856.715069444443</v>
      </c>
      <c r="T3598" s="8">
        <f t="shared" si="348"/>
        <v>41877.715069444443</v>
      </c>
    </row>
    <row r="3599" spans="1:20" ht="48" x14ac:dyDescent="0.2">
      <c r="A3599">
        <v>3597</v>
      </c>
      <c r="B3599" s="3" t="s">
        <v>3596</v>
      </c>
      <c r="C3599" s="3" t="s">
        <v>5821</v>
      </c>
      <c r="D3599">
        <v>10000</v>
      </c>
      <c r="E3599">
        <v>1050</v>
      </c>
      <c r="F3599" t="s">
        <v>8221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43"/>
        <v>10.5</v>
      </c>
      <c r="P3599">
        <f t="shared" si="344"/>
        <v>303.030303030303</v>
      </c>
      <c r="Q3599" t="str">
        <f t="shared" si="345"/>
        <v>theater</v>
      </c>
      <c r="R3599" t="str">
        <f t="shared" si="346"/>
        <v>plays</v>
      </c>
      <c r="S3599" s="8">
        <f t="shared" si="347"/>
        <v>42417.585532407407</v>
      </c>
      <c r="T3599" s="8">
        <f t="shared" si="348"/>
        <v>42432.249305555553</v>
      </c>
    </row>
    <row r="3600" spans="1:20" ht="48" x14ac:dyDescent="0.2">
      <c r="A3600">
        <v>3598</v>
      </c>
      <c r="B3600" s="3" t="s">
        <v>3597</v>
      </c>
      <c r="C3600" s="3" t="s">
        <v>5822</v>
      </c>
      <c r="D3600">
        <v>5000</v>
      </c>
      <c r="E3600">
        <v>0</v>
      </c>
      <c r="F3600" t="s">
        <v>8221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43"/>
        <v>0</v>
      </c>
      <c r="P3600">
        <f t="shared" si="344"/>
        <v>185.18518518518519</v>
      </c>
      <c r="Q3600" t="str">
        <f t="shared" si="345"/>
        <v>theater</v>
      </c>
      <c r="R3600" t="str">
        <f t="shared" si="346"/>
        <v>plays</v>
      </c>
      <c r="S3600" s="8">
        <f t="shared" si="347"/>
        <v>41866.79886574074</v>
      </c>
      <c r="T3600" s="8">
        <f t="shared" si="348"/>
        <v>41885.207638888889</v>
      </c>
    </row>
    <row r="3601" spans="1:20" ht="48" x14ac:dyDescent="0.2">
      <c r="A3601">
        <v>3599</v>
      </c>
      <c r="B3601" s="3" t="s">
        <v>3598</v>
      </c>
      <c r="C3601" s="3" t="s">
        <v>5823</v>
      </c>
      <c r="D3601">
        <v>3000</v>
      </c>
      <c r="E3601">
        <v>50</v>
      </c>
      <c r="F3601" t="s">
        <v>8221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43"/>
        <v>1.6666666666666667</v>
      </c>
      <c r="P3601">
        <f t="shared" si="344"/>
        <v>176.47058823529412</v>
      </c>
      <c r="Q3601" t="str">
        <f t="shared" si="345"/>
        <v>theater</v>
      </c>
      <c r="R3601" t="str">
        <f t="shared" si="346"/>
        <v>plays</v>
      </c>
      <c r="S3601" s="8">
        <f t="shared" si="347"/>
        <v>42220.79487268519</v>
      </c>
      <c r="T3601" s="8">
        <f t="shared" si="348"/>
        <v>42246</v>
      </c>
    </row>
    <row r="3602" spans="1:20" ht="48" x14ac:dyDescent="0.2">
      <c r="A3602">
        <v>3600</v>
      </c>
      <c r="B3602" s="3" t="s">
        <v>3599</v>
      </c>
      <c r="C3602" s="3" t="s">
        <v>5824</v>
      </c>
      <c r="D3602">
        <v>25000</v>
      </c>
      <c r="E3602">
        <v>1967</v>
      </c>
      <c r="F3602" t="s">
        <v>8221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43"/>
        <v>7.8680000000000003</v>
      </c>
      <c r="P3602">
        <f t="shared" si="344"/>
        <v>6250</v>
      </c>
      <c r="Q3602" t="str">
        <f t="shared" si="345"/>
        <v>theater</v>
      </c>
      <c r="R3602" t="str">
        <f t="shared" si="346"/>
        <v>plays</v>
      </c>
      <c r="S3602" s="8">
        <f t="shared" si="347"/>
        <v>42628.849120370374</v>
      </c>
      <c r="T3602" s="8">
        <f t="shared" si="348"/>
        <v>42656.849120370374</v>
      </c>
    </row>
    <row r="3603" spans="1:20" ht="48" x14ac:dyDescent="0.2">
      <c r="A3603">
        <v>3601</v>
      </c>
      <c r="B3603" s="3" t="s">
        <v>3600</v>
      </c>
      <c r="C3603" s="3" t="s">
        <v>5825</v>
      </c>
      <c r="D3603">
        <v>5000</v>
      </c>
      <c r="E3603">
        <v>11</v>
      </c>
      <c r="F3603" t="s">
        <v>8221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43"/>
        <v>0.22</v>
      </c>
      <c r="P3603">
        <f t="shared" si="344"/>
        <v>94.339622641509436</v>
      </c>
      <c r="Q3603" t="str">
        <f t="shared" si="345"/>
        <v>theater</v>
      </c>
      <c r="R3603" t="str">
        <f t="shared" si="346"/>
        <v>plays</v>
      </c>
      <c r="S3603" s="8">
        <f t="shared" si="347"/>
        <v>41990.99863425926</v>
      </c>
      <c r="T3603" s="8">
        <f t="shared" si="348"/>
        <v>42020.99863425926</v>
      </c>
    </row>
    <row r="3604" spans="1:20" ht="48" x14ac:dyDescent="0.2">
      <c r="A3604">
        <v>3602</v>
      </c>
      <c r="B3604" s="3" t="s">
        <v>3601</v>
      </c>
      <c r="C3604" s="3" t="s">
        <v>5826</v>
      </c>
      <c r="D3604">
        <v>2000</v>
      </c>
      <c r="E3604">
        <v>150</v>
      </c>
      <c r="F3604" t="s">
        <v>8221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43"/>
        <v>7.5</v>
      </c>
      <c r="P3604">
        <f t="shared" si="344"/>
        <v>40.816326530612244</v>
      </c>
      <c r="Q3604" t="str">
        <f t="shared" si="345"/>
        <v>theater</v>
      </c>
      <c r="R3604" t="str">
        <f t="shared" si="346"/>
        <v>plays</v>
      </c>
      <c r="S3604" s="8">
        <f t="shared" si="347"/>
        <v>42447.894432870366</v>
      </c>
      <c r="T3604" s="8">
        <f t="shared" si="348"/>
        <v>42507.894432870366</v>
      </c>
    </row>
    <row r="3605" spans="1:20" ht="48" x14ac:dyDescent="0.2">
      <c r="A3605">
        <v>3603</v>
      </c>
      <c r="B3605" s="3" t="s">
        <v>3602</v>
      </c>
      <c r="C3605" s="3" t="s">
        <v>5827</v>
      </c>
      <c r="D3605">
        <v>3265</v>
      </c>
      <c r="E3605">
        <v>1395</v>
      </c>
      <c r="F3605" t="s">
        <v>8221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43"/>
        <v>42.725880551301685</v>
      </c>
      <c r="P3605">
        <f t="shared" si="344"/>
        <v>57.280701754385966</v>
      </c>
      <c r="Q3605" t="str">
        <f t="shared" si="345"/>
        <v>theater</v>
      </c>
      <c r="R3605" t="str">
        <f t="shared" si="346"/>
        <v>plays</v>
      </c>
      <c r="S3605" s="8">
        <f t="shared" si="347"/>
        <v>42283.864351851851</v>
      </c>
      <c r="T3605" s="8">
        <f t="shared" si="348"/>
        <v>42313.906018518523</v>
      </c>
    </row>
    <row r="3606" spans="1:20" ht="16" x14ac:dyDescent="0.2">
      <c r="A3606">
        <v>3604</v>
      </c>
      <c r="B3606" s="3" t="s">
        <v>3603</v>
      </c>
      <c r="C3606" s="3" t="s">
        <v>5828</v>
      </c>
      <c r="D3606">
        <v>35000</v>
      </c>
      <c r="E3606">
        <v>75</v>
      </c>
      <c r="F3606" t="s">
        <v>8221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43"/>
        <v>0.2142857142857143</v>
      </c>
      <c r="P3606">
        <f t="shared" si="344"/>
        <v>507.24637681159419</v>
      </c>
      <c r="Q3606" t="str">
        <f t="shared" si="345"/>
        <v>theater</v>
      </c>
      <c r="R3606" t="str">
        <f t="shared" si="346"/>
        <v>plays</v>
      </c>
      <c r="S3606" s="8">
        <f t="shared" si="347"/>
        <v>42483.015694444446</v>
      </c>
      <c r="T3606" s="8">
        <f t="shared" si="348"/>
        <v>42489.290972222225</v>
      </c>
    </row>
    <row r="3607" spans="1:20" ht="48" x14ac:dyDescent="0.2">
      <c r="A3607">
        <v>3605</v>
      </c>
      <c r="B3607" s="3" t="s">
        <v>3604</v>
      </c>
      <c r="C3607" s="3" t="s">
        <v>5829</v>
      </c>
      <c r="D3607">
        <v>4000</v>
      </c>
      <c r="E3607">
        <v>35</v>
      </c>
      <c r="F3607" t="s">
        <v>8221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43"/>
        <v>0.87500000000000011</v>
      </c>
      <c r="P3607">
        <f t="shared" si="344"/>
        <v>266.66666666666669</v>
      </c>
      <c r="Q3607" t="str">
        <f t="shared" si="345"/>
        <v>theater</v>
      </c>
      <c r="R3607" t="str">
        <f t="shared" si="346"/>
        <v>plays</v>
      </c>
      <c r="S3607" s="8">
        <f t="shared" si="347"/>
        <v>42383.793124999997</v>
      </c>
      <c r="T3607" s="8">
        <f t="shared" si="348"/>
        <v>42413.793124999997</v>
      </c>
    </row>
    <row r="3608" spans="1:20" ht="48" x14ac:dyDescent="0.2">
      <c r="A3608">
        <v>3606</v>
      </c>
      <c r="B3608" s="3" t="s">
        <v>3605</v>
      </c>
      <c r="C3608" s="3" t="s">
        <v>5830</v>
      </c>
      <c r="D3608">
        <v>4000</v>
      </c>
      <c r="E3608">
        <v>225</v>
      </c>
      <c r="F3608" t="s">
        <v>8221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43"/>
        <v>5.625</v>
      </c>
      <c r="P3608">
        <f t="shared" si="344"/>
        <v>62.5</v>
      </c>
      <c r="Q3608" t="str">
        <f t="shared" si="345"/>
        <v>theater</v>
      </c>
      <c r="R3608" t="str">
        <f t="shared" si="346"/>
        <v>plays</v>
      </c>
      <c r="S3608" s="8">
        <f t="shared" si="347"/>
        <v>42566.604826388888</v>
      </c>
      <c r="T3608" s="8">
        <f t="shared" si="348"/>
        <v>42596.604826388888</v>
      </c>
    </row>
    <row r="3609" spans="1:20" ht="48" x14ac:dyDescent="0.2">
      <c r="A3609">
        <v>3607</v>
      </c>
      <c r="B3609" s="3" t="s">
        <v>3606</v>
      </c>
      <c r="C3609" s="3" t="s">
        <v>5831</v>
      </c>
      <c r="D3609">
        <v>5000</v>
      </c>
      <c r="E3609">
        <v>0</v>
      </c>
      <c r="F3609" t="s">
        <v>8221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43"/>
        <v>0</v>
      </c>
      <c r="P3609">
        <f t="shared" si="344"/>
        <v>250</v>
      </c>
      <c r="Q3609" t="str">
        <f t="shared" si="345"/>
        <v>theater</v>
      </c>
      <c r="R3609" t="str">
        <f t="shared" si="346"/>
        <v>plays</v>
      </c>
      <c r="S3609" s="8">
        <f t="shared" si="347"/>
        <v>42338.963912037041</v>
      </c>
      <c r="T3609" s="8">
        <f t="shared" si="348"/>
        <v>42353</v>
      </c>
    </row>
    <row r="3610" spans="1:20" ht="48" x14ac:dyDescent="0.2">
      <c r="A3610">
        <v>3608</v>
      </c>
      <c r="B3610" s="3" t="s">
        <v>3607</v>
      </c>
      <c r="C3610" s="3" t="s">
        <v>5832</v>
      </c>
      <c r="D3610">
        <v>2880</v>
      </c>
      <c r="E3610">
        <v>1</v>
      </c>
      <c r="F3610" t="s">
        <v>8221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43"/>
        <v>3.4722222222222224E-2</v>
      </c>
      <c r="P3610">
        <f t="shared" si="344"/>
        <v>106.66666666666667</v>
      </c>
      <c r="Q3610" t="str">
        <f t="shared" si="345"/>
        <v>theater</v>
      </c>
      <c r="R3610" t="str">
        <f t="shared" si="346"/>
        <v>plays</v>
      </c>
      <c r="S3610" s="8">
        <f t="shared" si="347"/>
        <v>42506.709375000006</v>
      </c>
      <c r="T3610" s="8">
        <f t="shared" si="348"/>
        <v>42538.583333333328</v>
      </c>
    </row>
    <row r="3611" spans="1:20" ht="48" x14ac:dyDescent="0.2">
      <c r="A3611">
        <v>3609</v>
      </c>
      <c r="B3611" s="3" t="s">
        <v>3608</v>
      </c>
      <c r="C3611" s="3" t="s">
        <v>5833</v>
      </c>
      <c r="D3611">
        <v>10000</v>
      </c>
      <c r="E3611">
        <v>650</v>
      </c>
      <c r="F3611" t="s">
        <v>8221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43"/>
        <v>6.5</v>
      </c>
      <c r="P3611">
        <f t="shared" si="344"/>
        <v>476.1904761904762</v>
      </c>
      <c r="Q3611" t="str">
        <f t="shared" si="345"/>
        <v>theater</v>
      </c>
      <c r="R3611" t="str">
        <f t="shared" si="346"/>
        <v>plays</v>
      </c>
      <c r="S3611" s="8">
        <f t="shared" si="347"/>
        <v>42429.991724537031</v>
      </c>
      <c r="T3611" s="8">
        <f t="shared" si="348"/>
        <v>42459.950057870374</v>
      </c>
    </row>
    <row r="3612" spans="1:20" ht="48" x14ac:dyDescent="0.2">
      <c r="A3612">
        <v>3610</v>
      </c>
      <c r="B3612" s="3" t="s">
        <v>3609</v>
      </c>
      <c r="C3612" s="3" t="s">
        <v>5834</v>
      </c>
      <c r="D3612">
        <v>6000</v>
      </c>
      <c r="E3612">
        <v>35</v>
      </c>
      <c r="F3612" t="s">
        <v>8221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43"/>
        <v>0.58333333333333337</v>
      </c>
      <c r="P3612">
        <f t="shared" si="344"/>
        <v>193.54838709677421</v>
      </c>
      <c r="Q3612" t="str">
        <f t="shared" si="345"/>
        <v>theater</v>
      </c>
      <c r="R3612" t="str">
        <f t="shared" si="346"/>
        <v>plays</v>
      </c>
      <c r="S3612" s="8">
        <f t="shared" si="347"/>
        <v>42203.432129629626</v>
      </c>
      <c r="T3612" s="8">
        <f t="shared" si="348"/>
        <v>42233.432129629626</v>
      </c>
    </row>
    <row r="3613" spans="1:20" ht="48" x14ac:dyDescent="0.2">
      <c r="A3613">
        <v>3611</v>
      </c>
      <c r="B3613" s="3" t="s">
        <v>3610</v>
      </c>
      <c r="C3613" s="3" t="s">
        <v>5835</v>
      </c>
      <c r="D3613">
        <v>5500</v>
      </c>
      <c r="E3613">
        <v>560</v>
      </c>
      <c r="F3613" t="s">
        <v>8221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43"/>
        <v>10.181818181818182</v>
      </c>
      <c r="P3613">
        <f t="shared" si="344"/>
        <v>107.84313725490196</v>
      </c>
      <c r="Q3613" t="str">
        <f t="shared" si="345"/>
        <v>theater</v>
      </c>
      <c r="R3613" t="str">
        <f t="shared" si="346"/>
        <v>plays</v>
      </c>
      <c r="S3613" s="8">
        <f t="shared" si="347"/>
        <v>42072.370381944449</v>
      </c>
      <c r="T3613" s="8">
        <f t="shared" si="348"/>
        <v>42102.370381944449</v>
      </c>
    </row>
    <row r="3614" spans="1:20" ht="32" x14ac:dyDescent="0.2">
      <c r="A3614">
        <v>3612</v>
      </c>
      <c r="B3614" s="3" t="s">
        <v>3611</v>
      </c>
      <c r="C3614" s="3" t="s">
        <v>5836</v>
      </c>
      <c r="D3614">
        <v>6500</v>
      </c>
      <c r="E3614">
        <v>2196</v>
      </c>
      <c r="F3614" t="s">
        <v>8221</v>
      </c>
      <c r="G3614" t="s">
        <v>8224</v>
      </c>
      <c r="H3614" t="s">
        <v>8246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43"/>
        <v>33.784615384615385</v>
      </c>
      <c r="P3614">
        <f t="shared" si="344"/>
        <v>114.03508771929825</v>
      </c>
      <c r="Q3614" t="str">
        <f t="shared" si="345"/>
        <v>theater</v>
      </c>
      <c r="R3614" t="str">
        <f t="shared" si="346"/>
        <v>plays</v>
      </c>
      <c r="S3614" s="8">
        <f t="shared" si="347"/>
        <v>41789.726979166669</v>
      </c>
      <c r="T3614" s="8">
        <f t="shared" si="348"/>
        <v>41799.726979166669</v>
      </c>
    </row>
    <row r="3615" spans="1:20" ht="48" x14ac:dyDescent="0.2">
      <c r="A3615">
        <v>3613</v>
      </c>
      <c r="B3615" s="3" t="s">
        <v>3612</v>
      </c>
      <c r="C3615" s="3" t="s">
        <v>5837</v>
      </c>
      <c r="D3615">
        <v>3000</v>
      </c>
      <c r="E3615">
        <v>1</v>
      </c>
      <c r="F3615" t="s">
        <v>8221</v>
      </c>
      <c r="G3615" t="s">
        <v>8225</v>
      </c>
      <c r="H3615" t="s">
        <v>8247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43"/>
        <v>3.3333333333333333E-2</v>
      </c>
      <c r="P3615">
        <f t="shared" si="344"/>
        <v>150</v>
      </c>
      <c r="Q3615" t="str">
        <f t="shared" si="345"/>
        <v>theater</v>
      </c>
      <c r="R3615" t="str">
        <f t="shared" si="346"/>
        <v>plays</v>
      </c>
      <c r="S3615" s="8">
        <f t="shared" si="347"/>
        <v>41788.58997685185</v>
      </c>
      <c r="T3615" s="8">
        <f t="shared" si="348"/>
        <v>41818.58997685185</v>
      </c>
    </row>
    <row r="3616" spans="1:20" ht="48" x14ac:dyDescent="0.2">
      <c r="A3616">
        <v>3614</v>
      </c>
      <c r="B3616" s="3" t="s">
        <v>3439</v>
      </c>
      <c r="C3616" s="3" t="s">
        <v>5838</v>
      </c>
      <c r="D3616">
        <v>1250</v>
      </c>
      <c r="E3616">
        <v>855</v>
      </c>
      <c r="F3616" t="s">
        <v>8221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43"/>
        <v>68.400000000000006</v>
      </c>
      <c r="P3616">
        <f t="shared" si="344"/>
        <v>17.6056338028169</v>
      </c>
      <c r="Q3616" t="str">
        <f t="shared" si="345"/>
        <v>theater</v>
      </c>
      <c r="R3616" t="str">
        <f t="shared" si="346"/>
        <v>plays</v>
      </c>
      <c r="S3616" s="8">
        <f t="shared" si="347"/>
        <v>42144.041851851856</v>
      </c>
      <c r="T3616" s="8">
        <f t="shared" si="348"/>
        <v>42174.041851851856</v>
      </c>
    </row>
    <row r="3617" spans="1:20" ht="48" x14ac:dyDescent="0.2">
      <c r="A3617">
        <v>3615</v>
      </c>
      <c r="B3617" s="3" t="s">
        <v>3613</v>
      </c>
      <c r="C3617" s="3" t="s">
        <v>5839</v>
      </c>
      <c r="D3617">
        <v>10000</v>
      </c>
      <c r="E3617">
        <v>0</v>
      </c>
      <c r="F3617" t="s">
        <v>8221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43"/>
        <v>0</v>
      </c>
      <c r="P3617">
        <f t="shared" si="344"/>
        <v>138.88888888888889</v>
      </c>
      <c r="Q3617" t="str">
        <f t="shared" si="345"/>
        <v>theater</v>
      </c>
      <c r="R3617" t="str">
        <f t="shared" si="346"/>
        <v>plays</v>
      </c>
      <c r="S3617" s="8">
        <f t="shared" si="347"/>
        <v>42318.593703703707</v>
      </c>
      <c r="T3617" s="8">
        <f t="shared" si="348"/>
        <v>42348.593703703707</v>
      </c>
    </row>
    <row r="3618" spans="1:20" ht="48" x14ac:dyDescent="0.2">
      <c r="A3618">
        <v>3616</v>
      </c>
      <c r="B3618" s="3" t="s">
        <v>3614</v>
      </c>
      <c r="C3618" s="3" t="s">
        <v>5840</v>
      </c>
      <c r="D3618">
        <v>3000</v>
      </c>
      <c r="E3618">
        <v>0</v>
      </c>
      <c r="F3618" t="s">
        <v>8221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43"/>
        <v>0</v>
      </c>
      <c r="P3618">
        <f t="shared" si="344"/>
        <v>66.666666666666671</v>
      </c>
      <c r="Q3618" t="str">
        <f t="shared" si="345"/>
        <v>theater</v>
      </c>
      <c r="R3618" t="str">
        <f t="shared" si="346"/>
        <v>plays</v>
      </c>
      <c r="S3618" s="8">
        <f t="shared" si="347"/>
        <v>42052.949814814812</v>
      </c>
      <c r="T3618" s="8">
        <f t="shared" si="348"/>
        <v>42082.908148148148</v>
      </c>
    </row>
    <row r="3619" spans="1:20" ht="32" x14ac:dyDescent="0.2">
      <c r="A3619">
        <v>3617</v>
      </c>
      <c r="B3619" s="3" t="s">
        <v>3615</v>
      </c>
      <c r="C3619" s="3" t="s">
        <v>5841</v>
      </c>
      <c r="D3619">
        <v>1000</v>
      </c>
      <c r="E3619">
        <v>0</v>
      </c>
      <c r="F3619" t="s">
        <v>8221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43"/>
        <v>0</v>
      </c>
      <c r="P3619">
        <f t="shared" si="344"/>
        <v>19.607843137254903</v>
      </c>
      <c r="Q3619" t="str">
        <f t="shared" si="345"/>
        <v>theater</v>
      </c>
      <c r="R3619" t="str">
        <f t="shared" si="346"/>
        <v>plays</v>
      </c>
      <c r="S3619" s="8">
        <f t="shared" si="347"/>
        <v>42779.610289351855</v>
      </c>
      <c r="T3619" s="8">
        <f t="shared" si="348"/>
        <v>42794</v>
      </c>
    </row>
    <row r="3620" spans="1:20" ht="48" x14ac:dyDescent="0.2">
      <c r="A3620">
        <v>3618</v>
      </c>
      <c r="B3620" s="3" t="s">
        <v>3616</v>
      </c>
      <c r="C3620" s="3" t="s">
        <v>5842</v>
      </c>
      <c r="D3620">
        <v>4000</v>
      </c>
      <c r="E3620">
        <v>0</v>
      </c>
      <c r="F3620" t="s">
        <v>8221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43"/>
        <v>0</v>
      </c>
      <c r="P3620">
        <f t="shared" si="344"/>
        <v>71.428571428571431</v>
      </c>
      <c r="Q3620" t="str">
        <f t="shared" si="345"/>
        <v>theater</v>
      </c>
      <c r="R3620" t="str">
        <f t="shared" si="346"/>
        <v>plays</v>
      </c>
      <c r="S3620" s="8">
        <f t="shared" si="347"/>
        <v>42128.627893518518</v>
      </c>
      <c r="T3620" s="8">
        <f t="shared" si="348"/>
        <v>42158.627893518518</v>
      </c>
    </row>
    <row r="3621" spans="1:20" ht="48" x14ac:dyDescent="0.2">
      <c r="A3621">
        <v>3619</v>
      </c>
      <c r="B3621" s="3" t="s">
        <v>3617</v>
      </c>
      <c r="C3621" s="3" t="s">
        <v>5843</v>
      </c>
      <c r="D3621">
        <v>10000</v>
      </c>
      <c r="E3621">
        <v>0</v>
      </c>
      <c r="F3621" t="s">
        <v>8221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43"/>
        <v>0</v>
      </c>
      <c r="P3621">
        <f t="shared" si="344"/>
        <v>588.23529411764707</v>
      </c>
      <c r="Q3621" t="str">
        <f t="shared" si="345"/>
        <v>theater</v>
      </c>
      <c r="R3621" t="str">
        <f t="shared" si="346"/>
        <v>plays</v>
      </c>
      <c r="S3621" s="8">
        <f t="shared" si="347"/>
        <v>42661.132245370376</v>
      </c>
      <c r="T3621" s="8">
        <f t="shared" si="348"/>
        <v>42693.916666666672</v>
      </c>
    </row>
    <row r="3622" spans="1:20" ht="48" x14ac:dyDescent="0.2">
      <c r="A3622">
        <v>3620</v>
      </c>
      <c r="B3622" s="3" t="s">
        <v>3618</v>
      </c>
      <c r="C3622" s="3" t="s">
        <v>5844</v>
      </c>
      <c r="D3622">
        <v>4500</v>
      </c>
      <c r="E3622">
        <v>1</v>
      </c>
      <c r="F3622" t="s">
        <v>8221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43"/>
        <v>2.2222222222222223E-2</v>
      </c>
      <c r="P3622">
        <f t="shared" si="344"/>
        <v>22.842639593908629</v>
      </c>
      <c r="Q3622" t="str">
        <f t="shared" si="345"/>
        <v>theater</v>
      </c>
      <c r="R3622" t="str">
        <f t="shared" si="346"/>
        <v>plays</v>
      </c>
      <c r="S3622" s="8">
        <f t="shared" si="347"/>
        <v>42037.938206018516</v>
      </c>
      <c r="T3622" s="8">
        <f t="shared" si="348"/>
        <v>42068.166666666672</v>
      </c>
    </row>
    <row r="3623" spans="1:20" ht="48" x14ac:dyDescent="0.2">
      <c r="A3623">
        <v>3621</v>
      </c>
      <c r="B3623" s="3" t="s">
        <v>3619</v>
      </c>
      <c r="C3623" s="3" t="s">
        <v>5845</v>
      </c>
      <c r="D3623">
        <v>1000</v>
      </c>
      <c r="E3623">
        <v>110</v>
      </c>
      <c r="F3623" t="s">
        <v>8221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43"/>
        <v>11</v>
      </c>
      <c r="P3623">
        <f t="shared" si="344"/>
        <v>14.285714285714286</v>
      </c>
      <c r="Q3623" t="str">
        <f t="shared" si="345"/>
        <v>theater</v>
      </c>
      <c r="R3623" t="str">
        <f t="shared" si="346"/>
        <v>plays</v>
      </c>
      <c r="S3623" s="8">
        <f t="shared" si="347"/>
        <v>42619.935694444444</v>
      </c>
      <c r="T3623" s="8">
        <f t="shared" si="348"/>
        <v>42643.875</v>
      </c>
    </row>
    <row r="3624" spans="1:20" ht="32" x14ac:dyDescent="0.2">
      <c r="A3624">
        <v>3622</v>
      </c>
      <c r="B3624" s="3" t="s">
        <v>3620</v>
      </c>
      <c r="C3624" s="3" t="s">
        <v>5846</v>
      </c>
      <c r="D3624">
        <v>3000</v>
      </c>
      <c r="E3624">
        <v>22</v>
      </c>
      <c r="F3624" t="s">
        <v>8221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43"/>
        <v>0.73333333333333328</v>
      </c>
      <c r="P3624">
        <f t="shared" si="344"/>
        <v>142.85714285714286</v>
      </c>
      <c r="Q3624" t="str">
        <f t="shared" si="345"/>
        <v>theater</v>
      </c>
      <c r="R3624" t="str">
        <f t="shared" si="346"/>
        <v>plays</v>
      </c>
      <c r="S3624" s="8">
        <f t="shared" si="347"/>
        <v>41877.221886574072</v>
      </c>
      <c r="T3624" s="8">
        <f t="shared" si="348"/>
        <v>41910.140972222223</v>
      </c>
    </row>
    <row r="3625" spans="1:20" ht="48" x14ac:dyDescent="0.2">
      <c r="A3625">
        <v>3623</v>
      </c>
      <c r="B3625" s="3" t="s">
        <v>3621</v>
      </c>
      <c r="C3625" s="3" t="s">
        <v>5847</v>
      </c>
      <c r="D3625">
        <v>4000</v>
      </c>
      <c r="E3625">
        <v>850</v>
      </c>
      <c r="F3625" t="s">
        <v>8221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43"/>
        <v>21.25</v>
      </c>
      <c r="P3625">
        <f t="shared" si="344"/>
        <v>117.64705882352941</v>
      </c>
      <c r="Q3625" t="str">
        <f t="shared" si="345"/>
        <v>theater</v>
      </c>
      <c r="R3625" t="str">
        <f t="shared" si="346"/>
        <v>plays</v>
      </c>
      <c r="S3625" s="8">
        <f t="shared" si="347"/>
        <v>41828.736921296295</v>
      </c>
      <c r="T3625" s="8">
        <f t="shared" si="348"/>
        <v>41846.291666666664</v>
      </c>
    </row>
    <row r="3626" spans="1:20" ht="32" x14ac:dyDescent="0.2">
      <c r="A3626">
        <v>3624</v>
      </c>
      <c r="B3626" s="3" t="s">
        <v>3622</v>
      </c>
      <c r="C3626" s="3" t="s">
        <v>5848</v>
      </c>
      <c r="D3626">
        <v>5000</v>
      </c>
      <c r="E3626">
        <v>20</v>
      </c>
      <c r="F3626" t="s">
        <v>8221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43"/>
        <v>0.4</v>
      </c>
      <c r="P3626">
        <f t="shared" si="344"/>
        <v>128.2051282051282</v>
      </c>
      <c r="Q3626" t="str">
        <f t="shared" si="345"/>
        <v>theater</v>
      </c>
      <c r="R3626" t="str">
        <f t="shared" si="346"/>
        <v>plays</v>
      </c>
      <c r="S3626" s="8">
        <f t="shared" si="347"/>
        <v>42545.774189814809</v>
      </c>
      <c r="T3626" s="8">
        <f t="shared" si="348"/>
        <v>42605.774189814809</v>
      </c>
    </row>
    <row r="3627" spans="1:20" ht="48" x14ac:dyDescent="0.2">
      <c r="A3627">
        <v>3625</v>
      </c>
      <c r="B3627" s="3" t="s">
        <v>3623</v>
      </c>
      <c r="C3627" s="3" t="s">
        <v>5849</v>
      </c>
      <c r="D3627">
        <v>1000</v>
      </c>
      <c r="E3627">
        <v>1</v>
      </c>
      <c r="F3627" t="s">
        <v>8221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43"/>
        <v>0.1</v>
      </c>
      <c r="P3627">
        <f t="shared" si="344"/>
        <v>12.820512820512821</v>
      </c>
      <c r="Q3627" t="str">
        <f t="shared" si="345"/>
        <v>theater</v>
      </c>
      <c r="R3627" t="str">
        <f t="shared" si="346"/>
        <v>plays</v>
      </c>
      <c r="S3627" s="8">
        <f t="shared" si="347"/>
        <v>42157.652511574073</v>
      </c>
      <c r="T3627" s="8">
        <f t="shared" si="348"/>
        <v>42187.652511574073</v>
      </c>
    </row>
    <row r="3628" spans="1:20" ht="48" x14ac:dyDescent="0.2">
      <c r="A3628">
        <v>3626</v>
      </c>
      <c r="B3628" s="3" t="s">
        <v>3624</v>
      </c>
      <c r="C3628" s="3" t="s">
        <v>5850</v>
      </c>
      <c r="D3628">
        <v>3000</v>
      </c>
      <c r="E3628">
        <v>0</v>
      </c>
      <c r="F3628" t="s">
        <v>8221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43"/>
        <v>0</v>
      </c>
      <c r="P3628">
        <f t="shared" si="344"/>
        <v>62.5</v>
      </c>
      <c r="Q3628" t="str">
        <f t="shared" si="345"/>
        <v>theater</v>
      </c>
      <c r="R3628" t="str">
        <f t="shared" si="346"/>
        <v>plays</v>
      </c>
      <c r="S3628" s="8">
        <f t="shared" si="347"/>
        <v>41846.667326388888</v>
      </c>
      <c r="T3628" s="8">
        <f t="shared" si="348"/>
        <v>41867.667326388888</v>
      </c>
    </row>
    <row r="3629" spans="1:20" ht="32" x14ac:dyDescent="0.2">
      <c r="A3629">
        <v>3627</v>
      </c>
      <c r="B3629" s="3" t="s">
        <v>3625</v>
      </c>
      <c r="C3629" s="3" t="s">
        <v>5851</v>
      </c>
      <c r="D3629">
        <v>1200</v>
      </c>
      <c r="E3629">
        <v>1330</v>
      </c>
      <c r="F3629" t="s">
        <v>8221</v>
      </c>
      <c r="G3629" t="s">
        <v>8225</v>
      </c>
      <c r="H3629" t="s">
        <v>8247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43"/>
        <v>110.83333333333334</v>
      </c>
      <c r="P3629">
        <f t="shared" si="344"/>
        <v>41.379310344827587</v>
      </c>
      <c r="Q3629" t="str">
        <f t="shared" si="345"/>
        <v>theater</v>
      </c>
      <c r="R3629" t="str">
        <f t="shared" si="346"/>
        <v>plays</v>
      </c>
      <c r="S3629" s="8">
        <f t="shared" si="347"/>
        <v>42460.741747685184</v>
      </c>
      <c r="T3629" s="8">
        <f t="shared" si="348"/>
        <v>42511.165972222225</v>
      </c>
    </row>
    <row r="3630" spans="1:20" ht="48" x14ac:dyDescent="0.2">
      <c r="A3630">
        <v>3628</v>
      </c>
      <c r="B3630" s="3" t="s">
        <v>3626</v>
      </c>
      <c r="C3630" s="3" t="s">
        <v>5852</v>
      </c>
      <c r="D3630">
        <v>2000</v>
      </c>
      <c r="E3630">
        <v>2175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43"/>
        <v>108.74999999999999</v>
      </c>
      <c r="P3630" t="e">
        <f t="shared" si="344"/>
        <v>#DIV/0!</v>
      </c>
      <c r="Q3630" t="str">
        <f t="shared" si="345"/>
        <v>theater</v>
      </c>
      <c r="R3630" t="str">
        <f t="shared" si="346"/>
        <v>musical</v>
      </c>
      <c r="S3630" s="8">
        <f t="shared" si="347"/>
        <v>42291.833287037036</v>
      </c>
      <c r="T3630" s="8">
        <f t="shared" si="348"/>
        <v>42351.874953703707</v>
      </c>
    </row>
    <row r="3631" spans="1:20" ht="48" x14ac:dyDescent="0.2">
      <c r="A3631">
        <v>3629</v>
      </c>
      <c r="B3631" s="3" t="s">
        <v>3627</v>
      </c>
      <c r="C3631" s="3" t="s">
        <v>5853</v>
      </c>
      <c r="D3631">
        <v>6000</v>
      </c>
      <c r="E3631">
        <v>6025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43"/>
        <v>100.41666666666667</v>
      </c>
      <c r="P3631">
        <f t="shared" si="344"/>
        <v>3000</v>
      </c>
      <c r="Q3631" t="str">
        <f t="shared" si="345"/>
        <v>theater</v>
      </c>
      <c r="R3631" t="str">
        <f t="shared" si="346"/>
        <v>musical</v>
      </c>
      <c r="S3631" s="8">
        <f t="shared" si="347"/>
        <v>42437.094490740739</v>
      </c>
      <c r="T3631" s="8">
        <f t="shared" si="348"/>
        <v>42495.708333333328</v>
      </c>
    </row>
    <row r="3632" spans="1:20" ht="48" x14ac:dyDescent="0.2">
      <c r="A3632">
        <v>3630</v>
      </c>
      <c r="B3632" s="3" t="s">
        <v>3628</v>
      </c>
      <c r="C3632" s="3" t="s">
        <v>5854</v>
      </c>
      <c r="D3632">
        <v>5500</v>
      </c>
      <c r="E3632">
        <v>6515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43"/>
        <v>118.45454545454545</v>
      </c>
      <c r="P3632">
        <f t="shared" si="344"/>
        <v>5500</v>
      </c>
      <c r="Q3632" t="str">
        <f t="shared" si="345"/>
        <v>theater</v>
      </c>
      <c r="R3632" t="str">
        <f t="shared" si="346"/>
        <v>musical</v>
      </c>
      <c r="S3632" s="8">
        <f t="shared" si="347"/>
        <v>41942.84710648148</v>
      </c>
      <c r="T3632" s="8">
        <f t="shared" si="348"/>
        <v>41972.888773148152</v>
      </c>
    </row>
    <row r="3633" spans="1:20" ht="48" x14ac:dyDescent="0.2">
      <c r="A3633">
        <v>3631</v>
      </c>
      <c r="B3633" s="3" t="s">
        <v>3629</v>
      </c>
      <c r="C3633" s="3" t="s">
        <v>5855</v>
      </c>
      <c r="D3633">
        <v>7000</v>
      </c>
      <c r="E3633">
        <v>7981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43"/>
        <v>114.01428571428571</v>
      </c>
      <c r="P3633">
        <f t="shared" si="344"/>
        <v>118.64406779661017</v>
      </c>
      <c r="Q3633" t="str">
        <f t="shared" si="345"/>
        <v>theater</v>
      </c>
      <c r="R3633" t="str">
        <f t="shared" si="346"/>
        <v>musical</v>
      </c>
      <c r="S3633" s="8">
        <f t="shared" si="347"/>
        <v>41880.753437499996</v>
      </c>
      <c r="T3633" s="8">
        <f t="shared" si="348"/>
        <v>41905.165972222225</v>
      </c>
    </row>
    <row r="3634" spans="1:20" ht="48" x14ac:dyDescent="0.2">
      <c r="A3634">
        <v>3632</v>
      </c>
      <c r="B3634" s="3" t="s">
        <v>3630</v>
      </c>
      <c r="C3634" s="3" t="s">
        <v>5856</v>
      </c>
      <c r="D3634">
        <v>15000</v>
      </c>
      <c r="E3634">
        <v>22215</v>
      </c>
      <c r="F3634" t="s">
        <v>8221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43"/>
        <v>148.10000000000002</v>
      </c>
      <c r="P3634">
        <f t="shared" si="344"/>
        <v>15000</v>
      </c>
      <c r="Q3634" t="str">
        <f t="shared" si="345"/>
        <v>theater</v>
      </c>
      <c r="R3634" t="str">
        <f t="shared" si="346"/>
        <v>musical</v>
      </c>
      <c r="S3634" s="8">
        <f t="shared" si="347"/>
        <v>41946.936909722222</v>
      </c>
      <c r="T3634" s="8">
        <f t="shared" si="348"/>
        <v>41966.936909722222</v>
      </c>
    </row>
    <row r="3635" spans="1:20" ht="48" x14ac:dyDescent="0.2">
      <c r="A3635">
        <v>3633</v>
      </c>
      <c r="B3635" s="3" t="s">
        <v>3631</v>
      </c>
      <c r="C3635" s="3" t="s">
        <v>5857</v>
      </c>
      <c r="D3635">
        <v>9000</v>
      </c>
      <c r="E3635">
        <v>9446</v>
      </c>
      <c r="F3635" t="s">
        <v>8221</v>
      </c>
      <c r="G3635" t="s">
        <v>8225</v>
      </c>
      <c r="H3635" t="s">
        <v>8247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43"/>
        <v>104.95555555555556</v>
      </c>
      <c r="P3635">
        <f t="shared" si="344"/>
        <v>290.32258064516128</v>
      </c>
      <c r="Q3635" t="str">
        <f t="shared" si="345"/>
        <v>theater</v>
      </c>
      <c r="R3635" t="str">
        <f t="shared" si="346"/>
        <v>musical</v>
      </c>
      <c r="S3635" s="8">
        <f t="shared" si="347"/>
        <v>42649.623460648145</v>
      </c>
      <c r="T3635" s="8">
        <f t="shared" si="348"/>
        <v>42693.041666666672</v>
      </c>
    </row>
    <row r="3636" spans="1:20" ht="32" x14ac:dyDescent="0.2">
      <c r="A3636">
        <v>3634</v>
      </c>
      <c r="B3636" s="3" t="s">
        <v>3632</v>
      </c>
      <c r="C3636" s="3" t="s">
        <v>5858</v>
      </c>
      <c r="D3636">
        <v>50000</v>
      </c>
      <c r="E3636">
        <v>64974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43"/>
        <v>129.94800000000001</v>
      </c>
      <c r="P3636">
        <f t="shared" si="344"/>
        <v>2777.7777777777778</v>
      </c>
      <c r="Q3636" t="str">
        <f t="shared" si="345"/>
        <v>theater</v>
      </c>
      <c r="R3636" t="str">
        <f t="shared" si="346"/>
        <v>musical</v>
      </c>
      <c r="S3636" s="8">
        <f t="shared" si="347"/>
        <v>42701.166365740741</v>
      </c>
      <c r="T3636" s="8">
        <f t="shared" si="348"/>
        <v>42749.165972222225</v>
      </c>
    </row>
    <row r="3637" spans="1:20" ht="32" x14ac:dyDescent="0.2">
      <c r="A3637">
        <v>3635</v>
      </c>
      <c r="B3637" s="3" t="s">
        <v>3633</v>
      </c>
      <c r="C3637" s="3" t="s">
        <v>5859</v>
      </c>
      <c r="D3637">
        <v>10050</v>
      </c>
      <c r="E3637">
        <v>12410.5</v>
      </c>
      <c r="F3637" t="s">
        <v>8221</v>
      </c>
      <c r="G3637" t="s">
        <v>8243</v>
      </c>
      <c r="H3637" t="s">
        <v>8249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43"/>
        <v>123.48756218905473</v>
      </c>
      <c r="P3637">
        <f t="shared" si="344"/>
        <v>1005</v>
      </c>
      <c r="Q3637" t="str">
        <f t="shared" si="345"/>
        <v>theater</v>
      </c>
      <c r="R3637" t="str">
        <f t="shared" si="346"/>
        <v>musical</v>
      </c>
      <c r="S3637" s="8">
        <f t="shared" si="347"/>
        <v>42450.88282407407</v>
      </c>
      <c r="T3637" s="8">
        <f t="shared" si="348"/>
        <v>42480.88282407407</v>
      </c>
    </row>
    <row r="3638" spans="1:20" ht="48" x14ac:dyDescent="0.2">
      <c r="A3638">
        <v>3636</v>
      </c>
      <c r="B3638" s="3" t="s">
        <v>3634</v>
      </c>
      <c r="C3638" s="3" t="s">
        <v>5860</v>
      </c>
      <c r="D3638">
        <v>5000</v>
      </c>
      <c r="E3638">
        <v>10081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43"/>
        <v>201.62</v>
      </c>
      <c r="P3638" t="e">
        <f t="shared" si="344"/>
        <v>#DIV/0!</v>
      </c>
      <c r="Q3638" t="str">
        <f t="shared" si="345"/>
        <v>theater</v>
      </c>
      <c r="R3638" t="str">
        <f t="shared" si="346"/>
        <v>musical</v>
      </c>
      <c r="S3638" s="8">
        <f t="shared" si="347"/>
        <v>42226.694780092599</v>
      </c>
      <c r="T3638" s="8">
        <f t="shared" si="348"/>
        <v>42261.694780092599</v>
      </c>
    </row>
    <row r="3639" spans="1:20" ht="32" x14ac:dyDescent="0.2">
      <c r="A3639">
        <v>3637</v>
      </c>
      <c r="B3639" s="3" t="s">
        <v>3635</v>
      </c>
      <c r="C3639" s="3" t="s">
        <v>5861</v>
      </c>
      <c r="D3639">
        <v>10000</v>
      </c>
      <c r="E3639">
        <v>10290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43"/>
        <v>102.89999999999999</v>
      </c>
      <c r="P3639">
        <f t="shared" si="344"/>
        <v>714.28571428571433</v>
      </c>
      <c r="Q3639" t="str">
        <f t="shared" si="345"/>
        <v>theater</v>
      </c>
      <c r="R3639" t="str">
        <f t="shared" si="346"/>
        <v>musical</v>
      </c>
      <c r="S3639" s="8">
        <f t="shared" si="347"/>
        <v>41975.700636574074</v>
      </c>
      <c r="T3639" s="8">
        <f t="shared" si="348"/>
        <v>42005.700636574074</v>
      </c>
    </row>
    <row r="3640" spans="1:20" ht="32" x14ac:dyDescent="0.2">
      <c r="A3640">
        <v>3638</v>
      </c>
      <c r="B3640" s="3" t="s">
        <v>3636</v>
      </c>
      <c r="C3640" s="3" t="s">
        <v>5862</v>
      </c>
      <c r="D3640">
        <v>1200</v>
      </c>
      <c r="E3640">
        <v>3122</v>
      </c>
      <c r="F3640" t="s">
        <v>8221</v>
      </c>
      <c r="G3640" t="s">
        <v>8225</v>
      </c>
      <c r="H3640" t="s">
        <v>8247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43"/>
        <v>260.16666666666663</v>
      </c>
      <c r="P3640">
        <f t="shared" si="344"/>
        <v>600</v>
      </c>
      <c r="Q3640" t="str">
        <f t="shared" si="345"/>
        <v>theater</v>
      </c>
      <c r="R3640" t="str">
        <f t="shared" si="346"/>
        <v>musical</v>
      </c>
      <c r="S3640" s="8">
        <f t="shared" si="347"/>
        <v>42053.672824074078</v>
      </c>
      <c r="T3640" s="8">
        <f t="shared" si="348"/>
        <v>42113.631157407406</v>
      </c>
    </row>
    <row r="3641" spans="1:20" ht="48" x14ac:dyDescent="0.2">
      <c r="A3641">
        <v>3639</v>
      </c>
      <c r="B3641" s="3" t="s">
        <v>3637</v>
      </c>
      <c r="C3641" s="3" t="s">
        <v>5863</v>
      </c>
      <c r="D3641">
        <v>15000</v>
      </c>
      <c r="E3641">
        <v>16200</v>
      </c>
      <c r="F3641" t="s">
        <v>8221</v>
      </c>
      <c r="G3641" t="s">
        <v>8232</v>
      </c>
      <c r="H3641" t="s">
        <v>8253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43"/>
        <v>108</v>
      </c>
      <c r="P3641">
        <f t="shared" si="344"/>
        <v>15000</v>
      </c>
      <c r="Q3641" t="str">
        <f t="shared" si="345"/>
        <v>theater</v>
      </c>
      <c r="R3641" t="str">
        <f t="shared" si="346"/>
        <v>musical</v>
      </c>
      <c r="S3641" s="8">
        <f t="shared" si="347"/>
        <v>42590.677152777775</v>
      </c>
      <c r="T3641" s="8">
        <f t="shared" si="348"/>
        <v>42650.632638888885</v>
      </c>
    </row>
    <row r="3642" spans="1:20" ht="48" x14ac:dyDescent="0.2">
      <c r="A3642">
        <v>3640</v>
      </c>
      <c r="B3642" s="3" t="s">
        <v>3638</v>
      </c>
      <c r="C3642" s="3" t="s">
        <v>5864</v>
      </c>
      <c r="D3642">
        <v>8500</v>
      </c>
      <c r="E3642">
        <v>9395</v>
      </c>
      <c r="F3642" t="s">
        <v>8221</v>
      </c>
      <c r="G3642" t="s">
        <v>8229</v>
      </c>
      <c r="H3642" t="s">
        <v>8251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43"/>
        <v>110.52941176470587</v>
      </c>
      <c r="P3642">
        <f t="shared" si="344"/>
        <v>2833.3333333333335</v>
      </c>
      <c r="Q3642" t="str">
        <f t="shared" si="345"/>
        <v>theater</v>
      </c>
      <c r="R3642" t="str">
        <f t="shared" si="346"/>
        <v>musical</v>
      </c>
      <c r="S3642" s="8">
        <f t="shared" si="347"/>
        <v>42104.781597222223</v>
      </c>
      <c r="T3642" s="8">
        <f t="shared" si="348"/>
        <v>42134.781597222223</v>
      </c>
    </row>
    <row r="3643" spans="1:20" ht="48" x14ac:dyDescent="0.2">
      <c r="A3643">
        <v>3641</v>
      </c>
      <c r="B3643" s="3" t="s">
        <v>3639</v>
      </c>
      <c r="C3643" s="3" t="s">
        <v>5865</v>
      </c>
      <c r="D3643">
        <v>25</v>
      </c>
      <c r="E3643">
        <v>30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43"/>
        <v>120</v>
      </c>
      <c r="P3643" t="e">
        <f t="shared" si="344"/>
        <v>#DIV/0!</v>
      </c>
      <c r="Q3643" t="str">
        <f t="shared" si="345"/>
        <v>theater</v>
      </c>
      <c r="R3643" t="str">
        <f t="shared" si="346"/>
        <v>musical</v>
      </c>
      <c r="S3643" s="8">
        <f t="shared" si="347"/>
        <v>41899.627071759263</v>
      </c>
      <c r="T3643" s="8">
        <f t="shared" si="348"/>
        <v>41917.208333333336</v>
      </c>
    </row>
    <row r="3644" spans="1:20" ht="48" x14ac:dyDescent="0.2">
      <c r="A3644">
        <v>3642</v>
      </c>
      <c r="B3644" s="3" t="s">
        <v>3640</v>
      </c>
      <c r="C3644" s="3" t="s">
        <v>5866</v>
      </c>
      <c r="D3644">
        <v>5500</v>
      </c>
      <c r="E3644">
        <v>5655.6</v>
      </c>
      <c r="F3644" t="s">
        <v>8221</v>
      </c>
      <c r="G3644" t="s">
        <v>8224</v>
      </c>
      <c r="H3644" t="s">
        <v>8246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43"/>
        <v>102.82909090909091</v>
      </c>
      <c r="P3644">
        <f t="shared" si="344"/>
        <v>2750</v>
      </c>
      <c r="Q3644" t="str">
        <f t="shared" si="345"/>
        <v>theater</v>
      </c>
      <c r="R3644" t="str">
        <f t="shared" si="346"/>
        <v>musical</v>
      </c>
      <c r="S3644" s="8">
        <f t="shared" si="347"/>
        <v>42297.816284722227</v>
      </c>
      <c r="T3644" s="8">
        <f t="shared" si="348"/>
        <v>42338.708333333328</v>
      </c>
    </row>
    <row r="3645" spans="1:20" ht="32" x14ac:dyDescent="0.2">
      <c r="A3645">
        <v>3643</v>
      </c>
      <c r="B3645" s="3" t="s">
        <v>3641</v>
      </c>
      <c r="C3645" s="3" t="s">
        <v>5867</v>
      </c>
      <c r="D3645">
        <v>5000</v>
      </c>
      <c r="E3645">
        <v>5800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43"/>
        <v>115.99999999999999</v>
      </c>
      <c r="P3645" t="e">
        <f t="shared" si="344"/>
        <v>#DIV/0!</v>
      </c>
      <c r="Q3645" t="str">
        <f t="shared" si="345"/>
        <v>theater</v>
      </c>
      <c r="R3645" t="str">
        <f t="shared" si="346"/>
        <v>musical</v>
      </c>
      <c r="S3645" s="8">
        <f t="shared" si="347"/>
        <v>42285.143969907411</v>
      </c>
      <c r="T3645" s="8">
        <f t="shared" si="348"/>
        <v>42325.185636574075</v>
      </c>
    </row>
    <row r="3646" spans="1:20" ht="48" x14ac:dyDescent="0.2">
      <c r="A3646">
        <v>3644</v>
      </c>
      <c r="B3646" s="3" t="s">
        <v>3642</v>
      </c>
      <c r="C3646" s="3" t="s">
        <v>5868</v>
      </c>
      <c r="D3646">
        <v>1000</v>
      </c>
      <c r="E3646">
        <v>1147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43"/>
        <v>114.7</v>
      </c>
      <c r="P3646">
        <f t="shared" si="344"/>
        <v>83.333333333333329</v>
      </c>
      <c r="Q3646" t="str">
        <f t="shared" si="345"/>
        <v>theater</v>
      </c>
      <c r="R3646" t="str">
        <f t="shared" si="346"/>
        <v>musical</v>
      </c>
      <c r="S3646" s="8">
        <f t="shared" si="347"/>
        <v>42409.241747685184</v>
      </c>
      <c r="T3646" s="8">
        <f t="shared" si="348"/>
        <v>42437.207638888889</v>
      </c>
    </row>
    <row r="3647" spans="1:20" ht="32" x14ac:dyDescent="0.2">
      <c r="A3647">
        <v>3645</v>
      </c>
      <c r="B3647" s="3" t="s">
        <v>3643</v>
      </c>
      <c r="C3647" s="3" t="s">
        <v>5869</v>
      </c>
      <c r="D3647">
        <v>5000</v>
      </c>
      <c r="E3647">
        <v>5330</v>
      </c>
      <c r="F3647" t="s">
        <v>8221</v>
      </c>
      <c r="G3647" t="s">
        <v>8224</v>
      </c>
      <c r="H3647" t="s">
        <v>8246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43"/>
        <v>106.60000000000001</v>
      </c>
      <c r="P3647">
        <f t="shared" si="344"/>
        <v>5000</v>
      </c>
      <c r="Q3647" t="str">
        <f t="shared" si="345"/>
        <v>theater</v>
      </c>
      <c r="R3647" t="str">
        <f t="shared" si="346"/>
        <v>musical</v>
      </c>
      <c r="S3647" s="8">
        <f t="shared" si="347"/>
        <v>42665.970347222217</v>
      </c>
      <c r="T3647" s="8">
        <f t="shared" si="348"/>
        <v>42696.012013888889</v>
      </c>
    </row>
    <row r="3648" spans="1:20" ht="48" x14ac:dyDescent="0.2">
      <c r="A3648">
        <v>3646</v>
      </c>
      <c r="B3648" s="3" t="s">
        <v>3644</v>
      </c>
      <c r="C3648" s="3" t="s">
        <v>5870</v>
      </c>
      <c r="D3648">
        <v>5000</v>
      </c>
      <c r="E3648">
        <v>8272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43"/>
        <v>165.44</v>
      </c>
      <c r="P3648">
        <f t="shared" si="344"/>
        <v>625</v>
      </c>
      <c r="Q3648" t="str">
        <f t="shared" si="345"/>
        <v>theater</v>
      </c>
      <c r="R3648" t="str">
        <f t="shared" si="346"/>
        <v>musical</v>
      </c>
      <c r="S3648" s="8">
        <f t="shared" si="347"/>
        <v>42140.421319444446</v>
      </c>
      <c r="T3648" s="8">
        <f t="shared" si="348"/>
        <v>42171.979166666672</v>
      </c>
    </row>
    <row r="3649" spans="1:20" ht="32" x14ac:dyDescent="0.2">
      <c r="A3649">
        <v>3647</v>
      </c>
      <c r="B3649" s="3" t="s">
        <v>3645</v>
      </c>
      <c r="C3649" s="3" t="s">
        <v>5871</v>
      </c>
      <c r="D3649">
        <v>100</v>
      </c>
      <c r="E3649">
        <v>155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43"/>
        <v>155</v>
      </c>
      <c r="P3649">
        <f t="shared" si="344"/>
        <v>50</v>
      </c>
      <c r="Q3649" t="str">
        <f t="shared" si="345"/>
        <v>theater</v>
      </c>
      <c r="R3649" t="str">
        <f t="shared" si="346"/>
        <v>musical</v>
      </c>
      <c r="S3649" s="8">
        <f t="shared" si="347"/>
        <v>42598.749155092592</v>
      </c>
      <c r="T3649" s="8">
        <f t="shared" si="348"/>
        <v>42643.749155092592</v>
      </c>
    </row>
    <row r="3650" spans="1:20" ht="16" x14ac:dyDescent="0.2">
      <c r="A3650">
        <v>3648</v>
      </c>
      <c r="B3650" s="3" t="s">
        <v>3646</v>
      </c>
      <c r="C3650" s="3" t="s">
        <v>5872</v>
      </c>
      <c r="D3650">
        <v>100</v>
      </c>
      <c r="E3650">
        <v>885</v>
      </c>
      <c r="F3650" t="s">
        <v>8221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43"/>
        <v>885</v>
      </c>
      <c r="P3650">
        <f t="shared" si="344"/>
        <v>1.3698630136986301</v>
      </c>
      <c r="Q3650" t="str">
        <f t="shared" si="345"/>
        <v>theater</v>
      </c>
      <c r="R3650" t="str">
        <f t="shared" si="346"/>
        <v>plays</v>
      </c>
      <c r="S3650" s="8">
        <f t="shared" si="347"/>
        <v>41887.292187500003</v>
      </c>
      <c r="T3650" s="8">
        <f t="shared" si="348"/>
        <v>41917.292187500003</v>
      </c>
    </row>
    <row r="3651" spans="1:20" ht="48" x14ac:dyDescent="0.2">
      <c r="A3651">
        <v>3649</v>
      </c>
      <c r="B3651" s="3" t="s">
        <v>3647</v>
      </c>
      <c r="C3651" s="3" t="s">
        <v>5873</v>
      </c>
      <c r="D3651">
        <v>12000</v>
      </c>
      <c r="E3651">
        <v>12229</v>
      </c>
      <c r="F3651" t="s">
        <v>8221</v>
      </c>
      <c r="G3651" t="s">
        <v>8224</v>
      </c>
      <c r="H3651" t="s">
        <v>8246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3"/>
        <v>101.90833333333333</v>
      </c>
      <c r="P3651">
        <f t="shared" si="344"/>
        <v>1500</v>
      </c>
      <c r="Q3651" t="str">
        <f t="shared" si="345"/>
        <v>theater</v>
      </c>
      <c r="R3651" t="str">
        <f t="shared" si="346"/>
        <v>plays</v>
      </c>
      <c r="S3651" s="8">
        <f t="shared" si="347"/>
        <v>41780.712893518517</v>
      </c>
      <c r="T3651" s="8">
        <f t="shared" si="348"/>
        <v>41806.712893518517</v>
      </c>
    </row>
    <row r="3652" spans="1:20" ht="48" x14ac:dyDescent="0.2">
      <c r="A3652">
        <v>3650</v>
      </c>
      <c r="B3652" s="3" t="s">
        <v>3648</v>
      </c>
      <c r="C3652" s="3" t="s">
        <v>5874</v>
      </c>
      <c r="D3652">
        <v>11000</v>
      </c>
      <c r="E3652">
        <v>2156</v>
      </c>
      <c r="F3652" t="s">
        <v>8221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3"/>
        <v>19.600000000000001</v>
      </c>
      <c r="P3652">
        <f t="shared" si="344"/>
        <v>647.05882352941171</v>
      </c>
      <c r="Q3652" t="str">
        <f t="shared" si="345"/>
        <v>theater</v>
      </c>
      <c r="R3652" t="str">
        <f t="shared" si="346"/>
        <v>plays</v>
      </c>
      <c r="S3652" s="8">
        <f t="shared" si="347"/>
        <v>42381.478981481487</v>
      </c>
      <c r="T3652" s="8">
        <f t="shared" si="348"/>
        <v>42402.478981481487</v>
      </c>
    </row>
    <row r="3653" spans="1:20" ht="48" x14ac:dyDescent="0.2">
      <c r="A3653">
        <v>3651</v>
      </c>
      <c r="B3653" s="3" t="s">
        <v>3649</v>
      </c>
      <c r="C3653" s="3" t="s">
        <v>5875</v>
      </c>
      <c r="D3653">
        <v>12500</v>
      </c>
      <c r="E3653">
        <v>7433.48</v>
      </c>
      <c r="F3653" t="s">
        <v>8221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3"/>
        <v>59.467839999999995</v>
      </c>
      <c r="P3653">
        <f t="shared" si="344"/>
        <v>1388.8888888888889</v>
      </c>
      <c r="Q3653" t="str">
        <f t="shared" si="345"/>
        <v>theater</v>
      </c>
      <c r="R3653" t="str">
        <f t="shared" si="346"/>
        <v>plays</v>
      </c>
      <c r="S3653" s="8">
        <f t="shared" si="347"/>
        <v>41828.646319444444</v>
      </c>
      <c r="T3653" s="8">
        <f t="shared" si="348"/>
        <v>41861.665972222225</v>
      </c>
    </row>
    <row r="3654" spans="1:20" ht="32" x14ac:dyDescent="0.2">
      <c r="A3654">
        <v>3652</v>
      </c>
      <c r="B3654" s="3" t="s">
        <v>2867</v>
      </c>
      <c r="C3654" s="3" t="s">
        <v>5876</v>
      </c>
      <c r="D3654">
        <v>1500</v>
      </c>
      <c r="E3654">
        <v>0</v>
      </c>
      <c r="F3654" t="s">
        <v>8221</v>
      </c>
      <c r="G3654" t="s">
        <v>8226</v>
      </c>
      <c r="H3654" t="s">
        <v>8248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3"/>
        <v>0</v>
      </c>
      <c r="P3654">
        <f t="shared" si="344"/>
        <v>88.235294117647058</v>
      </c>
      <c r="Q3654" t="str">
        <f t="shared" si="345"/>
        <v>theater</v>
      </c>
      <c r="R3654" t="str">
        <f t="shared" si="346"/>
        <v>plays</v>
      </c>
      <c r="S3654" s="8">
        <f t="shared" si="347"/>
        <v>42596.644699074073</v>
      </c>
      <c r="T3654" s="8">
        <f t="shared" si="348"/>
        <v>42607.165972222225</v>
      </c>
    </row>
    <row r="3655" spans="1:20" ht="32" x14ac:dyDescent="0.2">
      <c r="A3655">
        <v>3653</v>
      </c>
      <c r="B3655" s="3" t="s">
        <v>3650</v>
      </c>
      <c r="C3655" s="3" t="s">
        <v>5877</v>
      </c>
      <c r="D3655">
        <v>5000</v>
      </c>
      <c r="E3655">
        <v>2286</v>
      </c>
      <c r="F3655" t="s">
        <v>8221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3"/>
        <v>45.72</v>
      </c>
      <c r="P3655">
        <f t="shared" si="344"/>
        <v>151.5151515151515</v>
      </c>
      <c r="Q3655" t="str">
        <f t="shared" si="345"/>
        <v>theater</v>
      </c>
      <c r="R3655" t="str">
        <f t="shared" si="346"/>
        <v>plays</v>
      </c>
      <c r="S3655" s="8">
        <f t="shared" si="347"/>
        <v>42191.363506944443</v>
      </c>
      <c r="T3655" s="8">
        <f t="shared" si="348"/>
        <v>42221.363506944443</v>
      </c>
    </row>
    <row r="3656" spans="1:20" ht="48" x14ac:dyDescent="0.2">
      <c r="A3656">
        <v>3654</v>
      </c>
      <c r="B3656" s="3" t="s">
        <v>3651</v>
      </c>
      <c r="C3656" s="3" t="s">
        <v>5878</v>
      </c>
      <c r="D3656">
        <v>5000</v>
      </c>
      <c r="E3656">
        <v>187</v>
      </c>
      <c r="F3656" t="s">
        <v>8221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3"/>
        <v>3.74</v>
      </c>
      <c r="P3656">
        <f t="shared" si="344"/>
        <v>131.57894736842104</v>
      </c>
      <c r="Q3656" t="str">
        <f t="shared" si="345"/>
        <v>theater</v>
      </c>
      <c r="R3656" t="str">
        <f t="shared" si="346"/>
        <v>plays</v>
      </c>
      <c r="S3656" s="8">
        <f t="shared" si="347"/>
        <v>42440.416504629626</v>
      </c>
      <c r="T3656" s="8">
        <f t="shared" si="348"/>
        <v>42463.708333333328</v>
      </c>
    </row>
    <row r="3657" spans="1:20" ht="48" x14ac:dyDescent="0.2">
      <c r="A3657">
        <v>3655</v>
      </c>
      <c r="B3657" s="3" t="s">
        <v>3652</v>
      </c>
      <c r="C3657" s="3" t="s">
        <v>5879</v>
      </c>
      <c r="D3657">
        <v>40000</v>
      </c>
      <c r="E3657">
        <v>1081</v>
      </c>
      <c r="F3657" t="s">
        <v>8221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3"/>
        <v>2.7025000000000001</v>
      </c>
      <c r="P3657">
        <f t="shared" si="344"/>
        <v>506.32911392405066</v>
      </c>
      <c r="Q3657" t="str">
        <f t="shared" si="345"/>
        <v>theater</v>
      </c>
      <c r="R3657" t="str">
        <f t="shared" si="346"/>
        <v>plays</v>
      </c>
      <c r="S3657" s="8">
        <f t="shared" si="347"/>
        <v>42173.803217592591</v>
      </c>
      <c r="T3657" s="8">
        <f t="shared" si="348"/>
        <v>42203.290972222225</v>
      </c>
    </row>
    <row r="3658" spans="1:20" ht="48" x14ac:dyDescent="0.2">
      <c r="A3658">
        <v>3656</v>
      </c>
      <c r="B3658" s="3" t="s">
        <v>3653</v>
      </c>
      <c r="C3658" s="3" t="s">
        <v>5880</v>
      </c>
      <c r="D3658">
        <v>24500</v>
      </c>
      <c r="E3658">
        <v>13846</v>
      </c>
      <c r="F3658" t="s">
        <v>8221</v>
      </c>
      <c r="G3658" t="s">
        <v>8224</v>
      </c>
      <c r="H3658" t="s">
        <v>8246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3"/>
        <v>56.51428571428572</v>
      </c>
      <c r="P3658">
        <f t="shared" si="344"/>
        <v>532.60869565217388</v>
      </c>
      <c r="Q3658" t="str">
        <f t="shared" si="345"/>
        <v>theater</v>
      </c>
      <c r="R3658" t="str">
        <f t="shared" si="346"/>
        <v>plays</v>
      </c>
      <c r="S3658" s="8">
        <f t="shared" si="347"/>
        <v>42737.910138888896</v>
      </c>
      <c r="T3658" s="8">
        <f t="shared" si="348"/>
        <v>42767.957638888889</v>
      </c>
    </row>
    <row r="3659" spans="1:20" ht="48" x14ac:dyDescent="0.2">
      <c r="A3659">
        <v>3657</v>
      </c>
      <c r="B3659" s="3" t="s">
        <v>3654</v>
      </c>
      <c r="C3659" s="3" t="s">
        <v>5881</v>
      </c>
      <c r="D3659">
        <v>4200</v>
      </c>
      <c r="E3659">
        <v>895</v>
      </c>
      <c r="F3659" t="s">
        <v>8221</v>
      </c>
      <c r="G3659" t="s">
        <v>8225</v>
      </c>
      <c r="H3659" t="s">
        <v>8247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ref="O3659:O3722" si="349">(E3659/D3659)*100</f>
        <v>21.30952380952381</v>
      </c>
      <c r="P3659">
        <f t="shared" ref="P3659:P3722" si="350">D3659/L3659</f>
        <v>210</v>
      </c>
      <c r="Q3659" t="str">
        <f t="shared" ref="Q3659:Q3722" si="351">LEFT(N3659,SEARCH("/",N3659)-1)</f>
        <v>theater</v>
      </c>
      <c r="R3659" t="str">
        <f t="shared" ref="R3659:R3722" si="352">RIGHT(N3659,LEN(N3659)-SEARCH("/",N3659))</f>
        <v>plays</v>
      </c>
      <c r="S3659" s="8">
        <f t="shared" ref="S3659:S3722" si="353">(((J3659/60)/60)/24)+DATE(1970,1,1)</f>
        <v>42499.629849537043</v>
      </c>
      <c r="T3659" s="8">
        <f t="shared" ref="T3659:T3722" si="354">(((I3659/60)/60)/24)+DATE(1970,1,1)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5882</v>
      </c>
      <c r="D3660">
        <v>5500</v>
      </c>
      <c r="E3660">
        <v>858</v>
      </c>
      <c r="F3660" t="s">
        <v>8221</v>
      </c>
      <c r="G3660" t="s">
        <v>8225</v>
      </c>
      <c r="H3660" t="s">
        <v>8247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9"/>
        <v>15.6</v>
      </c>
      <c r="P3660">
        <f t="shared" si="350"/>
        <v>275</v>
      </c>
      <c r="Q3660" t="str">
        <f t="shared" si="351"/>
        <v>theater</v>
      </c>
      <c r="R3660" t="str">
        <f t="shared" si="352"/>
        <v>plays</v>
      </c>
      <c r="S3660" s="8">
        <f t="shared" si="353"/>
        <v>41775.858564814815</v>
      </c>
      <c r="T3660" s="8">
        <f t="shared" si="354"/>
        <v>41822.165972222225</v>
      </c>
    </row>
    <row r="3661" spans="1:20" ht="48" x14ac:dyDescent="0.2">
      <c r="A3661">
        <v>3659</v>
      </c>
      <c r="B3661" s="3" t="s">
        <v>3656</v>
      </c>
      <c r="C3661" s="3" t="s">
        <v>5883</v>
      </c>
      <c r="D3661">
        <v>30000</v>
      </c>
      <c r="E3661">
        <v>1877</v>
      </c>
      <c r="F3661" t="s">
        <v>8221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9"/>
        <v>6.2566666666666677</v>
      </c>
      <c r="P3661">
        <f t="shared" si="350"/>
        <v>2307.6923076923076</v>
      </c>
      <c r="Q3661" t="str">
        <f t="shared" si="351"/>
        <v>theater</v>
      </c>
      <c r="R3661" t="str">
        <f t="shared" si="352"/>
        <v>plays</v>
      </c>
      <c r="S3661" s="8">
        <f t="shared" si="353"/>
        <v>42055.277199074073</v>
      </c>
      <c r="T3661" s="8">
        <f t="shared" si="354"/>
        <v>42082.610416666663</v>
      </c>
    </row>
    <row r="3662" spans="1:20" ht="48" x14ac:dyDescent="0.2">
      <c r="A3662">
        <v>3660</v>
      </c>
      <c r="B3662" s="3" t="s">
        <v>3657</v>
      </c>
      <c r="C3662" s="3" t="s">
        <v>5884</v>
      </c>
      <c r="D3662">
        <v>2500</v>
      </c>
      <c r="E3662">
        <v>1148</v>
      </c>
      <c r="F3662" t="s">
        <v>8221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9"/>
        <v>45.92</v>
      </c>
      <c r="P3662">
        <f t="shared" si="350"/>
        <v>113.63636363636364</v>
      </c>
      <c r="Q3662" t="str">
        <f t="shared" si="351"/>
        <v>theater</v>
      </c>
      <c r="R3662" t="str">
        <f t="shared" si="352"/>
        <v>plays</v>
      </c>
      <c r="S3662" s="8">
        <f t="shared" si="353"/>
        <v>41971.881076388891</v>
      </c>
      <c r="T3662" s="8">
        <f t="shared" si="354"/>
        <v>41996.881076388891</v>
      </c>
    </row>
    <row r="3663" spans="1:20" ht="48" x14ac:dyDescent="0.2">
      <c r="A3663">
        <v>3661</v>
      </c>
      <c r="B3663" s="3" t="s">
        <v>3658</v>
      </c>
      <c r="C3663" s="3" t="s">
        <v>5885</v>
      </c>
      <c r="D3663">
        <v>32500</v>
      </c>
      <c r="E3663">
        <v>21158</v>
      </c>
      <c r="F3663" t="s">
        <v>8221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9"/>
        <v>65.101538461538468</v>
      </c>
      <c r="P3663">
        <f t="shared" si="350"/>
        <v>902.77777777777783</v>
      </c>
      <c r="Q3663" t="str">
        <f t="shared" si="351"/>
        <v>theater</v>
      </c>
      <c r="R3663" t="str">
        <f t="shared" si="352"/>
        <v>plays</v>
      </c>
      <c r="S3663" s="8">
        <f t="shared" si="353"/>
        <v>42447.896666666667</v>
      </c>
      <c r="T3663" s="8">
        <f t="shared" si="354"/>
        <v>42470.166666666672</v>
      </c>
    </row>
    <row r="3664" spans="1:20" ht="48" x14ac:dyDescent="0.2">
      <c r="A3664">
        <v>3662</v>
      </c>
      <c r="B3664" s="3" t="s">
        <v>3659</v>
      </c>
      <c r="C3664" s="3" t="s">
        <v>5886</v>
      </c>
      <c r="D3664">
        <v>5000</v>
      </c>
      <c r="E3664">
        <v>335</v>
      </c>
      <c r="F3664" t="s">
        <v>8221</v>
      </c>
      <c r="G3664" t="s">
        <v>8225</v>
      </c>
      <c r="H3664" t="s">
        <v>8247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9"/>
        <v>6.7</v>
      </c>
      <c r="P3664">
        <f t="shared" si="350"/>
        <v>125</v>
      </c>
      <c r="Q3664" t="str">
        <f t="shared" si="351"/>
        <v>theater</v>
      </c>
      <c r="R3664" t="str">
        <f t="shared" si="352"/>
        <v>plays</v>
      </c>
      <c r="S3664" s="8">
        <f t="shared" si="353"/>
        <v>42064.220069444447</v>
      </c>
      <c r="T3664" s="8">
        <f t="shared" si="354"/>
        <v>42094.178402777776</v>
      </c>
    </row>
    <row r="3665" spans="1:20" ht="48" x14ac:dyDescent="0.2">
      <c r="A3665">
        <v>3663</v>
      </c>
      <c r="B3665" s="3" t="s">
        <v>3660</v>
      </c>
      <c r="C3665" s="3" t="s">
        <v>5887</v>
      </c>
      <c r="D3665">
        <v>4800</v>
      </c>
      <c r="E3665">
        <v>651</v>
      </c>
      <c r="F3665" t="s">
        <v>8221</v>
      </c>
      <c r="G3665" t="s">
        <v>8233</v>
      </c>
      <c r="H3665" t="s">
        <v>8249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9"/>
        <v>13.5625</v>
      </c>
      <c r="P3665">
        <f t="shared" si="350"/>
        <v>533.33333333333337</v>
      </c>
      <c r="Q3665" t="str">
        <f t="shared" si="351"/>
        <v>theater</v>
      </c>
      <c r="R3665" t="str">
        <f t="shared" si="352"/>
        <v>plays</v>
      </c>
      <c r="S3665" s="8">
        <f t="shared" si="353"/>
        <v>42665.451736111107</v>
      </c>
      <c r="T3665" s="8">
        <f t="shared" si="354"/>
        <v>42725.493402777778</v>
      </c>
    </row>
    <row r="3666" spans="1:20" ht="48" x14ac:dyDescent="0.2">
      <c r="A3666">
        <v>3664</v>
      </c>
      <c r="B3666" s="3" t="s">
        <v>3661</v>
      </c>
      <c r="C3666" s="3" t="s">
        <v>5888</v>
      </c>
      <c r="D3666">
        <v>50000</v>
      </c>
      <c r="E3666">
        <v>995</v>
      </c>
      <c r="F3666" t="s">
        <v>8221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9"/>
        <v>1.9900000000000002</v>
      </c>
      <c r="P3666">
        <f t="shared" si="350"/>
        <v>2631.5789473684213</v>
      </c>
      <c r="Q3666" t="str">
        <f t="shared" si="351"/>
        <v>theater</v>
      </c>
      <c r="R3666" t="str">
        <f t="shared" si="352"/>
        <v>plays</v>
      </c>
      <c r="S3666" s="8">
        <f t="shared" si="353"/>
        <v>42523.248715277776</v>
      </c>
      <c r="T3666" s="8">
        <f t="shared" si="354"/>
        <v>42537.248715277776</v>
      </c>
    </row>
    <row r="3667" spans="1:20" ht="48" x14ac:dyDescent="0.2">
      <c r="A3667">
        <v>3665</v>
      </c>
      <c r="B3667" s="3" t="s">
        <v>3662</v>
      </c>
      <c r="C3667" s="3" t="s">
        <v>5889</v>
      </c>
      <c r="D3667">
        <v>11000</v>
      </c>
      <c r="E3667">
        <v>3986</v>
      </c>
      <c r="F3667" t="s">
        <v>8221</v>
      </c>
      <c r="G3667" t="s">
        <v>8224</v>
      </c>
      <c r="H3667" t="s">
        <v>8246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9"/>
        <v>36.236363636363642</v>
      </c>
      <c r="P3667">
        <f t="shared" si="350"/>
        <v>785.71428571428567</v>
      </c>
      <c r="Q3667" t="str">
        <f t="shared" si="351"/>
        <v>theater</v>
      </c>
      <c r="R3667" t="str">
        <f t="shared" si="352"/>
        <v>plays</v>
      </c>
      <c r="S3667" s="8">
        <f t="shared" si="353"/>
        <v>42294.808124999996</v>
      </c>
      <c r="T3667" s="8">
        <f t="shared" si="354"/>
        <v>42305.829166666663</v>
      </c>
    </row>
    <row r="3668" spans="1:20" ht="48" x14ac:dyDescent="0.2">
      <c r="A3668">
        <v>3666</v>
      </c>
      <c r="B3668" s="3" t="s">
        <v>3663</v>
      </c>
      <c r="C3668" s="3" t="s">
        <v>5890</v>
      </c>
      <c r="D3668">
        <v>30000</v>
      </c>
      <c r="E3668">
        <v>11923</v>
      </c>
      <c r="F3668" t="s">
        <v>8221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9"/>
        <v>39.743333333333339</v>
      </c>
      <c r="P3668">
        <f t="shared" si="350"/>
        <v>789.47368421052636</v>
      </c>
      <c r="Q3668" t="str">
        <f t="shared" si="351"/>
        <v>theater</v>
      </c>
      <c r="R3668" t="str">
        <f t="shared" si="352"/>
        <v>plays</v>
      </c>
      <c r="S3668" s="8">
        <f t="shared" si="353"/>
        <v>41822.90488425926</v>
      </c>
      <c r="T3668" s="8">
        <f t="shared" si="354"/>
        <v>41844.291666666664</v>
      </c>
    </row>
    <row r="3669" spans="1:20" ht="48" x14ac:dyDescent="0.2">
      <c r="A3669">
        <v>3667</v>
      </c>
      <c r="B3669" s="3" t="s">
        <v>3664</v>
      </c>
      <c r="C3669" s="3" t="s">
        <v>5891</v>
      </c>
      <c r="D3669">
        <v>5500</v>
      </c>
      <c r="E3669">
        <v>1417</v>
      </c>
      <c r="F3669" t="s">
        <v>8221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9"/>
        <v>25.763636363636365</v>
      </c>
      <c r="P3669">
        <f t="shared" si="350"/>
        <v>94.827586206896555</v>
      </c>
      <c r="Q3669" t="str">
        <f t="shared" si="351"/>
        <v>theater</v>
      </c>
      <c r="R3669" t="str">
        <f t="shared" si="352"/>
        <v>plays</v>
      </c>
      <c r="S3669" s="8">
        <f t="shared" si="353"/>
        <v>42173.970127314817</v>
      </c>
      <c r="T3669" s="8">
        <f t="shared" si="354"/>
        <v>42203.970127314817</v>
      </c>
    </row>
    <row r="3670" spans="1:20" ht="48" x14ac:dyDescent="0.2">
      <c r="A3670">
        <v>3668</v>
      </c>
      <c r="B3670" s="3" t="s">
        <v>3665</v>
      </c>
      <c r="C3670" s="3" t="s">
        <v>5892</v>
      </c>
      <c r="D3670">
        <v>35000</v>
      </c>
      <c r="E3670">
        <v>5422</v>
      </c>
      <c r="F3670" t="s">
        <v>8221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9"/>
        <v>15.491428571428573</v>
      </c>
      <c r="P3670">
        <f t="shared" si="350"/>
        <v>1250</v>
      </c>
      <c r="Q3670" t="str">
        <f t="shared" si="351"/>
        <v>theater</v>
      </c>
      <c r="R3670" t="str">
        <f t="shared" si="352"/>
        <v>plays</v>
      </c>
      <c r="S3670" s="8">
        <f t="shared" si="353"/>
        <v>42185.556157407409</v>
      </c>
      <c r="T3670" s="8">
        <f t="shared" si="354"/>
        <v>42208.772916666669</v>
      </c>
    </row>
    <row r="3671" spans="1:20" ht="48" x14ac:dyDescent="0.2">
      <c r="A3671">
        <v>3669</v>
      </c>
      <c r="B3671" s="3" t="s">
        <v>3666</v>
      </c>
      <c r="C3671" s="3" t="s">
        <v>5893</v>
      </c>
      <c r="D3671">
        <v>40000</v>
      </c>
      <c r="E3671">
        <v>9477</v>
      </c>
      <c r="F3671" t="s">
        <v>8221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9"/>
        <v>23.692499999999999</v>
      </c>
      <c r="P3671">
        <f t="shared" si="350"/>
        <v>2352.9411764705883</v>
      </c>
      <c r="Q3671" t="str">
        <f t="shared" si="351"/>
        <v>theater</v>
      </c>
      <c r="R3671" t="str">
        <f t="shared" si="352"/>
        <v>plays</v>
      </c>
      <c r="S3671" s="8">
        <f t="shared" si="353"/>
        <v>42136.675196759257</v>
      </c>
      <c r="T3671" s="8">
        <f t="shared" si="354"/>
        <v>42166.675196759257</v>
      </c>
    </row>
    <row r="3672" spans="1:20" ht="48" x14ac:dyDescent="0.2">
      <c r="A3672">
        <v>3670</v>
      </c>
      <c r="B3672" s="3" t="s">
        <v>3667</v>
      </c>
      <c r="C3672" s="3" t="s">
        <v>5894</v>
      </c>
      <c r="D3672">
        <v>5000</v>
      </c>
      <c r="E3672">
        <v>1988</v>
      </c>
      <c r="F3672" t="s">
        <v>8221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9"/>
        <v>39.76</v>
      </c>
      <c r="P3672">
        <f t="shared" si="350"/>
        <v>416.66666666666669</v>
      </c>
      <c r="Q3672" t="str">
        <f t="shared" si="351"/>
        <v>theater</v>
      </c>
      <c r="R3672" t="str">
        <f t="shared" si="352"/>
        <v>plays</v>
      </c>
      <c r="S3672" s="8">
        <f t="shared" si="353"/>
        <v>42142.514016203699</v>
      </c>
      <c r="T3672" s="8">
        <f t="shared" si="354"/>
        <v>42155.958333333328</v>
      </c>
    </row>
    <row r="3673" spans="1:20" ht="48" x14ac:dyDescent="0.2">
      <c r="A3673">
        <v>3671</v>
      </c>
      <c r="B3673" s="3" t="s">
        <v>3668</v>
      </c>
      <c r="C3673" s="3" t="s">
        <v>5895</v>
      </c>
      <c r="D3673">
        <v>24000</v>
      </c>
      <c r="E3673">
        <v>4853</v>
      </c>
      <c r="F3673" t="s">
        <v>8221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9"/>
        <v>20.220833333333331</v>
      </c>
      <c r="P3673">
        <f t="shared" si="350"/>
        <v>600</v>
      </c>
      <c r="Q3673" t="str">
        <f t="shared" si="351"/>
        <v>theater</v>
      </c>
      <c r="R3673" t="str">
        <f t="shared" si="352"/>
        <v>plays</v>
      </c>
      <c r="S3673" s="8">
        <f t="shared" si="353"/>
        <v>41820.62809027778</v>
      </c>
      <c r="T3673" s="8">
        <f t="shared" si="354"/>
        <v>41841.165972222225</v>
      </c>
    </row>
    <row r="3674" spans="1:20" ht="48" x14ac:dyDescent="0.2">
      <c r="A3674">
        <v>3672</v>
      </c>
      <c r="B3674" s="3" t="s">
        <v>3669</v>
      </c>
      <c r="C3674" s="3" t="s">
        <v>5896</v>
      </c>
      <c r="D3674">
        <v>1900</v>
      </c>
      <c r="E3674">
        <v>905</v>
      </c>
      <c r="F3674" t="s">
        <v>8221</v>
      </c>
      <c r="G3674" t="s">
        <v>8233</v>
      </c>
      <c r="H3674" t="s">
        <v>8249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9"/>
        <v>47.631578947368418</v>
      </c>
      <c r="P3674">
        <f t="shared" si="350"/>
        <v>33.333333333333336</v>
      </c>
      <c r="Q3674" t="str">
        <f t="shared" si="351"/>
        <v>theater</v>
      </c>
      <c r="R3674" t="str">
        <f t="shared" si="352"/>
        <v>plays</v>
      </c>
      <c r="S3674" s="8">
        <f t="shared" si="353"/>
        <v>41878.946574074071</v>
      </c>
      <c r="T3674" s="8">
        <f t="shared" si="354"/>
        <v>41908.946574074071</v>
      </c>
    </row>
    <row r="3675" spans="1:20" ht="48" x14ac:dyDescent="0.2">
      <c r="A3675">
        <v>3673</v>
      </c>
      <c r="B3675" s="3" t="s">
        <v>3670</v>
      </c>
      <c r="C3675" s="3" t="s">
        <v>5897</v>
      </c>
      <c r="D3675">
        <v>10000</v>
      </c>
      <c r="E3675">
        <v>1533</v>
      </c>
      <c r="F3675" t="s">
        <v>8221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9"/>
        <v>15.329999999999998</v>
      </c>
      <c r="P3675">
        <f t="shared" si="350"/>
        <v>87.719298245614041</v>
      </c>
      <c r="Q3675" t="str">
        <f t="shared" si="351"/>
        <v>theater</v>
      </c>
      <c r="R3675" t="str">
        <f t="shared" si="352"/>
        <v>plays</v>
      </c>
      <c r="S3675" s="8">
        <f t="shared" si="353"/>
        <v>41914.295104166667</v>
      </c>
      <c r="T3675" s="8">
        <f t="shared" si="354"/>
        <v>41948.536111111112</v>
      </c>
    </row>
    <row r="3676" spans="1:20" ht="48" x14ac:dyDescent="0.2">
      <c r="A3676">
        <v>3674</v>
      </c>
      <c r="B3676" s="3" t="s">
        <v>3671</v>
      </c>
      <c r="C3676" s="3" t="s">
        <v>5898</v>
      </c>
      <c r="D3676">
        <v>5500</v>
      </c>
      <c r="E3676">
        <v>76</v>
      </c>
      <c r="F3676" t="s">
        <v>8221</v>
      </c>
      <c r="G3676" t="s">
        <v>8225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9"/>
        <v>1.3818181818181818</v>
      </c>
      <c r="P3676">
        <f t="shared" si="350"/>
        <v>177.41935483870967</v>
      </c>
      <c r="Q3676" t="str">
        <f t="shared" si="351"/>
        <v>theater</v>
      </c>
      <c r="R3676" t="str">
        <f t="shared" si="352"/>
        <v>plays</v>
      </c>
      <c r="S3676" s="8">
        <f t="shared" si="353"/>
        <v>42556.873020833329</v>
      </c>
      <c r="T3676" s="8">
        <f t="shared" si="354"/>
        <v>42616.873020833329</v>
      </c>
    </row>
    <row r="3677" spans="1:20" ht="48" x14ac:dyDescent="0.2">
      <c r="A3677">
        <v>3675</v>
      </c>
      <c r="B3677" s="3" t="s">
        <v>3672</v>
      </c>
      <c r="C3677" s="3" t="s">
        <v>5899</v>
      </c>
      <c r="D3677">
        <v>8000</v>
      </c>
      <c r="E3677">
        <v>40</v>
      </c>
      <c r="F3677" t="s">
        <v>8221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9"/>
        <v>0.5</v>
      </c>
      <c r="P3677">
        <f t="shared" si="350"/>
        <v>2666.6666666666665</v>
      </c>
      <c r="Q3677" t="str">
        <f t="shared" si="351"/>
        <v>theater</v>
      </c>
      <c r="R3677" t="str">
        <f t="shared" si="352"/>
        <v>plays</v>
      </c>
      <c r="S3677" s="8">
        <f t="shared" si="353"/>
        <v>42493.597013888888</v>
      </c>
      <c r="T3677" s="8">
        <f t="shared" si="354"/>
        <v>42505.958333333328</v>
      </c>
    </row>
    <row r="3678" spans="1:20" ht="48" x14ac:dyDescent="0.2">
      <c r="A3678">
        <v>3676</v>
      </c>
      <c r="B3678" s="3" t="s">
        <v>3673</v>
      </c>
      <c r="C3678" s="3" t="s">
        <v>5900</v>
      </c>
      <c r="D3678">
        <v>33000</v>
      </c>
      <c r="E3678">
        <v>1636</v>
      </c>
      <c r="F3678" t="s">
        <v>8221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9"/>
        <v>4.957575757575758</v>
      </c>
      <c r="P3678">
        <f t="shared" si="350"/>
        <v>2062.5</v>
      </c>
      <c r="Q3678" t="str">
        <f t="shared" si="351"/>
        <v>theater</v>
      </c>
      <c r="R3678" t="str">
        <f t="shared" si="352"/>
        <v>plays</v>
      </c>
      <c r="S3678" s="8">
        <f t="shared" si="353"/>
        <v>41876.815787037034</v>
      </c>
      <c r="T3678" s="8">
        <f t="shared" si="354"/>
        <v>41894.815787037034</v>
      </c>
    </row>
    <row r="3679" spans="1:20" ht="32" x14ac:dyDescent="0.2">
      <c r="A3679">
        <v>3677</v>
      </c>
      <c r="B3679" s="3" t="s">
        <v>3674</v>
      </c>
      <c r="C3679" s="3" t="s">
        <v>5901</v>
      </c>
      <c r="D3679">
        <v>3000</v>
      </c>
      <c r="E3679">
        <v>107</v>
      </c>
      <c r="F3679" t="s">
        <v>8221</v>
      </c>
      <c r="G3679" t="s">
        <v>8225</v>
      </c>
      <c r="H3679" t="s">
        <v>8247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9"/>
        <v>3.5666666666666664</v>
      </c>
      <c r="P3679">
        <f t="shared" si="350"/>
        <v>15.075376884422111</v>
      </c>
      <c r="Q3679" t="str">
        <f t="shared" si="351"/>
        <v>theater</v>
      </c>
      <c r="R3679" t="str">
        <f t="shared" si="352"/>
        <v>plays</v>
      </c>
      <c r="S3679" s="8">
        <f t="shared" si="353"/>
        <v>41802.574282407404</v>
      </c>
      <c r="T3679" s="8">
        <f t="shared" si="354"/>
        <v>41823.165972222225</v>
      </c>
    </row>
    <row r="3680" spans="1:20" ht="32" x14ac:dyDescent="0.2">
      <c r="A3680">
        <v>3678</v>
      </c>
      <c r="B3680" s="3" t="s">
        <v>3675</v>
      </c>
      <c r="C3680" s="3" t="s">
        <v>5902</v>
      </c>
      <c r="D3680">
        <v>25000</v>
      </c>
      <c r="E3680">
        <v>15281</v>
      </c>
      <c r="F3680" t="s">
        <v>8221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9"/>
        <v>61.124000000000002</v>
      </c>
      <c r="P3680">
        <f t="shared" si="350"/>
        <v>806.45161290322585</v>
      </c>
      <c r="Q3680" t="str">
        <f t="shared" si="351"/>
        <v>theater</v>
      </c>
      <c r="R3680" t="str">
        <f t="shared" si="352"/>
        <v>plays</v>
      </c>
      <c r="S3680" s="8">
        <f t="shared" si="353"/>
        <v>42120.531226851846</v>
      </c>
      <c r="T3680" s="8">
        <f t="shared" si="354"/>
        <v>42155.531226851846</v>
      </c>
    </row>
    <row r="3681" spans="1:20" ht="48" x14ac:dyDescent="0.2">
      <c r="A3681">
        <v>3679</v>
      </c>
      <c r="B3681" s="3" t="s">
        <v>3676</v>
      </c>
      <c r="C3681" s="3" t="s">
        <v>5903</v>
      </c>
      <c r="D3681">
        <v>3000</v>
      </c>
      <c r="E3681">
        <v>40</v>
      </c>
      <c r="F3681" t="s">
        <v>8221</v>
      </c>
      <c r="G3681" t="s">
        <v>8226</v>
      </c>
      <c r="H3681" t="s">
        <v>8248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9"/>
        <v>1.3333333333333335</v>
      </c>
      <c r="P3681">
        <f t="shared" si="350"/>
        <v>100</v>
      </c>
      <c r="Q3681" t="str">
        <f t="shared" si="351"/>
        <v>theater</v>
      </c>
      <c r="R3681" t="str">
        <f t="shared" si="352"/>
        <v>plays</v>
      </c>
      <c r="S3681" s="8">
        <f t="shared" si="353"/>
        <v>41786.761354166665</v>
      </c>
      <c r="T3681" s="8">
        <f t="shared" si="354"/>
        <v>41821.207638888889</v>
      </c>
    </row>
    <row r="3682" spans="1:20" ht="48" x14ac:dyDescent="0.2">
      <c r="A3682">
        <v>3680</v>
      </c>
      <c r="B3682" s="3" t="s">
        <v>3677</v>
      </c>
      <c r="C3682" s="3" t="s">
        <v>5904</v>
      </c>
      <c r="D3682">
        <v>9000</v>
      </c>
      <c r="E3682">
        <v>997</v>
      </c>
      <c r="F3682" t="s">
        <v>8221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9"/>
        <v>11.077777777777778</v>
      </c>
      <c r="P3682">
        <f t="shared" si="350"/>
        <v>264.70588235294116</v>
      </c>
      <c r="Q3682" t="str">
        <f t="shared" si="351"/>
        <v>theater</v>
      </c>
      <c r="R3682" t="str">
        <f t="shared" si="352"/>
        <v>plays</v>
      </c>
      <c r="S3682" s="8">
        <f t="shared" si="353"/>
        <v>42627.454097222217</v>
      </c>
      <c r="T3682" s="8">
        <f t="shared" si="354"/>
        <v>42648.454097222217</v>
      </c>
    </row>
    <row r="3683" spans="1:20" ht="48" x14ac:dyDescent="0.2">
      <c r="A3683">
        <v>3681</v>
      </c>
      <c r="B3683" s="3" t="s">
        <v>3678</v>
      </c>
      <c r="C3683" s="3" t="s">
        <v>5905</v>
      </c>
      <c r="D3683">
        <v>28000</v>
      </c>
      <c r="E3683">
        <v>10846</v>
      </c>
      <c r="F3683" t="s">
        <v>8221</v>
      </c>
      <c r="G3683" t="s">
        <v>8236</v>
      </c>
      <c r="H3683" t="s">
        <v>8249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9"/>
        <v>38.735714285714288</v>
      </c>
      <c r="P3683">
        <f t="shared" si="350"/>
        <v>1555.5555555555557</v>
      </c>
      <c r="Q3683" t="str">
        <f t="shared" si="351"/>
        <v>theater</v>
      </c>
      <c r="R3683" t="str">
        <f t="shared" si="352"/>
        <v>plays</v>
      </c>
      <c r="S3683" s="8">
        <f t="shared" si="353"/>
        <v>42374.651504629626</v>
      </c>
      <c r="T3683" s="8">
        <f t="shared" si="354"/>
        <v>42384.651504629626</v>
      </c>
    </row>
    <row r="3684" spans="1:20" ht="48" x14ac:dyDescent="0.2">
      <c r="A3684">
        <v>3682</v>
      </c>
      <c r="B3684" s="3" t="s">
        <v>3679</v>
      </c>
      <c r="C3684" s="3" t="s">
        <v>5906</v>
      </c>
      <c r="D3684">
        <v>19000</v>
      </c>
      <c r="E3684">
        <v>4190</v>
      </c>
      <c r="F3684" t="s">
        <v>8221</v>
      </c>
      <c r="G3684" t="s">
        <v>8225</v>
      </c>
      <c r="H3684" t="s">
        <v>8247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9"/>
        <v>22.05263157894737</v>
      </c>
      <c r="P3684">
        <f t="shared" si="350"/>
        <v>283.58208955223881</v>
      </c>
      <c r="Q3684" t="str">
        <f t="shared" si="351"/>
        <v>theater</v>
      </c>
      <c r="R3684" t="str">
        <f t="shared" si="352"/>
        <v>plays</v>
      </c>
      <c r="S3684" s="8">
        <f t="shared" si="353"/>
        <v>41772.685393518521</v>
      </c>
      <c r="T3684" s="8">
        <f t="shared" si="354"/>
        <v>41806.290972222225</v>
      </c>
    </row>
    <row r="3685" spans="1:20" ht="48" x14ac:dyDescent="0.2">
      <c r="A3685">
        <v>3683</v>
      </c>
      <c r="B3685" s="3" t="s">
        <v>3680</v>
      </c>
      <c r="C3685" s="3" t="s">
        <v>5907</v>
      </c>
      <c r="D3685">
        <v>10000</v>
      </c>
      <c r="E3685">
        <v>6755</v>
      </c>
      <c r="F3685" t="s">
        <v>8221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9"/>
        <v>67.55</v>
      </c>
      <c r="P3685">
        <f t="shared" si="350"/>
        <v>151.5151515151515</v>
      </c>
      <c r="Q3685" t="str">
        <f t="shared" si="351"/>
        <v>theater</v>
      </c>
      <c r="R3685" t="str">
        <f t="shared" si="352"/>
        <v>plays</v>
      </c>
      <c r="S3685" s="8">
        <f t="shared" si="353"/>
        <v>42633.116851851853</v>
      </c>
      <c r="T3685" s="8">
        <f t="shared" si="354"/>
        <v>42663.116851851853</v>
      </c>
    </row>
    <row r="3686" spans="1:20" ht="48" x14ac:dyDescent="0.2">
      <c r="A3686">
        <v>3684</v>
      </c>
      <c r="B3686" s="3" t="s">
        <v>3681</v>
      </c>
      <c r="C3686" s="3" t="s">
        <v>5908</v>
      </c>
      <c r="D3686">
        <v>16000</v>
      </c>
      <c r="E3686">
        <v>2182</v>
      </c>
      <c r="F3686" t="s">
        <v>8221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9"/>
        <v>13.637499999999999</v>
      </c>
      <c r="P3686">
        <f t="shared" si="350"/>
        <v>695.6521739130435</v>
      </c>
      <c r="Q3686" t="str">
        <f t="shared" si="351"/>
        <v>theater</v>
      </c>
      <c r="R3686" t="str">
        <f t="shared" si="352"/>
        <v>plays</v>
      </c>
      <c r="S3686" s="8">
        <f t="shared" si="353"/>
        <v>42219.180393518516</v>
      </c>
      <c r="T3686" s="8">
        <f t="shared" si="354"/>
        <v>42249.180393518516</v>
      </c>
    </row>
    <row r="3687" spans="1:20" ht="32" x14ac:dyDescent="0.2">
      <c r="A3687">
        <v>3685</v>
      </c>
      <c r="B3687" s="3" t="s">
        <v>3682</v>
      </c>
      <c r="C3687" s="3" t="s">
        <v>5909</v>
      </c>
      <c r="D3687">
        <v>4000</v>
      </c>
      <c r="E3687">
        <v>69.83</v>
      </c>
      <c r="F3687" t="s">
        <v>8221</v>
      </c>
      <c r="G3687" t="s">
        <v>8225</v>
      </c>
      <c r="H3687" t="s">
        <v>8247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9"/>
        <v>1.7457500000000001</v>
      </c>
      <c r="P3687">
        <f t="shared" si="350"/>
        <v>31.746031746031747</v>
      </c>
      <c r="Q3687" t="str">
        <f t="shared" si="351"/>
        <v>theater</v>
      </c>
      <c r="R3687" t="str">
        <f t="shared" si="352"/>
        <v>plays</v>
      </c>
      <c r="S3687" s="8">
        <f t="shared" si="353"/>
        <v>41753.593275462961</v>
      </c>
      <c r="T3687" s="8">
        <f t="shared" si="354"/>
        <v>41778.875</v>
      </c>
    </row>
    <row r="3688" spans="1:20" ht="48" x14ac:dyDescent="0.2">
      <c r="A3688">
        <v>3686</v>
      </c>
      <c r="B3688" s="3" t="s">
        <v>3683</v>
      </c>
      <c r="C3688" s="3" t="s">
        <v>5910</v>
      </c>
      <c r="D3688">
        <v>46260</v>
      </c>
      <c r="E3688">
        <v>9460</v>
      </c>
      <c r="F3688" t="s">
        <v>8221</v>
      </c>
      <c r="G3688" t="s">
        <v>8225</v>
      </c>
      <c r="H3688" t="s">
        <v>8247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9"/>
        <v>20.44963251188932</v>
      </c>
      <c r="P3688">
        <f t="shared" si="350"/>
        <v>7710</v>
      </c>
      <c r="Q3688" t="str">
        <f t="shared" si="351"/>
        <v>theater</v>
      </c>
      <c r="R3688" t="str">
        <f t="shared" si="352"/>
        <v>plays</v>
      </c>
      <c r="S3688" s="8">
        <f t="shared" si="353"/>
        <v>42230.662731481483</v>
      </c>
      <c r="T3688" s="8">
        <f t="shared" si="354"/>
        <v>42245.165972222225</v>
      </c>
    </row>
    <row r="3689" spans="1:20" ht="48" x14ac:dyDescent="0.2">
      <c r="A3689">
        <v>3687</v>
      </c>
      <c r="B3689" s="3" t="s">
        <v>3684</v>
      </c>
      <c r="C3689" s="3" t="s">
        <v>5911</v>
      </c>
      <c r="D3689">
        <v>17000</v>
      </c>
      <c r="E3689">
        <v>2355</v>
      </c>
      <c r="F3689" t="s">
        <v>8221</v>
      </c>
      <c r="G3689" t="s">
        <v>8225</v>
      </c>
      <c r="H3689" t="s">
        <v>8247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9"/>
        <v>13.852941176470587</v>
      </c>
      <c r="P3689">
        <f t="shared" si="350"/>
        <v>680</v>
      </c>
      <c r="Q3689" t="str">
        <f t="shared" si="351"/>
        <v>theater</v>
      </c>
      <c r="R3689" t="str">
        <f t="shared" si="352"/>
        <v>plays</v>
      </c>
      <c r="S3689" s="8">
        <f t="shared" si="353"/>
        <v>41787.218229166669</v>
      </c>
      <c r="T3689" s="8">
        <f t="shared" si="354"/>
        <v>41817.218229166669</v>
      </c>
    </row>
    <row r="3690" spans="1:20" ht="32" x14ac:dyDescent="0.2">
      <c r="A3690">
        <v>3688</v>
      </c>
      <c r="B3690" s="3" t="s">
        <v>3685</v>
      </c>
      <c r="C3690" s="3" t="s">
        <v>5912</v>
      </c>
      <c r="D3690">
        <v>3500</v>
      </c>
      <c r="E3690">
        <v>1697</v>
      </c>
      <c r="F3690" t="s">
        <v>8221</v>
      </c>
      <c r="G3690" t="s">
        <v>8236</v>
      </c>
      <c r="H3690" t="s">
        <v>8249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9"/>
        <v>48.485714285714288</v>
      </c>
      <c r="P3690">
        <f t="shared" si="350"/>
        <v>89.743589743589737</v>
      </c>
      <c r="Q3690" t="str">
        <f t="shared" si="351"/>
        <v>theater</v>
      </c>
      <c r="R3690" t="str">
        <f t="shared" si="352"/>
        <v>plays</v>
      </c>
      <c r="S3690" s="8">
        <f t="shared" si="353"/>
        <v>41829.787083333329</v>
      </c>
      <c r="T3690" s="8">
        <f t="shared" si="354"/>
        <v>41859.787083333329</v>
      </c>
    </row>
    <row r="3691" spans="1:20" ht="48" x14ac:dyDescent="0.2">
      <c r="A3691">
        <v>3689</v>
      </c>
      <c r="B3691" s="3" t="s">
        <v>3686</v>
      </c>
      <c r="C3691" s="3" t="s">
        <v>5913</v>
      </c>
      <c r="D3691">
        <v>17500</v>
      </c>
      <c r="E3691">
        <v>5390</v>
      </c>
      <c r="F3691" t="s">
        <v>8221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9"/>
        <v>30.8</v>
      </c>
      <c r="P3691">
        <f t="shared" si="350"/>
        <v>282.25806451612902</v>
      </c>
      <c r="Q3691" t="str">
        <f t="shared" si="351"/>
        <v>theater</v>
      </c>
      <c r="R3691" t="str">
        <f t="shared" si="352"/>
        <v>plays</v>
      </c>
      <c r="S3691" s="8">
        <f t="shared" si="353"/>
        <v>42147.826840277776</v>
      </c>
      <c r="T3691" s="8">
        <f t="shared" si="354"/>
        <v>42176.934027777781</v>
      </c>
    </row>
    <row r="3692" spans="1:20" ht="48" x14ac:dyDescent="0.2">
      <c r="A3692">
        <v>3690</v>
      </c>
      <c r="B3692" s="3" t="s">
        <v>3687</v>
      </c>
      <c r="C3692" s="3" t="s">
        <v>5914</v>
      </c>
      <c r="D3692">
        <v>15500</v>
      </c>
      <c r="E3692">
        <v>5452</v>
      </c>
      <c r="F3692" t="s">
        <v>8221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9"/>
        <v>35.174193548387095</v>
      </c>
      <c r="P3692">
        <f t="shared" si="350"/>
        <v>500</v>
      </c>
      <c r="Q3692" t="str">
        <f t="shared" si="351"/>
        <v>theater</v>
      </c>
      <c r="R3692" t="str">
        <f t="shared" si="352"/>
        <v>plays</v>
      </c>
      <c r="S3692" s="8">
        <f t="shared" si="353"/>
        <v>41940.598182870373</v>
      </c>
      <c r="T3692" s="8">
        <f t="shared" si="354"/>
        <v>41970.639849537038</v>
      </c>
    </row>
    <row r="3693" spans="1:20" ht="48" x14ac:dyDescent="0.2">
      <c r="A3693">
        <v>3691</v>
      </c>
      <c r="B3693" s="3" t="s">
        <v>3688</v>
      </c>
      <c r="C3693" s="3" t="s">
        <v>5915</v>
      </c>
      <c r="D3693">
        <v>22500</v>
      </c>
      <c r="E3693">
        <v>8191</v>
      </c>
      <c r="F3693" t="s">
        <v>8221</v>
      </c>
      <c r="G3693" t="s">
        <v>8236</v>
      </c>
      <c r="H3693" t="s">
        <v>8249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9"/>
        <v>36.404444444444444</v>
      </c>
      <c r="P3693">
        <f t="shared" si="350"/>
        <v>82.116788321167888</v>
      </c>
      <c r="Q3693" t="str">
        <f t="shared" si="351"/>
        <v>theater</v>
      </c>
      <c r="R3693" t="str">
        <f t="shared" si="352"/>
        <v>plays</v>
      </c>
      <c r="S3693" s="8">
        <f t="shared" si="353"/>
        <v>42020.700567129628</v>
      </c>
      <c r="T3693" s="8">
        <f t="shared" si="354"/>
        <v>42065.207638888889</v>
      </c>
    </row>
    <row r="3694" spans="1:20" ht="48" x14ac:dyDescent="0.2">
      <c r="A3694">
        <v>3692</v>
      </c>
      <c r="B3694" s="3" t="s">
        <v>3689</v>
      </c>
      <c r="C3694" s="3" t="s">
        <v>5916</v>
      </c>
      <c r="D3694">
        <v>20000</v>
      </c>
      <c r="E3694">
        <v>591</v>
      </c>
      <c r="F3694" t="s">
        <v>8221</v>
      </c>
      <c r="G3694" t="s">
        <v>8225</v>
      </c>
      <c r="H3694" t="s">
        <v>8247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9"/>
        <v>2.9550000000000001</v>
      </c>
      <c r="P3694">
        <f t="shared" si="350"/>
        <v>1176.4705882352941</v>
      </c>
      <c r="Q3694" t="str">
        <f t="shared" si="351"/>
        <v>theater</v>
      </c>
      <c r="R3694" t="str">
        <f t="shared" si="352"/>
        <v>plays</v>
      </c>
      <c r="S3694" s="8">
        <f t="shared" si="353"/>
        <v>41891.96503472222</v>
      </c>
      <c r="T3694" s="8">
        <f t="shared" si="354"/>
        <v>41901</v>
      </c>
    </row>
    <row r="3695" spans="1:20" ht="32" x14ac:dyDescent="0.2">
      <c r="A3695">
        <v>3693</v>
      </c>
      <c r="B3695" s="3" t="s">
        <v>3690</v>
      </c>
      <c r="C3695" s="3" t="s">
        <v>5917</v>
      </c>
      <c r="D3695">
        <v>5000</v>
      </c>
      <c r="E3695">
        <v>553</v>
      </c>
      <c r="F3695" t="s">
        <v>8221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9"/>
        <v>11.06</v>
      </c>
      <c r="P3695">
        <f t="shared" si="350"/>
        <v>357.14285714285717</v>
      </c>
      <c r="Q3695" t="str">
        <f t="shared" si="351"/>
        <v>theater</v>
      </c>
      <c r="R3695" t="str">
        <f t="shared" si="352"/>
        <v>plays</v>
      </c>
      <c r="S3695" s="8">
        <f t="shared" si="353"/>
        <v>42309.191307870366</v>
      </c>
      <c r="T3695" s="8">
        <f t="shared" si="354"/>
        <v>42338.9375</v>
      </c>
    </row>
    <row r="3696" spans="1:20" ht="48" x14ac:dyDescent="0.2">
      <c r="A3696">
        <v>3694</v>
      </c>
      <c r="B3696" s="3" t="s">
        <v>3691</v>
      </c>
      <c r="C3696" s="3" t="s">
        <v>5918</v>
      </c>
      <c r="D3696">
        <v>28000</v>
      </c>
      <c r="E3696">
        <v>11594</v>
      </c>
      <c r="F3696" t="s">
        <v>8221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9"/>
        <v>41.407142857142858</v>
      </c>
      <c r="P3696">
        <f t="shared" si="350"/>
        <v>466.66666666666669</v>
      </c>
      <c r="Q3696" t="str">
        <f t="shared" si="351"/>
        <v>theater</v>
      </c>
      <c r="R3696" t="str">
        <f t="shared" si="352"/>
        <v>plays</v>
      </c>
      <c r="S3696" s="8">
        <f t="shared" si="353"/>
        <v>42490.133877314816</v>
      </c>
      <c r="T3696" s="8">
        <f t="shared" si="354"/>
        <v>42527.083333333328</v>
      </c>
    </row>
    <row r="3697" spans="1:20" ht="48" x14ac:dyDescent="0.2">
      <c r="A3697">
        <v>3695</v>
      </c>
      <c r="B3697" s="3" t="s">
        <v>3692</v>
      </c>
      <c r="C3697" s="3" t="s">
        <v>5919</v>
      </c>
      <c r="D3697">
        <v>3500</v>
      </c>
      <c r="E3697">
        <v>380</v>
      </c>
      <c r="F3697" t="s">
        <v>8221</v>
      </c>
      <c r="G3697" t="s">
        <v>8229</v>
      </c>
      <c r="H3697" t="s">
        <v>8251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9"/>
        <v>10.857142857142858</v>
      </c>
      <c r="P3697">
        <f t="shared" si="350"/>
        <v>106.06060606060606</v>
      </c>
      <c r="Q3697" t="str">
        <f t="shared" si="351"/>
        <v>theater</v>
      </c>
      <c r="R3697" t="str">
        <f t="shared" si="352"/>
        <v>plays</v>
      </c>
      <c r="S3697" s="8">
        <f t="shared" si="353"/>
        <v>41995.870486111111</v>
      </c>
      <c r="T3697" s="8">
        <f t="shared" si="354"/>
        <v>42015.870486111111</v>
      </c>
    </row>
    <row r="3698" spans="1:20" ht="48" x14ac:dyDescent="0.2">
      <c r="A3698">
        <v>3696</v>
      </c>
      <c r="B3698" s="3" t="s">
        <v>3693</v>
      </c>
      <c r="C3698" s="3" t="s">
        <v>5920</v>
      </c>
      <c r="D3698">
        <v>450</v>
      </c>
      <c r="E3698">
        <v>15</v>
      </c>
      <c r="F3698" t="s">
        <v>8221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9"/>
        <v>3.3333333333333335</v>
      </c>
      <c r="P3698">
        <f t="shared" si="350"/>
        <v>5.7692307692307692</v>
      </c>
      <c r="Q3698" t="str">
        <f t="shared" si="351"/>
        <v>theater</v>
      </c>
      <c r="R3698" t="str">
        <f t="shared" si="352"/>
        <v>plays</v>
      </c>
      <c r="S3698" s="8">
        <f t="shared" si="353"/>
        <v>41988.617083333331</v>
      </c>
      <c r="T3698" s="8">
        <f t="shared" si="354"/>
        <v>42048.617083333331</v>
      </c>
    </row>
    <row r="3699" spans="1:20" ht="32" x14ac:dyDescent="0.2">
      <c r="A3699">
        <v>3697</v>
      </c>
      <c r="B3699" s="3" t="s">
        <v>3694</v>
      </c>
      <c r="C3699" s="3" t="s">
        <v>5921</v>
      </c>
      <c r="D3699">
        <v>54000</v>
      </c>
      <c r="E3699">
        <v>40</v>
      </c>
      <c r="F3699" t="s">
        <v>8221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9"/>
        <v>7.407407407407407E-2</v>
      </c>
      <c r="P3699">
        <f t="shared" si="350"/>
        <v>1800</v>
      </c>
      <c r="Q3699" t="str">
        <f t="shared" si="351"/>
        <v>theater</v>
      </c>
      <c r="R3699" t="str">
        <f t="shared" si="352"/>
        <v>plays</v>
      </c>
      <c r="S3699" s="8">
        <f t="shared" si="353"/>
        <v>42479.465833333335</v>
      </c>
      <c r="T3699" s="8">
        <f t="shared" si="354"/>
        <v>42500.465833333335</v>
      </c>
    </row>
    <row r="3700" spans="1:20" ht="48" x14ac:dyDescent="0.2">
      <c r="A3700">
        <v>3698</v>
      </c>
      <c r="B3700" s="3" t="s">
        <v>3695</v>
      </c>
      <c r="C3700" s="3" t="s">
        <v>5922</v>
      </c>
      <c r="D3700">
        <v>6500</v>
      </c>
      <c r="E3700">
        <v>865</v>
      </c>
      <c r="F3700" t="s">
        <v>8221</v>
      </c>
      <c r="G3700" t="s">
        <v>8225</v>
      </c>
      <c r="H3700" t="s">
        <v>8247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9"/>
        <v>13.307692307692307</v>
      </c>
      <c r="P3700">
        <f t="shared" si="350"/>
        <v>47.794117647058826</v>
      </c>
      <c r="Q3700" t="str">
        <f t="shared" si="351"/>
        <v>theater</v>
      </c>
      <c r="R3700" t="str">
        <f t="shared" si="352"/>
        <v>plays</v>
      </c>
      <c r="S3700" s="8">
        <f t="shared" si="353"/>
        <v>42401.806562500002</v>
      </c>
      <c r="T3700" s="8">
        <f t="shared" si="354"/>
        <v>42431.806562500002</v>
      </c>
    </row>
    <row r="3701" spans="1:20" ht="48" x14ac:dyDescent="0.2">
      <c r="A3701">
        <v>3699</v>
      </c>
      <c r="B3701" s="3" t="s">
        <v>3696</v>
      </c>
      <c r="C3701" s="3" t="s">
        <v>5923</v>
      </c>
      <c r="D3701">
        <v>8750</v>
      </c>
      <c r="E3701">
        <v>0</v>
      </c>
      <c r="F3701" t="s">
        <v>8221</v>
      </c>
      <c r="G3701" t="s">
        <v>8225</v>
      </c>
      <c r="H3701" t="s">
        <v>8247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9"/>
        <v>0</v>
      </c>
      <c r="P3701">
        <f t="shared" si="350"/>
        <v>218.75</v>
      </c>
      <c r="Q3701" t="str">
        <f t="shared" si="351"/>
        <v>theater</v>
      </c>
      <c r="R3701" t="str">
        <f t="shared" si="352"/>
        <v>plays</v>
      </c>
      <c r="S3701" s="8">
        <f t="shared" si="353"/>
        <v>41897.602037037039</v>
      </c>
      <c r="T3701" s="8">
        <f t="shared" si="354"/>
        <v>41927.602037037039</v>
      </c>
    </row>
    <row r="3702" spans="1:20" ht="48" x14ac:dyDescent="0.2">
      <c r="A3702">
        <v>3700</v>
      </c>
      <c r="B3702" s="3" t="s">
        <v>3697</v>
      </c>
      <c r="C3702" s="3" t="s">
        <v>5924</v>
      </c>
      <c r="D3702">
        <v>12000</v>
      </c>
      <c r="E3702">
        <v>5902</v>
      </c>
      <c r="F3702" t="s">
        <v>8221</v>
      </c>
      <c r="G3702" t="s">
        <v>8225</v>
      </c>
      <c r="H3702" t="s">
        <v>8247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9"/>
        <v>49.183333333333337</v>
      </c>
      <c r="P3702">
        <f t="shared" si="350"/>
        <v>666.66666666666663</v>
      </c>
      <c r="Q3702" t="str">
        <f t="shared" si="351"/>
        <v>theater</v>
      </c>
      <c r="R3702" t="str">
        <f t="shared" si="352"/>
        <v>plays</v>
      </c>
      <c r="S3702" s="8">
        <f t="shared" si="353"/>
        <v>41882.585648148146</v>
      </c>
      <c r="T3702" s="8">
        <f t="shared" si="354"/>
        <v>41912.666666666664</v>
      </c>
    </row>
    <row r="3703" spans="1:20" ht="48" x14ac:dyDescent="0.2">
      <c r="A3703">
        <v>3701</v>
      </c>
      <c r="B3703" s="3" t="s">
        <v>3698</v>
      </c>
      <c r="C3703" s="3" t="s">
        <v>5925</v>
      </c>
      <c r="D3703">
        <v>3000</v>
      </c>
      <c r="E3703">
        <v>0</v>
      </c>
      <c r="F3703" t="s">
        <v>8221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9"/>
        <v>0</v>
      </c>
      <c r="P3703">
        <f t="shared" si="350"/>
        <v>76.92307692307692</v>
      </c>
      <c r="Q3703" t="str">
        <f t="shared" si="351"/>
        <v>theater</v>
      </c>
      <c r="R3703" t="str">
        <f t="shared" si="352"/>
        <v>plays</v>
      </c>
      <c r="S3703" s="8">
        <f t="shared" si="353"/>
        <v>42129.541585648149</v>
      </c>
      <c r="T3703" s="8">
        <f t="shared" si="354"/>
        <v>42159.541585648149</v>
      </c>
    </row>
    <row r="3704" spans="1:20" ht="48" x14ac:dyDescent="0.2">
      <c r="A3704">
        <v>3702</v>
      </c>
      <c r="B3704" s="3" t="s">
        <v>3699</v>
      </c>
      <c r="C3704" s="3" t="s">
        <v>5926</v>
      </c>
      <c r="D3704">
        <v>25000</v>
      </c>
      <c r="E3704">
        <v>509</v>
      </c>
      <c r="F3704" t="s">
        <v>8221</v>
      </c>
      <c r="G3704" t="s">
        <v>8240</v>
      </c>
      <c r="H3704" t="s">
        <v>8257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9"/>
        <v>2.036</v>
      </c>
      <c r="P3704">
        <f t="shared" si="350"/>
        <v>1190.4761904761904</v>
      </c>
      <c r="Q3704" t="str">
        <f t="shared" si="351"/>
        <v>theater</v>
      </c>
      <c r="R3704" t="str">
        <f t="shared" si="352"/>
        <v>plays</v>
      </c>
      <c r="S3704" s="8">
        <f t="shared" si="353"/>
        <v>42524.53800925926</v>
      </c>
      <c r="T3704" s="8">
        <f t="shared" si="354"/>
        <v>42561.957638888889</v>
      </c>
    </row>
    <row r="3705" spans="1:20" ht="32" x14ac:dyDescent="0.2">
      <c r="A3705">
        <v>3703</v>
      </c>
      <c r="B3705" s="3" t="s">
        <v>3700</v>
      </c>
      <c r="C3705" s="3" t="s">
        <v>5927</v>
      </c>
      <c r="D3705">
        <v>18000</v>
      </c>
      <c r="E3705">
        <v>9419</v>
      </c>
      <c r="F3705" t="s">
        <v>8221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9"/>
        <v>52.327777777777776</v>
      </c>
      <c r="P3705">
        <f t="shared" si="350"/>
        <v>600</v>
      </c>
      <c r="Q3705" t="str">
        <f t="shared" si="351"/>
        <v>theater</v>
      </c>
      <c r="R3705" t="str">
        <f t="shared" si="352"/>
        <v>plays</v>
      </c>
      <c r="S3705" s="8">
        <f t="shared" si="353"/>
        <v>42556.504490740743</v>
      </c>
      <c r="T3705" s="8">
        <f t="shared" si="354"/>
        <v>42595.290972222225</v>
      </c>
    </row>
    <row r="3706" spans="1:20" ht="32" x14ac:dyDescent="0.2">
      <c r="A3706">
        <v>3704</v>
      </c>
      <c r="B3706" s="3" t="s">
        <v>3701</v>
      </c>
      <c r="C3706" s="3" t="s">
        <v>5928</v>
      </c>
      <c r="D3706">
        <v>15000</v>
      </c>
      <c r="E3706">
        <v>0</v>
      </c>
      <c r="F3706" t="s">
        <v>8221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9"/>
        <v>0</v>
      </c>
      <c r="P3706">
        <f t="shared" si="350"/>
        <v>555.55555555555554</v>
      </c>
      <c r="Q3706" t="str">
        <f t="shared" si="351"/>
        <v>theater</v>
      </c>
      <c r="R3706" t="str">
        <f t="shared" si="352"/>
        <v>plays</v>
      </c>
      <c r="S3706" s="8">
        <f t="shared" si="353"/>
        <v>42461.689745370371</v>
      </c>
      <c r="T3706" s="8">
        <f t="shared" si="354"/>
        <v>42521.689745370371</v>
      </c>
    </row>
    <row r="3707" spans="1:20" ht="48" x14ac:dyDescent="0.2">
      <c r="A3707">
        <v>3705</v>
      </c>
      <c r="B3707" s="3" t="s">
        <v>3702</v>
      </c>
      <c r="C3707" s="3" t="s">
        <v>5929</v>
      </c>
      <c r="D3707">
        <v>1200</v>
      </c>
      <c r="E3707">
        <v>25</v>
      </c>
      <c r="F3707" t="s">
        <v>8221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9"/>
        <v>2.083333333333333</v>
      </c>
      <c r="P3707">
        <f t="shared" si="350"/>
        <v>34.285714285714285</v>
      </c>
      <c r="Q3707" t="str">
        <f t="shared" si="351"/>
        <v>theater</v>
      </c>
      <c r="R3707" t="str">
        <f t="shared" si="352"/>
        <v>plays</v>
      </c>
      <c r="S3707" s="8">
        <f t="shared" si="353"/>
        <v>41792.542986111112</v>
      </c>
      <c r="T3707" s="8">
        <f t="shared" si="354"/>
        <v>41813.75</v>
      </c>
    </row>
    <row r="3708" spans="1:20" ht="48" x14ac:dyDescent="0.2">
      <c r="A3708">
        <v>3706</v>
      </c>
      <c r="B3708" s="3" t="s">
        <v>3703</v>
      </c>
      <c r="C3708" s="3" t="s">
        <v>5930</v>
      </c>
      <c r="D3708">
        <v>26000</v>
      </c>
      <c r="E3708">
        <v>1707</v>
      </c>
      <c r="F3708" t="s">
        <v>8221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9"/>
        <v>6.565384615384616</v>
      </c>
      <c r="P3708">
        <f t="shared" si="350"/>
        <v>2000</v>
      </c>
      <c r="Q3708" t="str">
        <f t="shared" si="351"/>
        <v>theater</v>
      </c>
      <c r="R3708" t="str">
        <f t="shared" si="352"/>
        <v>plays</v>
      </c>
      <c r="S3708" s="8">
        <f t="shared" si="353"/>
        <v>41879.913761574076</v>
      </c>
      <c r="T3708" s="8">
        <f t="shared" si="354"/>
        <v>41894.913761574076</v>
      </c>
    </row>
    <row r="3709" spans="1:20" ht="48" x14ac:dyDescent="0.2">
      <c r="A3709">
        <v>3707</v>
      </c>
      <c r="B3709" s="3" t="s">
        <v>3704</v>
      </c>
      <c r="C3709" s="3" t="s">
        <v>5931</v>
      </c>
      <c r="D3709">
        <v>2500</v>
      </c>
      <c r="E3709">
        <v>3372.25</v>
      </c>
      <c r="F3709" t="s">
        <v>8221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9"/>
        <v>134.88999999999999</v>
      </c>
      <c r="P3709">
        <f t="shared" si="350"/>
        <v>108.69565217391305</v>
      </c>
      <c r="Q3709" t="str">
        <f t="shared" si="351"/>
        <v>theater</v>
      </c>
      <c r="R3709" t="str">
        <f t="shared" si="352"/>
        <v>plays</v>
      </c>
      <c r="S3709" s="8">
        <f t="shared" si="353"/>
        <v>42552.048356481479</v>
      </c>
      <c r="T3709" s="8">
        <f t="shared" si="354"/>
        <v>42573.226388888885</v>
      </c>
    </row>
    <row r="3710" spans="1:20" ht="32" x14ac:dyDescent="0.2">
      <c r="A3710">
        <v>3708</v>
      </c>
      <c r="B3710" s="3" t="s">
        <v>3705</v>
      </c>
      <c r="C3710" s="3" t="s">
        <v>5932</v>
      </c>
      <c r="D3710">
        <v>300</v>
      </c>
      <c r="E3710">
        <v>300</v>
      </c>
      <c r="F3710" t="s">
        <v>8221</v>
      </c>
      <c r="G3710" t="s">
        <v>8229</v>
      </c>
      <c r="H3710" t="s">
        <v>8251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9"/>
        <v>100</v>
      </c>
      <c r="P3710">
        <f t="shared" si="350"/>
        <v>7.6923076923076925</v>
      </c>
      <c r="Q3710" t="str">
        <f t="shared" si="351"/>
        <v>theater</v>
      </c>
      <c r="R3710" t="str">
        <f t="shared" si="352"/>
        <v>plays</v>
      </c>
      <c r="S3710" s="8">
        <f t="shared" si="353"/>
        <v>41810.142199074071</v>
      </c>
      <c r="T3710" s="8">
        <f t="shared" si="354"/>
        <v>41824.142199074071</v>
      </c>
    </row>
    <row r="3711" spans="1:20" ht="48" x14ac:dyDescent="0.2">
      <c r="A3711">
        <v>3709</v>
      </c>
      <c r="B3711" s="3" t="s">
        <v>3706</v>
      </c>
      <c r="C3711" s="3" t="s">
        <v>5933</v>
      </c>
      <c r="D3711">
        <v>700</v>
      </c>
      <c r="E3711">
        <v>811</v>
      </c>
      <c r="F3711" t="s">
        <v>8221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9"/>
        <v>115.85714285714286</v>
      </c>
      <c r="P3711">
        <f t="shared" si="350"/>
        <v>20</v>
      </c>
      <c r="Q3711" t="str">
        <f t="shared" si="351"/>
        <v>theater</v>
      </c>
      <c r="R3711" t="str">
        <f t="shared" si="352"/>
        <v>plays</v>
      </c>
      <c r="S3711" s="8">
        <f t="shared" si="353"/>
        <v>41785.707708333335</v>
      </c>
      <c r="T3711" s="8">
        <f t="shared" si="354"/>
        <v>41815.707708333335</v>
      </c>
    </row>
    <row r="3712" spans="1:20" ht="32" x14ac:dyDescent="0.2">
      <c r="A3712">
        <v>3710</v>
      </c>
      <c r="B3712" s="3" t="s">
        <v>3707</v>
      </c>
      <c r="C3712" s="3" t="s">
        <v>5934</v>
      </c>
      <c r="D3712">
        <v>3000</v>
      </c>
      <c r="E3712">
        <v>3002</v>
      </c>
      <c r="F3712" t="s">
        <v>8221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9"/>
        <v>100.06666666666666</v>
      </c>
      <c r="P3712">
        <f t="shared" si="350"/>
        <v>111.11111111111111</v>
      </c>
      <c r="Q3712" t="str">
        <f t="shared" si="351"/>
        <v>theater</v>
      </c>
      <c r="R3712" t="str">
        <f t="shared" si="352"/>
        <v>plays</v>
      </c>
      <c r="S3712" s="8">
        <f t="shared" si="353"/>
        <v>42072.576249999998</v>
      </c>
      <c r="T3712" s="8">
        <f t="shared" si="354"/>
        <v>42097.576249999998</v>
      </c>
    </row>
    <row r="3713" spans="1:20" ht="48" x14ac:dyDescent="0.2">
      <c r="A3713">
        <v>3711</v>
      </c>
      <c r="B3713" s="3" t="s">
        <v>3708</v>
      </c>
      <c r="C3713" s="3" t="s">
        <v>5935</v>
      </c>
      <c r="D3713">
        <v>2000</v>
      </c>
      <c r="E3713">
        <v>2101</v>
      </c>
      <c r="F3713" t="s">
        <v>8221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9"/>
        <v>105.05</v>
      </c>
      <c r="P3713">
        <f t="shared" si="350"/>
        <v>95.238095238095241</v>
      </c>
      <c r="Q3713" t="str">
        <f t="shared" si="351"/>
        <v>theater</v>
      </c>
      <c r="R3713" t="str">
        <f t="shared" si="352"/>
        <v>plays</v>
      </c>
      <c r="S3713" s="8">
        <f t="shared" si="353"/>
        <v>41779.724224537036</v>
      </c>
      <c r="T3713" s="8">
        <f t="shared" si="354"/>
        <v>41805.666666666664</v>
      </c>
    </row>
    <row r="3714" spans="1:20" ht="16" x14ac:dyDescent="0.2">
      <c r="A3714">
        <v>3712</v>
      </c>
      <c r="B3714" s="3" t="s">
        <v>3709</v>
      </c>
      <c r="C3714" s="3" t="s">
        <v>5936</v>
      </c>
      <c r="D3714">
        <v>2000</v>
      </c>
      <c r="E3714">
        <v>2020</v>
      </c>
      <c r="F3714" t="s">
        <v>8221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9"/>
        <v>101</v>
      </c>
      <c r="P3714">
        <f t="shared" si="350"/>
        <v>19.23076923076923</v>
      </c>
      <c r="Q3714" t="str">
        <f t="shared" si="351"/>
        <v>theater</v>
      </c>
      <c r="R3714" t="str">
        <f t="shared" si="352"/>
        <v>plays</v>
      </c>
      <c r="S3714" s="8">
        <f t="shared" si="353"/>
        <v>42134.172071759262</v>
      </c>
      <c r="T3714" s="8">
        <f t="shared" si="354"/>
        <v>42155.290972222225</v>
      </c>
    </row>
    <row r="3715" spans="1:20" ht="48" x14ac:dyDescent="0.2">
      <c r="A3715">
        <v>3713</v>
      </c>
      <c r="B3715" s="3" t="s">
        <v>3710</v>
      </c>
      <c r="C3715" s="3" t="s">
        <v>5937</v>
      </c>
      <c r="D3715">
        <v>8000</v>
      </c>
      <c r="E3715">
        <v>8053</v>
      </c>
      <c r="F3715" t="s">
        <v>8221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9"/>
        <v>100.66250000000001</v>
      </c>
      <c r="P3715">
        <f t="shared" si="350"/>
        <v>421.05263157894734</v>
      </c>
      <c r="Q3715" t="str">
        <f t="shared" si="351"/>
        <v>theater</v>
      </c>
      <c r="R3715" t="str">
        <f t="shared" si="352"/>
        <v>plays</v>
      </c>
      <c r="S3715" s="8">
        <f t="shared" si="353"/>
        <v>42505.738032407404</v>
      </c>
      <c r="T3715" s="8">
        <f t="shared" si="354"/>
        <v>42525.738032407404</v>
      </c>
    </row>
    <row r="3716" spans="1:20" ht="48" x14ac:dyDescent="0.2">
      <c r="A3716">
        <v>3714</v>
      </c>
      <c r="B3716" s="3" t="s">
        <v>3711</v>
      </c>
      <c r="C3716" s="3" t="s">
        <v>5938</v>
      </c>
      <c r="D3716">
        <v>20000</v>
      </c>
      <c r="E3716">
        <v>20032</v>
      </c>
      <c r="F3716" t="s">
        <v>8221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9"/>
        <v>100.16000000000001</v>
      </c>
      <c r="P3716">
        <f t="shared" si="350"/>
        <v>206.18556701030928</v>
      </c>
      <c r="Q3716" t="str">
        <f t="shared" si="351"/>
        <v>theater</v>
      </c>
      <c r="R3716" t="str">
        <f t="shared" si="352"/>
        <v>plays</v>
      </c>
      <c r="S3716" s="8">
        <f t="shared" si="353"/>
        <v>42118.556331018524</v>
      </c>
      <c r="T3716" s="8">
        <f t="shared" si="35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5939</v>
      </c>
      <c r="D3717">
        <v>1500</v>
      </c>
      <c r="E3717">
        <v>2500.25</v>
      </c>
      <c r="F3717" t="s">
        <v>8221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9"/>
        <v>166.68333333333334</v>
      </c>
      <c r="P3717">
        <f t="shared" si="350"/>
        <v>55.555555555555557</v>
      </c>
      <c r="Q3717" t="str">
        <f t="shared" si="351"/>
        <v>theater</v>
      </c>
      <c r="R3717" t="str">
        <f t="shared" si="352"/>
        <v>plays</v>
      </c>
      <c r="S3717" s="8">
        <f t="shared" si="353"/>
        <v>42036.995590277773</v>
      </c>
      <c r="T3717" s="8">
        <f t="shared" si="35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5940</v>
      </c>
      <c r="D3718">
        <v>15000</v>
      </c>
      <c r="E3718">
        <v>15230</v>
      </c>
      <c r="F3718" t="s">
        <v>8221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9"/>
        <v>101.53333333333335</v>
      </c>
      <c r="P3718">
        <f t="shared" si="350"/>
        <v>625</v>
      </c>
      <c r="Q3718" t="str">
        <f t="shared" si="351"/>
        <v>theater</v>
      </c>
      <c r="R3718" t="str">
        <f t="shared" si="352"/>
        <v>plays</v>
      </c>
      <c r="S3718" s="8">
        <f t="shared" si="353"/>
        <v>42360.887835648144</v>
      </c>
      <c r="T3718" s="8">
        <f t="shared" si="35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5941</v>
      </c>
      <c r="D3719">
        <v>1000</v>
      </c>
      <c r="E3719">
        <v>1030</v>
      </c>
      <c r="F3719" t="s">
        <v>8221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9"/>
        <v>103</v>
      </c>
      <c r="P3719">
        <f t="shared" si="350"/>
        <v>76.92307692307692</v>
      </c>
      <c r="Q3719" t="str">
        <f t="shared" si="351"/>
        <v>theater</v>
      </c>
      <c r="R3719" t="str">
        <f t="shared" si="352"/>
        <v>plays</v>
      </c>
      <c r="S3719" s="8">
        <f t="shared" si="353"/>
        <v>42102.866307870368</v>
      </c>
      <c r="T3719" s="8">
        <f t="shared" si="35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5942</v>
      </c>
      <c r="D3720">
        <v>350</v>
      </c>
      <c r="E3720">
        <v>500</v>
      </c>
      <c r="F3720" t="s">
        <v>8221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9"/>
        <v>142.85714285714286</v>
      </c>
      <c r="P3720">
        <f t="shared" si="350"/>
        <v>7.6086956521739131</v>
      </c>
      <c r="Q3720" t="str">
        <f t="shared" si="351"/>
        <v>theater</v>
      </c>
      <c r="R3720" t="str">
        <f t="shared" si="352"/>
        <v>plays</v>
      </c>
      <c r="S3720" s="8">
        <f t="shared" si="353"/>
        <v>42032.716145833328</v>
      </c>
      <c r="T3720" s="8">
        <f t="shared" si="354"/>
        <v>42062.716145833328</v>
      </c>
    </row>
    <row r="3721" spans="1:20" ht="48" x14ac:dyDescent="0.2">
      <c r="A3721">
        <v>3719</v>
      </c>
      <c r="B3721" s="3" t="s">
        <v>3716</v>
      </c>
      <c r="C3721" s="3" t="s">
        <v>5943</v>
      </c>
      <c r="D3721">
        <v>400</v>
      </c>
      <c r="E3721">
        <v>1050</v>
      </c>
      <c r="F3721" t="s">
        <v>8221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9"/>
        <v>262.5</v>
      </c>
      <c r="P3721">
        <f t="shared" si="350"/>
        <v>100</v>
      </c>
      <c r="Q3721" t="str">
        <f t="shared" si="351"/>
        <v>theater</v>
      </c>
      <c r="R3721" t="str">
        <f t="shared" si="352"/>
        <v>plays</v>
      </c>
      <c r="S3721" s="8">
        <f t="shared" si="353"/>
        <v>42147.729930555557</v>
      </c>
      <c r="T3721" s="8">
        <f t="shared" si="35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5944</v>
      </c>
      <c r="D3722">
        <v>10000</v>
      </c>
      <c r="E3722">
        <v>11805</v>
      </c>
      <c r="F3722" t="s">
        <v>8221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9"/>
        <v>118.05000000000001</v>
      </c>
      <c r="P3722">
        <f t="shared" si="350"/>
        <v>250</v>
      </c>
      <c r="Q3722" t="str">
        <f t="shared" si="351"/>
        <v>theater</v>
      </c>
      <c r="R3722" t="str">
        <f t="shared" si="352"/>
        <v>plays</v>
      </c>
      <c r="S3722" s="8">
        <f t="shared" si="353"/>
        <v>42165.993125000001</v>
      </c>
      <c r="T3722" s="8">
        <f t="shared" si="354"/>
        <v>42187.993125000001</v>
      </c>
    </row>
    <row r="3723" spans="1:20" ht="64" x14ac:dyDescent="0.2">
      <c r="A3723">
        <v>3721</v>
      </c>
      <c r="B3723" s="3" t="s">
        <v>3718</v>
      </c>
      <c r="C3723" s="3" t="s">
        <v>5945</v>
      </c>
      <c r="D3723">
        <v>500</v>
      </c>
      <c r="E3723">
        <v>520</v>
      </c>
      <c r="F3723" t="s">
        <v>8221</v>
      </c>
      <c r="G3723" t="s">
        <v>8225</v>
      </c>
      <c r="H3723" t="s">
        <v>8247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ref="O3723:O3786" si="355">(E3723/D3723)*100</f>
        <v>104</v>
      </c>
      <c r="P3723">
        <f t="shared" ref="P3723:P3786" si="356">D3723/L3723</f>
        <v>11.363636363636363</v>
      </c>
      <c r="Q3723" t="str">
        <f t="shared" ref="Q3723:Q3786" si="357">LEFT(N3723,SEARCH("/",N3723)-1)</f>
        <v>theater</v>
      </c>
      <c r="R3723" t="str">
        <f t="shared" ref="R3723:R3786" si="358">RIGHT(N3723,LEN(N3723)-SEARCH("/",N3723))</f>
        <v>plays</v>
      </c>
      <c r="S3723" s="8">
        <f t="shared" ref="S3723:S3786" si="359">(((J3723/60)/60)/24)+DATE(1970,1,1)</f>
        <v>41927.936157407406</v>
      </c>
      <c r="T3723" s="8">
        <f t="shared" ref="T3723:T3786" si="360">(((I3723/60)/60)/24)+DATE(1970,1,1)</f>
        <v>41948.977824074071</v>
      </c>
    </row>
    <row r="3724" spans="1:20" ht="32" x14ac:dyDescent="0.2">
      <c r="A3724">
        <v>3722</v>
      </c>
      <c r="B3724" s="3" t="s">
        <v>3719</v>
      </c>
      <c r="C3724" s="3" t="s">
        <v>5946</v>
      </c>
      <c r="D3724">
        <v>5000</v>
      </c>
      <c r="E3724">
        <v>10017</v>
      </c>
      <c r="F3724" t="s">
        <v>8221</v>
      </c>
      <c r="G3724" t="s">
        <v>8224</v>
      </c>
      <c r="H3724" t="s">
        <v>8246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55"/>
        <v>200.34</v>
      </c>
      <c r="P3724">
        <f t="shared" si="356"/>
        <v>142.85714285714286</v>
      </c>
      <c r="Q3724" t="str">
        <f t="shared" si="357"/>
        <v>theater</v>
      </c>
      <c r="R3724" t="str">
        <f t="shared" si="358"/>
        <v>plays</v>
      </c>
      <c r="S3724" s="8">
        <f t="shared" si="359"/>
        <v>42381.671840277777</v>
      </c>
      <c r="T3724" s="8">
        <f t="shared" si="360"/>
        <v>42411.957638888889</v>
      </c>
    </row>
    <row r="3725" spans="1:20" ht="48" x14ac:dyDescent="0.2">
      <c r="A3725">
        <v>3723</v>
      </c>
      <c r="B3725" s="3" t="s">
        <v>3720</v>
      </c>
      <c r="C3725" s="3" t="s">
        <v>5947</v>
      </c>
      <c r="D3725">
        <v>600</v>
      </c>
      <c r="E3725">
        <v>1841</v>
      </c>
      <c r="F3725" t="s">
        <v>8221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55"/>
        <v>306.83333333333331</v>
      </c>
      <c r="P3725">
        <f t="shared" si="356"/>
        <v>9.5238095238095237</v>
      </c>
      <c r="Q3725" t="str">
        <f t="shared" si="357"/>
        <v>theater</v>
      </c>
      <c r="R3725" t="str">
        <f t="shared" si="358"/>
        <v>plays</v>
      </c>
      <c r="S3725" s="8">
        <f t="shared" si="359"/>
        <v>41943.753032407411</v>
      </c>
      <c r="T3725" s="8">
        <f t="shared" si="360"/>
        <v>41973.794699074075</v>
      </c>
    </row>
    <row r="3726" spans="1:20" ht="48" x14ac:dyDescent="0.2">
      <c r="A3726">
        <v>3724</v>
      </c>
      <c r="B3726" s="3" t="s">
        <v>3721</v>
      </c>
      <c r="C3726" s="3" t="s">
        <v>5948</v>
      </c>
      <c r="D3726">
        <v>1000</v>
      </c>
      <c r="E3726">
        <v>1001.49</v>
      </c>
      <c r="F3726" t="s">
        <v>8221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55"/>
        <v>100.149</v>
      </c>
      <c r="P3726">
        <f t="shared" si="356"/>
        <v>11.235955056179776</v>
      </c>
      <c r="Q3726" t="str">
        <f t="shared" si="357"/>
        <v>theater</v>
      </c>
      <c r="R3726" t="str">
        <f t="shared" si="358"/>
        <v>plays</v>
      </c>
      <c r="S3726" s="8">
        <f t="shared" si="359"/>
        <v>42465.491435185191</v>
      </c>
      <c r="T3726" s="8">
        <f t="shared" si="360"/>
        <v>42494.958333333328</v>
      </c>
    </row>
    <row r="3727" spans="1:20" ht="48" x14ac:dyDescent="0.2">
      <c r="A3727">
        <v>3725</v>
      </c>
      <c r="B3727" s="3" t="s">
        <v>3722</v>
      </c>
      <c r="C3727" s="3" t="s">
        <v>5949</v>
      </c>
      <c r="D3727">
        <v>1000</v>
      </c>
      <c r="E3727">
        <v>2053</v>
      </c>
      <c r="F3727" t="s">
        <v>8221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55"/>
        <v>205.29999999999998</v>
      </c>
      <c r="P3727">
        <f t="shared" si="356"/>
        <v>66.666666666666671</v>
      </c>
      <c r="Q3727" t="str">
        <f t="shared" si="357"/>
        <v>theater</v>
      </c>
      <c r="R3727" t="str">
        <f t="shared" si="358"/>
        <v>plays</v>
      </c>
      <c r="S3727" s="8">
        <f t="shared" si="359"/>
        <v>42401.945219907408</v>
      </c>
      <c r="T3727" s="8">
        <f t="shared" si="360"/>
        <v>42418.895833333328</v>
      </c>
    </row>
    <row r="3728" spans="1:20" ht="48" x14ac:dyDescent="0.2">
      <c r="A3728">
        <v>3726</v>
      </c>
      <c r="B3728" s="3" t="s">
        <v>3723</v>
      </c>
      <c r="C3728" s="3" t="s">
        <v>5950</v>
      </c>
      <c r="D3728">
        <v>900</v>
      </c>
      <c r="E3728">
        <v>980</v>
      </c>
      <c r="F3728" t="s">
        <v>8221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55"/>
        <v>108.88888888888889</v>
      </c>
      <c r="P3728">
        <f t="shared" si="356"/>
        <v>19.565217391304348</v>
      </c>
      <c r="Q3728" t="str">
        <f t="shared" si="357"/>
        <v>theater</v>
      </c>
      <c r="R3728" t="str">
        <f t="shared" si="358"/>
        <v>plays</v>
      </c>
      <c r="S3728" s="8">
        <f t="shared" si="359"/>
        <v>42462.140868055561</v>
      </c>
      <c r="T3728" s="8">
        <f t="shared" si="360"/>
        <v>42489.875</v>
      </c>
    </row>
    <row r="3729" spans="1:20" ht="32" x14ac:dyDescent="0.2">
      <c r="A3729">
        <v>3727</v>
      </c>
      <c r="B3729" s="3" t="s">
        <v>3724</v>
      </c>
      <c r="C3729" s="3" t="s">
        <v>5951</v>
      </c>
      <c r="D3729">
        <v>2000</v>
      </c>
      <c r="E3729">
        <v>2035</v>
      </c>
      <c r="F3729" t="s">
        <v>8221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55"/>
        <v>101.75</v>
      </c>
      <c r="P3729">
        <f t="shared" si="356"/>
        <v>60.606060606060609</v>
      </c>
      <c r="Q3729" t="str">
        <f t="shared" si="357"/>
        <v>theater</v>
      </c>
      <c r="R3729" t="str">
        <f t="shared" si="358"/>
        <v>plays</v>
      </c>
      <c r="S3729" s="8">
        <f t="shared" si="359"/>
        <v>42632.348310185189</v>
      </c>
      <c r="T3729" s="8">
        <f t="shared" si="360"/>
        <v>42663.204861111109</v>
      </c>
    </row>
    <row r="3730" spans="1:20" ht="48" x14ac:dyDescent="0.2">
      <c r="A3730">
        <v>3728</v>
      </c>
      <c r="B3730" s="3" t="s">
        <v>3725</v>
      </c>
      <c r="C3730" s="3" t="s">
        <v>5952</v>
      </c>
      <c r="D3730">
        <v>2000</v>
      </c>
      <c r="E3730">
        <v>2505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55"/>
        <v>125.25</v>
      </c>
      <c r="P3730">
        <f t="shared" si="356"/>
        <v>64.516129032258064</v>
      </c>
      <c r="Q3730" t="str">
        <f t="shared" si="357"/>
        <v>theater</v>
      </c>
      <c r="R3730" t="str">
        <f t="shared" si="358"/>
        <v>plays</v>
      </c>
      <c r="S3730" s="8">
        <f t="shared" si="359"/>
        <v>42205.171018518522</v>
      </c>
      <c r="T3730" s="8">
        <f t="shared" si="360"/>
        <v>42235.171018518522</v>
      </c>
    </row>
    <row r="3731" spans="1:20" ht="48" x14ac:dyDescent="0.2">
      <c r="A3731">
        <v>3729</v>
      </c>
      <c r="B3731" s="3" t="s">
        <v>3726</v>
      </c>
      <c r="C3731" s="3" t="s">
        <v>5953</v>
      </c>
      <c r="D3731">
        <v>10000</v>
      </c>
      <c r="E3731">
        <v>12400.61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55"/>
        <v>124.0061</v>
      </c>
      <c r="P3731">
        <f t="shared" si="356"/>
        <v>2000</v>
      </c>
      <c r="Q3731" t="str">
        <f t="shared" si="357"/>
        <v>theater</v>
      </c>
      <c r="R3731" t="str">
        <f t="shared" si="358"/>
        <v>plays</v>
      </c>
      <c r="S3731" s="8">
        <f t="shared" si="359"/>
        <v>42041.205000000002</v>
      </c>
      <c r="T3731" s="8">
        <f t="shared" si="360"/>
        <v>42086.16333333333</v>
      </c>
    </row>
    <row r="3732" spans="1:20" ht="48" x14ac:dyDescent="0.2">
      <c r="A3732">
        <v>3730</v>
      </c>
      <c r="B3732" s="3" t="s">
        <v>3727</v>
      </c>
      <c r="C3732" s="3" t="s">
        <v>5954</v>
      </c>
      <c r="D3732">
        <v>1500</v>
      </c>
      <c r="E3732">
        <v>1521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55"/>
        <v>101.4</v>
      </c>
      <c r="P3732">
        <f t="shared" si="356"/>
        <v>1500</v>
      </c>
      <c r="Q3732" t="str">
        <f t="shared" si="357"/>
        <v>theater</v>
      </c>
      <c r="R3732" t="str">
        <f t="shared" si="358"/>
        <v>plays</v>
      </c>
      <c r="S3732" s="8">
        <f t="shared" si="359"/>
        <v>42203.677766203706</v>
      </c>
      <c r="T3732" s="8">
        <f t="shared" si="360"/>
        <v>42233.677766203706</v>
      </c>
    </row>
    <row r="3733" spans="1:20" ht="96" x14ac:dyDescent="0.2">
      <c r="A3733">
        <v>3731</v>
      </c>
      <c r="B3733" s="3" t="s">
        <v>3728</v>
      </c>
      <c r="C3733" s="3" t="s">
        <v>5955</v>
      </c>
      <c r="D3733">
        <v>1000</v>
      </c>
      <c r="E3733">
        <v>1000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55"/>
        <v>100</v>
      </c>
      <c r="P3733">
        <f t="shared" si="356"/>
        <v>83.333333333333329</v>
      </c>
      <c r="Q3733" t="str">
        <f t="shared" si="357"/>
        <v>theater</v>
      </c>
      <c r="R3733" t="str">
        <f t="shared" si="358"/>
        <v>plays</v>
      </c>
      <c r="S3733" s="8">
        <f t="shared" si="359"/>
        <v>41983.752847222218</v>
      </c>
      <c r="T3733" s="8">
        <f t="shared" si="360"/>
        <v>42014.140972222223</v>
      </c>
    </row>
    <row r="3734" spans="1:20" ht="48" x14ac:dyDescent="0.2">
      <c r="A3734">
        <v>3732</v>
      </c>
      <c r="B3734" s="3" t="s">
        <v>3729</v>
      </c>
      <c r="C3734" s="3" t="s">
        <v>5956</v>
      </c>
      <c r="D3734">
        <v>15000</v>
      </c>
      <c r="E3734">
        <v>20689</v>
      </c>
      <c r="F3734" t="s">
        <v>8221</v>
      </c>
      <c r="G3734" t="s">
        <v>8224</v>
      </c>
      <c r="H3734" t="s">
        <v>8246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55"/>
        <v>137.92666666666668</v>
      </c>
      <c r="P3734">
        <f t="shared" si="356"/>
        <v>3750</v>
      </c>
      <c r="Q3734" t="str">
        <f t="shared" si="357"/>
        <v>theater</v>
      </c>
      <c r="R3734" t="str">
        <f t="shared" si="358"/>
        <v>plays</v>
      </c>
      <c r="S3734" s="8">
        <f t="shared" si="359"/>
        <v>41968.677465277782</v>
      </c>
      <c r="T3734" s="8">
        <f t="shared" si="360"/>
        <v>42028.5</v>
      </c>
    </row>
    <row r="3735" spans="1:20" ht="48" x14ac:dyDescent="0.2">
      <c r="A3735">
        <v>3733</v>
      </c>
      <c r="B3735" s="3" t="s">
        <v>3730</v>
      </c>
      <c r="C3735" s="3" t="s">
        <v>5957</v>
      </c>
      <c r="D3735">
        <v>2500</v>
      </c>
      <c r="E3735">
        <v>3022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55"/>
        <v>120.88000000000001</v>
      </c>
      <c r="P3735" t="e">
        <f t="shared" si="356"/>
        <v>#DIV/0!</v>
      </c>
      <c r="Q3735" t="str">
        <f t="shared" si="357"/>
        <v>theater</v>
      </c>
      <c r="R3735" t="str">
        <f t="shared" si="358"/>
        <v>plays</v>
      </c>
      <c r="S3735" s="8">
        <f t="shared" si="359"/>
        <v>42103.024398148147</v>
      </c>
      <c r="T3735" s="8">
        <f t="shared" si="360"/>
        <v>42112.9375</v>
      </c>
    </row>
    <row r="3736" spans="1:20" ht="48" x14ac:dyDescent="0.2">
      <c r="A3736">
        <v>3734</v>
      </c>
      <c r="B3736" s="3" t="s">
        <v>3731</v>
      </c>
      <c r="C3736" s="3" t="s">
        <v>5958</v>
      </c>
      <c r="D3736">
        <v>3000</v>
      </c>
      <c r="E3736">
        <v>3221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55"/>
        <v>107.36666666666667</v>
      </c>
      <c r="P3736">
        <f t="shared" si="356"/>
        <v>428.57142857142856</v>
      </c>
      <c r="Q3736" t="str">
        <f t="shared" si="357"/>
        <v>theater</v>
      </c>
      <c r="R3736" t="str">
        <f t="shared" si="358"/>
        <v>plays</v>
      </c>
      <c r="S3736" s="8">
        <f t="shared" si="359"/>
        <v>42089.901574074072</v>
      </c>
      <c r="T3736" s="8">
        <f t="shared" si="360"/>
        <v>42149.901574074072</v>
      </c>
    </row>
    <row r="3737" spans="1:20" ht="32" x14ac:dyDescent="0.2">
      <c r="A3737">
        <v>3735</v>
      </c>
      <c r="B3737" s="3" t="s">
        <v>3732</v>
      </c>
      <c r="C3737" s="3" t="s">
        <v>5959</v>
      </c>
      <c r="D3737">
        <v>300</v>
      </c>
      <c r="E3737">
        <v>301</v>
      </c>
      <c r="F3737" t="s">
        <v>8221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55"/>
        <v>100.33333333333334</v>
      </c>
      <c r="P3737">
        <f t="shared" si="356"/>
        <v>150</v>
      </c>
      <c r="Q3737" t="str">
        <f t="shared" si="357"/>
        <v>theater</v>
      </c>
      <c r="R3737" t="str">
        <f t="shared" si="358"/>
        <v>plays</v>
      </c>
      <c r="S3737" s="8">
        <f t="shared" si="359"/>
        <v>42122.693159722221</v>
      </c>
      <c r="T3737" s="8">
        <f t="shared" si="360"/>
        <v>42152.693159722221</v>
      </c>
    </row>
    <row r="3738" spans="1:20" ht="48" x14ac:dyDescent="0.2">
      <c r="A3738">
        <v>3736</v>
      </c>
      <c r="B3738" s="3" t="s">
        <v>3733</v>
      </c>
      <c r="C3738" s="3" t="s">
        <v>5960</v>
      </c>
      <c r="D3738">
        <v>9000</v>
      </c>
      <c r="E3738">
        <v>9137</v>
      </c>
      <c r="F3738" t="s">
        <v>8221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55"/>
        <v>101.52222222222223</v>
      </c>
      <c r="P3738">
        <f t="shared" si="356"/>
        <v>9000</v>
      </c>
      <c r="Q3738" t="str">
        <f t="shared" si="357"/>
        <v>theater</v>
      </c>
      <c r="R3738" t="str">
        <f t="shared" si="358"/>
        <v>plays</v>
      </c>
      <c r="S3738" s="8">
        <f t="shared" si="359"/>
        <v>42048.711724537032</v>
      </c>
      <c r="T3738" s="8">
        <f t="shared" si="360"/>
        <v>42086.75</v>
      </c>
    </row>
    <row r="3739" spans="1:20" ht="48" x14ac:dyDescent="0.2">
      <c r="A3739">
        <v>3737</v>
      </c>
      <c r="B3739" s="3" t="s">
        <v>3734</v>
      </c>
      <c r="C3739" s="3" t="s">
        <v>5961</v>
      </c>
      <c r="D3739">
        <v>1300</v>
      </c>
      <c r="E3739">
        <v>1301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55"/>
        <v>100.07692307692308</v>
      </c>
      <c r="P3739">
        <f t="shared" si="356"/>
        <v>325</v>
      </c>
      <c r="Q3739" t="str">
        <f t="shared" si="357"/>
        <v>theater</v>
      </c>
      <c r="R3739" t="str">
        <f t="shared" si="358"/>
        <v>plays</v>
      </c>
      <c r="S3739" s="8">
        <f t="shared" si="359"/>
        <v>42297.691006944442</v>
      </c>
      <c r="T3739" s="8">
        <f t="shared" si="360"/>
        <v>42320.290972222225</v>
      </c>
    </row>
    <row r="3740" spans="1:20" ht="48" x14ac:dyDescent="0.2">
      <c r="A3740">
        <v>3738</v>
      </c>
      <c r="B3740" s="3" t="s">
        <v>3735</v>
      </c>
      <c r="C3740" s="3" t="s">
        <v>5962</v>
      </c>
      <c r="D3740">
        <v>15000</v>
      </c>
      <c r="E3740">
        <v>17545</v>
      </c>
      <c r="F3740" t="s">
        <v>8221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55"/>
        <v>116.96666666666667</v>
      </c>
      <c r="P3740">
        <f t="shared" si="356"/>
        <v>2500</v>
      </c>
      <c r="Q3740" t="str">
        <f t="shared" si="357"/>
        <v>theater</v>
      </c>
      <c r="R3740" t="str">
        <f t="shared" si="358"/>
        <v>plays</v>
      </c>
      <c r="S3740" s="8">
        <f t="shared" si="359"/>
        <v>41813.938715277778</v>
      </c>
      <c r="T3740" s="8">
        <f t="shared" si="360"/>
        <v>41835.916666666664</v>
      </c>
    </row>
    <row r="3741" spans="1:20" ht="48" x14ac:dyDescent="0.2">
      <c r="A3741">
        <v>3739</v>
      </c>
      <c r="B3741" s="3" t="s">
        <v>3736</v>
      </c>
      <c r="C3741" s="3" t="s">
        <v>5963</v>
      </c>
      <c r="D3741">
        <v>800</v>
      </c>
      <c r="E3741">
        <v>815</v>
      </c>
      <c r="F3741" t="s">
        <v>8221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55"/>
        <v>101.875</v>
      </c>
      <c r="P3741">
        <f t="shared" si="356"/>
        <v>100</v>
      </c>
      <c r="Q3741" t="str">
        <f t="shared" si="357"/>
        <v>theater</v>
      </c>
      <c r="R3741" t="str">
        <f t="shared" si="358"/>
        <v>plays</v>
      </c>
      <c r="S3741" s="8">
        <f t="shared" si="359"/>
        <v>42548.449861111112</v>
      </c>
      <c r="T3741" s="8">
        <f t="shared" si="360"/>
        <v>42568.449861111112</v>
      </c>
    </row>
    <row r="3742" spans="1:20" ht="48" x14ac:dyDescent="0.2">
      <c r="A3742">
        <v>3740</v>
      </c>
      <c r="B3742" s="3" t="s">
        <v>3737</v>
      </c>
      <c r="C3742" s="3" t="s">
        <v>5964</v>
      </c>
      <c r="D3742">
        <v>15000</v>
      </c>
      <c r="E3742">
        <v>15318.55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55"/>
        <v>102.12366666666665</v>
      </c>
      <c r="P3742">
        <f t="shared" si="356"/>
        <v>1071.4285714285713</v>
      </c>
      <c r="Q3742" t="str">
        <f t="shared" si="357"/>
        <v>theater</v>
      </c>
      <c r="R3742" t="str">
        <f t="shared" si="358"/>
        <v>plays</v>
      </c>
      <c r="S3742" s="8">
        <f t="shared" si="359"/>
        <v>41833.089756944442</v>
      </c>
      <c r="T3742" s="8">
        <f t="shared" si="360"/>
        <v>41863.079143518517</v>
      </c>
    </row>
    <row r="3743" spans="1:20" ht="48" x14ac:dyDescent="0.2">
      <c r="A3743">
        <v>3741</v>
      </c>
      <c r="B3743" s="3" t="s">
        <v>3738</v>
      </c>
      <c r="C3743" s="3" t="s">
        <v>5965</v>
      </c>
      <c r="D3743">
        <v>8750</v>
      </c>
      <c r="E3743">
        <v>13480.16</v>
      </c>
      <c r="F3743" t="s">
        <v>8221</v>
      </c>
      <c r="G3743" t="s">
        <v>8229</v>
      </c>
      <c r="H3743" t="s">
        <v>8251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55"/>
        <v>154.05897142857143</v>
      </c>
      <c r="P3743" t="e">
        <f t="shared" si="356"/>
        <v>#DIV/0!</v>
      </c>
      <c r="Q3743" t="str">
        <f t="shared" si="357"/>
        <v>theater</v>
      </c>
      <c r="R3743" t="str">
        <f t="shared" si="358"/>
        <v>plays</v>
      </c>
      <c r="S3743" s="8">
        <f t="shared" si="359"/>
        <v>42325.920717592591</v>
      </c>
      <c r="T3743" s="8">
        <f t="shared" si="360"/>
        <v>42355.920717592591</v>
      </c>
    </row>
    <row r="3744" spans="1:20" ht="48" x14ac:dyDescent="0.2">
      <c r="A3744">
        <v>3742</v>
      </c>
      <c r="B3744" s="3" t="s">
        <v>3739</v>
      </c>
      <c r="C3744" s="3" t="s">
        <v>5966</v>
      </c>
      <c r="D3744">
        <v>2000</v>
      </c>
      <c r="E3744">
        <v>2025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55"/>
        <v>101.25</v>
      </c>
      <c r="P3744">
        <f t="shared" si="356"/>
        <v>500</v>
      </c>
      <c r="Q3744" t="str">
        <f t="shared" si="357"/>
        <v>theater</v>
      </c>
      <c r="R3744" t="str">
        <f t="shared" si="358"/>
        <v>plays</v>
      </c>
      <c r="S3744" s="8">
        <f t="shared" si="359"/>
        <v>41858.214629629627</v>
      </c>
      <c r="T3744" s="8">
        <f t="shared" si="360"/>
        <v>41888.214629629627</v>
      </c>
    </row>
    <row r="3745" spans="1:20" ht="48" x14ac:dyDescent="0.2">
      <c r="A3745">
        <v>3743</v>
      </c>
      <c r="B3745" s="3" t="s">
        <v>3740</v>
      </c>
      <c r="C3745" s="3" t="s">
        <v>5967</v>
      </c>
      <c r="D3745">
        <v>3000</v>
      </c>
      <c r="E3745">
        <v>3000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55"/>
        <v>100</v>
      </c>
      <c r="P3745" t="e">
        <f t="shared" si="356"/>
        <v>#DIV/0!</v>
      </c>
      <c r="Q3745" t="str">
        <f t="shared" si="357"/>
        <v>theater</v>
      </c>
      <c r="R3745" t="str">
        <f t="shared" si="358"/>
        <v>plays</v>
      </c>
      <c r="S3745" s="8">
        <f t="shared" si="359"/>
        <v>41793.710231481484</v>
      </c>
      <c r="T3745" s="8">
        <f t="shared" si="360"/>
        <v>41823.710231481484</v>
      </c>
    </row>
    <row r="3746" spans="1:20" ht="48" x14ac:dyDescent="0.2">
      <c r="A3746">
        <v>3744</v>
      </c>
      <c r="B3746" s="3" t="s">
        <v>3741</v>
      </c>
      <c r="C3746" s="3" t="s">
        <v>5968</v>
      </c>
      <c r="D3746">
        <v>5555.55</v>
      </c>
      <c r="E3746">
        <v>6041.55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55"/>
        <v>108.74800874800874</v>
      </c>
      <c r="P3746" t="e">
        <f t="shared" si="356"/>
        <v>#DIV/0!</v>
      </c>
      <c r="Q3746" t="str">
        <f t="shared" si="357"/>
        <v>theater</v>
      </c>
      <c r="R3746" t="str">
        <f t="shared" si="358"/>
        <v>plays</v>
      </c>
      <c r="S3746" s="8">
        <f t="shared" si="359"/>
        <v>41793.814259259263</v>
      </c>
      <c r="T3746" s="8">
        <f t="shared" si="360"/>
        <v>41825.165972222225</v>
      </c>
    </row>
    <row r="3747" spans="1:20" ht="32" x14ac:dyDescent="0.2">
      <c r="A3747">
        <v>3745</v>
      </c>
      <c r="B3747" s="3" t="s">
        <v>3742</v>
      </c>
      <c r="C3747" s="3" t="s">
        <v>5969</v>
      </c>
      <c r="D3747">
        <v>3000</v>
      </c>
      <c r="E3747">
        <v>3955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55"/>
        <v>131.83333333333334</v>
      </c>
      <c r="P3747">
        <f t="shared" si="356"/>
        <v>3000</v>
      </c>
      <c r="Q3747" t="str">
        <f t="shared" si="357"/>
        <v>theater</v>
      </c>
      <c r="R3747" t="str">
        <f t="shared" si="358"/>
        <v>plays</v>
      </c>
      <c r="S3747" s="8">
        <f t="shared" si="359"/>
        <v>41831.697939814818</v>
      </c>
      <c r="T3747" s="8">
        <f t="shared" si="360"/>
        <v>41861.697939814818</v>
      </c>
    </row>
    <row r="3748" spans="1:20" ht="48" x14ac:dyDescent="0.2">
      <c r="A3748">
        <v>3746</v>
      </c>
      <c r="B3748" s="3" t="s">
        <v>3743</v>
      </c>
      <c r="C3748" s="3" t="s">
        <v>5970</v>
      </c>
      <c r="D3748">
        <v>750</v>
      </c>
      <c r="E3748">
        <v>1001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55"/>
        <v>133.46666666666667</v>
      </c>
      <c r="P3748">
        <f t="shared" si="356"/>
        <v>750</v>
      </c>
      <c r="Q3748" t="str">
        <f t="shared" si="357"/>
        <v>theater</v>
      </c>
      <c r="R3748" t="str">
        <f t="shared" si="358"/>
        <v>plays</v>
      </c>
      <c r="S3748" s="8">
        <f t="shared" si="359"/>
        <v>42621.389340277776</v>
      </c>
      <c r="T3748" s="8">
        <f t="shared" si="360"/>
        <v>42651.389340277776</v>
      </c>
    </row>
    <row r="3749" spans="1:20" ht="48" x14ac:dyDescent="0.2">
      <c r="A3749">
        <v>3747</v>
      </c>
      <c r="B3749" s="3" t="s">
        <v>3744</v>
      </c>
      <c r="C3749" s="3" t="s">
        <v>5971</v>
      </c>
      <c r="D3749">
        <v>250000</v>
      </c>
      <c r="E3749">
        <v>0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55"/>
        <v>0</v>
      </c>
      <c r="P3749">
        <f t="shared" si="356"/>
        <v>250000</v>
      </c>
      <c r="Q3749" t="str">
        <f t="shared" si="357"/>
        <v>theater</v>
      </c>
      <c r="R3749" t="str">
        <f t="shared" si="358"/>
        <v>plays</v>
      </c>
      <c r="S3749" s="8">
        <f t="shared" si="359"/>
        <v>42164.299722222218</v>
      </c>
      <c r="T3749" s="8">
        <f t="shared" si="360"/>
        <v>42190.957638888889</v>
      </c>
    </row>
    <row r="3750" spans="1:20" ht="48" x14ac:dyDescent="0.2">
      <c r="A3750">
        <v>3748</v>
      </c>
      <c r="B3750" s="3" t="s">
        <v>3745</v>
      </c>
      <c r="C3750" s="3" t="s">
        <v>5972</v>
      </c>
      <c r="D3750">
        <v>18000</v>
      </c>
      <c r="E3750">
        <v>1455</v>
      </c>
      <c r="F3750" t="s">
        <v>8221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55"/>
        <v>8.0833333333333321</v>
      </c>
      <c r="P3750">
        <f t="shared" si="356"/>
        <v>346.15384615384613</v>
      </c>
      <c r="Q3750" t="str">
        <f t="shared" si="357"/>
        <v>theater</v>
      </c>
      <c r="R3750" t="str">
        <f t="shared" si="358"/>
        <v>musical</v>
      </c>
      <c r="S3750" s="8">
        <f t="shared" si="359"/>
        <v>42395.706435185188</v>
      </c>
      <c r="T3750" s="8">
        <f t="shared" si="360"/>
        <v>42416.249305555553</v>
      </c>
    </row>
    <row r="3751" spans="1:20" ht="48" x14ac:dyDescent="0.2">
      <c r="A3751">
        <v>3749</v>
      </c>
      <c r="B3751" s="3" t="s">
        <v>3746</v>
      </c>
      <c r="C3751" s="3" t="s">
        <v>5973</v>
      </c>
      <c r="D3751">
        <v>2500</v>
      </c>
      <c r="E3751">
        <v>10</v>
      </c>
      <c r="F3751" t="s">
        <v>8221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55"/>
        <v>0.4</v>
      </c>
      <c r="P3751">
        <f t="shared" si="356"/>
        <v>357.14285714285717</v>
      </c>
      <c r="Q3751" t="str">
        <f t="shared" si="357"/>
        <v>theater</v>
      </c>
      <c r="R3751" t="str">
        <f t="shared" si="358"/>
        <v>musical</v>
      </c>
      <c r="S3751" s="8">
        <f t="shared" si="359"/>
        <v>42458.127175925925</v>
      </c>
      <c r="T3751" s="8">
        <f t="shared" si="360"/>
        <v>42489.165972222225</v>
      </c>
    </row>
    <row r="3752" spans="1:20" ht="48" x14ac:dyDescent="0.2">
      <c r="A3752">
        <v>3750</v>
      </c>
      <c r="B3752" s="3" t="s">
        <v>3747</v>
      </c>
      <c r="C3752" s="3" t="s">
        <v>5974</v>
      </c>
      <c r="D3752">
        <v>6500</v>
      </c>
      <c r="E3752">
        <v>2788</v>
      </c>
      <c r="F3752" t="s">
        <v>8221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55"/>
        <v>42.892307692307689</v>
      </c>
      <c r="P3752">
        <f t="shared" si="356"/>
        <v>232.14285714285714</v>
      </c>
      <c r="Q3752" t="str">
        <f t="shared" si="357"/>
        <v>theater</v>
      </c>
      <c r="R3752" t="str">
        <f t="shared" si="358"/>
        <v>musical</v>
      </c>
      <c r="S3752" s="8">
        <f t="shared" si="359"/>
        <v>42016.981574074074</v>
      </c>
      <c r="T3752" s="8">
        <f t="shared" si="360"/>
        <v>42045.332638888889</v>
      </c>
    </row>
    <row r="3753" spans="1:20" ht="48" x14ac:dyDescent="0.2">
      <c r="A3753">
        <v>3751</v>
      </c>
      <c r="B3753" s="3" t="s">
        <v>3748</v>
      </c>
      <c r="C3753" s="3" t="s">
        <v>5975</v>
      </c>
      <c r="D3753">
        <v>110000</v>
      </c>
      <c r="E3753">
        <v>4</v>
      </c>
      <c r="F3753" t="s">
        <v>8221</v>
      </c>
      <c r="G3753" t="s">
        <v>8225</v>
      </c>
      <c r="H3753" t="s">
        <v>8247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55"/>
        <v>3.6363636363636364E-3</v>
      </c>
      <c r="P3753">
        <f t="shared" si="356"/>
        <v>10000</v>
      </c>
      <c r="Q3753" t="str">
        <f t="shared" si="357"/>
        <v>theater</v>
      </c>
      <c r="R3753" t="str">
        <f t="shared" si="358"/>
        <v>musical</v>
      </c>
      <c r="S3753" s="8">
        <f t="shared" si="359"/>
        <v>42403.035567129627</v>
      </c>
      <c r="T3753" s="8">
        <f t="shared" si="360"/>
        <v>42462.993900462956</v>
      </c>
    </row>
    <row r="3754" spans="1:20" ht="48" x14ac:dyDescent="0.2">
      <c r="A3754">
        <v>3752</v>
      </c>
      <c r="B3754" s="3" t="s">
        <v>3749</v>
      </c>
      <c r="C3754" s="3" t="s">
        <v>5976</v>
      </c>
      <c r="D3754">
        <v>25000</v>
      </c>
      <c r="E3754">
        <v>125</v>
      </c>
      <c r="F3754" t="s">
        <v>8221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55"/>
        <v>0.5</v>
      </c>
      <c r="P3754">
        <f t="shared" si="356"/>
        <v>1666.6666666666667</v>
      </c>
      <c r="Q3754" t="str">
        <f t="shared" si="357"/>
        <v>theater</v>
      </c>
      <c r="R3754" t="str">
        <f t="shared" si="358"/>
        <v>musical</v>
      </c>
      <c r="S3754" s="8">
        <f t="shared" si="359"/>
        <v>42619.802488425921</v>
      </c>
      <c r="T3754" s="8">
        <f t="shared" si="360"/>
        <v>42659.875</v>
      </c>
    </row>
    <row r="3755" spans="1:20" ht="48" x14ac:dyDescent="0.2">
      <c r="A3755">
        <v>3753</v>
      </c>
      <c r="B3755" s="3" t="s">
        <v>3750</v>
      </c>
      <c r="C3755" s="3" t="s">
        <v>5977</v>
      </c>
      <c r="D3755">
        <v>20000</v>
      </c>
      <c r="E3755">
        <v>10</v>
      </c>
      <c r="F3755" t="s">
        <v>8221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55"/>
        <v>0.05</v>
      </c>
      <c r="P3755">
        <f t="shared" si="356"/>
        <v>666.66666666666663</v>
      </c>
      <c r="Q3755" t="str">
        <f t="shared" si="357"/>
        <v>theater</v>
      </c>
      <c r="R3755" t="str">
        <f t="shared" si="358"/>
        <v>musical</v>
      </c>
      <c r="S3755" s="8">
        <f t="shared" si="359"/>
        <v>42128.824074074073</v>
      </c>
      <c r="T3755" s="8">
        <f t="shared" si="360"/>
        <v>42158</v>
      </c>
    </row>
    <row r="3756" spans="1:20" ht="48" x14ac:dyDescent="0.2">
      <c r="A3756">
        <v>3754</v>
      </c>
      <c r="B3756" s="3" t="s">
        <v>3751</v>
      </c>
      <c r="C3756" s="3" t="s">
        <v>5978</v>
      </c>
      <c r="D3756">
        <v>25000</v>
      </c>
      <c r="E3756">
        <v>1217</v>
      </c>
      <c r="F3756" t="s">
        <v>8221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55"/>
        <v>4.8680000000000003</v>
      </c>
      <c r="P3756">
        <f t="shared" si="356"/>
        <v>925.92592592592598</v>
      </c>
      <c r="Q3756" t="str">
        <f t="shared" si="357"/>
        <v>theater</v>
      </c>
      <c r="R3756" t="str">
        <f t="shared" si="358"/>
        <v>musical</v>
      </c>
      <c r="S3756" s="8">
        <f t="shared" si="359"/>
        <v>41808.881215277775</v>
      </c>
      <c r="T3756" s="8">
        <f t="shared" si="360"/>
        <v>41846.207638888889</v>
      </c>
    </row>
    <row r="3757" spans="1:20" ht="48" x14ac:dyDescent="0.2">
      <c r="A3757">
        <v>3755</v>
      </c>
      <c r="B3757" s="3" t="s">
        <v>3752</v>
      </c>
      <c r="C3757" s="3" t="s">
        <v>5979</v>
      </c>
      <c r="D3757">
        <v>10000</v>
      </c>
      <c r="E3757">
        <v>0</v>
      </c>
      <c r="F3757" t="s">
        <v>8221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55"/>
        <v>0</v>
      </c>
      <c r="P3757">
        <f t="shared" si="356"/>
        <v>357.14285714285717</v>
      </c>
      <c r="Q3757" t="str">
        <f t="shared" si="357"/>
        <v>theater</v>
      </c>
      <c r="R3757" t="str">
        <f t="shared" si="358"/>
        <v>musical</v>
      </c>
      <c r="S3757" s="8">
        <f t="shared" si="359"/>
        <v>42445.866979166662</v>
      </c>
      <c r="T3757" s="8">
        <f t="shared" si="360"/>
        <v>42475.866979166662</v>
      </c>
    </row>
    <row r="3758" spans="1:20" ht="48" x14ac:dyDescent="0.2">
      <c r="A3758">
        <v>3756</v>
      </c>
      <c r="B3758" s="3" t="s">
        <v>3753</v>
      </c>
      <c r="C3758" s="3" t="s">
        <v>5980</v>
      </c>
      <c r="D3758">
        <v>3500</v>
      </c>
      <c r="E3758">
        <v>361</v>
      </c>
      <c r="F3758" t="s">
        <v>8221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55"/>
        <v>10.314285714285715</v>
      </c>
      <c r="P3758">
        <f t="shared" si="356"/>
        <v>205.88235294117646</v>
      </c>
      <c r="Q3758" t="str">
        <f t="shared" si="357"/>
        <v>theater</v>
      </c>
      <c r="R3758" t="str">
        <f t="shared" si="358"/>
        <v>musical</v>
      </c>
      <c r="S3758" s="8">
        <f t="shared" si="359"/>
        <v>41771.814791666664</v>
      </c>
      <c r="T3758" s="8">
        <f t="shared" si="360"/>
        <v>41801.814791666664</v>
      </c>
    </row>
    <row r="3759" spans="1:20" ht="48" x14ac:dyDescent="0.2">
      <c r="A3759">
        <v>3757</v>
      </c>
      <c r="B3759" s="3" t="s">
        <v>3754</v>
      </c>
      <c r="C3759" s="3" t="s">
        <v>5981</v>
      </c>
      <c r="D3759">
        <v>6500</v>
      </c>
      <c r="E3759">
        <v>4666</v>
      </c>
      <c r="F3759" t="s">
        <v>8221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55"/>
        <v>71.784615384615378</v>
      </c>
      <c r="P3759">
        <f t="shared" si="356"/>
        <v>130</v>
      </c>
      <c r="Q3759" t="str">
        <f t="shared" si="357"/>
        <v>theater</v>
      </c>
      <c r="R3759" t="str">
        <f t="shared" si="358"/>
        <v>musical</v>
      </c>
      <c r="S3759" s="8">
        <f t="shared" si="359"/>
        <v>41954.850868055553</v>
      </c>
      <c r="T3759" s="8">
        <f t="shared" si="360"/>
        <v>41974.850868055553</v>
      </c>
    </row>
    <row r="3760" spans="1:20" ht="48" x14ac:dyDescent="0.2">
      <c r="A3760">
        <v>3758</v>
      </c>
      <c r="B3760" s="3" t="s">
        <v>3755</v>
      </c>
      <c r="C3760" s="3" t="s">
        <v>5982</v>
      </c>
      <c r="D3760">
        <v>20000</v>
      </c>
      <c r="E3760">
        <v>212</v>
      </c>
      <c r="F3760" t="s">
        <v>8221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55"/>
        <v>1.06</v>
      </c>
      <c r="P3760">
        <f t="shared" si="356"/>
        <v>769.23076923076928</v>
      </c>
      <c r="Q3760" t="str">
        <f t="shared" si="357"/>
        <v>theater</v>
      </c>
      <c r="R3760" t="str">
        <f t="shared" si="358"/>
        <v>musical</v>
      </c>
      <c r="S3760" s="8">
        <f t="shared" si="359"/>
        <v>41747.471504629626</v>
      </c>
      <c r="T3760" s="8">
        <f t="shared" si="360"/>
        <v>41778.208333333336</v>
      </c>
    </row>
    <row r="3761" spans="1:20" ht="48" x14ac:dyDescent="0.2">
      <c r="A3761">
        <v>3759</v>
      </c>
      <c r="B3761" s="3" t="s">
        <v>3756</v>
      </c>
      <c r="C3761" s="3" t="s">
        <v>5983</v>
      </c>
      <c r="D3761">
        <v>8000</v>
      </c>
      <c r="E3761">
        <v>36</v>
      </c>
      <c r="F3761" t="s">
        <v>8221</v>
      </c>
      <c r="G3761" t="s">
        <v>8229</v>
      </c>
      <c r="H3761" t="s">
        <v>8251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55"/>
        <v>0.44999999999999996</v>
      </c>
      <c r="P3761">
        <f t="shared" si="356"/>
        <v>90.909090909090907</v>
      </c>
      <c r="Q3761" t="str">
        <f t="shared" si="357"/>
        <v>theater</v>
      </c>
      <c r="R3761" t="str">
        <f t="shared" si="358"/>
        <v>musical</v>
      </c>
      <c r="S3761" s="8">
        <f t="shared" si="359"/>
        <v>42182.108252314814</v>
      </c>
      <c r="T3761" s="8">
        <f t="shared" si="360"/>
        <v>42242.108252314814</v>
      </c>
    </row>
    <row r="3762" spans="1:20" ht="48" x14ac:dyDescent="0.2">
      <c r="A3762">
        <v>3760</v>
      </c>
      <c r="B3762" s="3" t="s">
        <v>3757</v>
      </c>
      <c r="C3762" s="3" t="s">
        <v>5984</v>
      </c>
      <c r="D3762">
        <v>160000</v>
      </c>
      <c r="E3762">
        <v>26</v>
      </c>
      <c r="F3762" t="s">
        <v>8221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55"/>
        <v>1.6250000000000001E-2</v>
      </c>
      <c r="P3762">
        <f t="shared" si="356"/>
        <v>1758.2417582417581</v>
      </c>
      <c r="Q3762" t="str">
        <f t="shared" si="357"/>
        <v>theater</v>
      </c>
      <c r="R3762" t="str">
        <f t="shared" si="358"/>
        <v>musical</v>
      </c>
      <c r="S3762" s="8">
        <f t="shared" si="359"/>
        <v>41739.525300925925</v>
      </c>
      <c r="T3762" s="8">
        <f t="shared" si="360"/>
        <v>41764.525300925925</v>
      </c>
    </row>
    <row r="3763" spans="1:20" ht="32" x14ac:dyDescent="0.2">
      <c r="A3763">
        <v>3761</v>
      </c>
      <c r="B3763" s="3" t="s">
        <v>3758</v>
      </c>
      <c r="C3763" s="3" t="s">
        <v>5985</v>
      </c>
      <c r="D3763">
        <v>10000</v>
      </c>
      <c r="E3763">
        <v>51</v>
      </c>
      <c r="F3763" t="s">
        <v>8221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55"/>
        <v>0.51</v>
      </c>
      <c r="P3763">
        <f t="shared" si="356"/>
        <v>3333.3333333333335</v>
      </c>
      <c r="Q3763" t="str">
        <f t="shared" si="357"/>
        <v>theater</v>
      </c>
      <c r="R3763" t="str">
        <f t="shared" si="358"/>
        <v>musical</v>
      </c>
      <c r="S3763" s="8">
        <f t="shared" si="359"/>
        <v>42173.466863425929</v>
      </c>
      <c r="T3763" s="8">
        <f t="shared" si="360"/>
        <v>42226.958333333328</v>
      </c>
    </row>
    <row r="3764" spans="1:20" ht="48" x14ac:dyDescent="0.2">
      <c r="A3764">
        <v>3762</v>
      </c>
      <c r="B3764" s="3" t="s">
        <v>3759</v>
      </c>
      <c r="C3764" s="3" t="s">
        <v>5986</v>
      </c>
      <c r="D3764">
        <v>280</v>
      </c>
      <c r="E3764">
        <v>0</v>
      </c>
      <c r="F3764" t="s">
        <v>8221</v>
      </c>
      <c r="G3764" t="s">
        <v>8226</v>
      </c>
      <c r="H3764" t="s">
        <v>8248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55"/>
        <v>0</v>
      </c>
      <c r="P3764">
        <f t="shared" si="356"/>
        <v>10</v>
      </c>
      <c r="Q3764" t="str">
        <f t="shared" si="357"/>
        <v>theater</v>
      </c>
      <c r="R3764" t="str">
        <f t="shared" si="358"/>
        <v>musical</v>
      </c>
      <c r="S3764" s="8">
        <f t="shared" si="359"/>
        <v>42193.813530092593</v>
      </c>
      <c r="T3764" s="8">
        <f t="shared" si="360"/>
        <v>42218.813530092593</v>
      </c>
    </row>
    <row r="3765" spans="1:20" ht="32" x14ac:dyDescent="0.2">
      <c r="A3765">
        <v>3763</v>
      </c>
      <c r="B3765" s="3" t="s">
        <v>3760</v>
      </c>
      <c r="C3765" s="3" t="s">
        <v>5987</v>
      </c>
      <c r="D3765">
        <v>60</v>
      </c>
      <c r="E3765">
        <v>0</v>
      </c>
      <c r="F3765" t="s">
        <v>8221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55"/>
        <v>0</v>
      </c>
      <c r="P3765">
        <f t="shared" si="356"/>
        <v>0.77922077922077926</v>
      </c>
      <c r="Q3765" t="str">
        <f t="shared" si="357"/>
        <v>theater</v>
      </c>
      <c r="R3765" t="str">
        <f t="shared" si="358"/>
        <v>musical</v>
      </c>
      <c r="S3765" s="8">
        <f t="shared" si="359"/>
        <v>42065.750300925924</v>
      </c>
      <c r="T3765" s="8">
        <f t="shared" si="360"/>
        <v>42095.708634259259</v>
      </c>
    </row>
    <row r="3766" spans="1:20" ht="48" x14ac:dyDescent="0.2">
      <c r="A3766">
        <v>3764</v>
      </c>
      <c r="B3766" s="3" t="s">
        <v>3761</v>
      </c>
      <c r="C3766" s="3" t="s">
        <v>5988</v>
      </c>
      <c r="D3766">
        <v>8000</v>
      </c>
      <c r="E3766">
        <v>0</v>
      </c>
      <c r="F3766" t="s">
        <v>8221</v>
      </c>
      <c r="G3766" t="s">
        <v>8226</v>
      </c>
      <c r="H3766" t="s">
        <v>8248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55"/>
        <v>0</v>
      </c>
      <c r="P3766">
        <f t="shared" si="356"/>
        <v>296.2962962962963</v>
      </c>
      <c r="Q3766" t="str">
        <f t="shared" si="357"/>
        <v>theater</v>
      </c>
      <c r="R3766" t="str">
        <f t="shared" si="358"/>
        <v>musical</v>
      </c>
      <c r="S3766" s="8">
        <f t="shared" si="359"/>
        <v>42499.842962962968</v>
      </c>
      <c r="T3766" s="8">
        <f t="shared" si="360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4111</v>
      </c>
      <c r="D3767">
        <v>8500</v>
      </c>
      <c r="E3767">
        <v>11633</v>
      </c>
      <c r="F3767" t="s">
        <v>8220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55"/>
        <v>136.85882352941178</v>
      </c>
      <c r="P3767">
        <f t="shared" si="356"/>
        <v>79.439252336448604</v>
      </c>
      <c r="Q3767" t="str">
        <f t="shared" si="357"/>
        <v>theater</v>
      </c>
      <c r="R3767" t="str">
        <f t="shared" si="358"/>
        <v>musical</v>
      </c>
      <c r="S3767" s="8">
        <f t="shared" si="359"/>
        <v>41820.776412037041</v>
      </c>
      <c r="T3767" s="8">
        <f t="shared" si="360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4112</v>
      </c>
      <c r="D3768">
        <v>10275</v>
      </c>
      <c r="E3768">
        <v>14653</v>
      </c>
      <c r="F3768" t="s">
        <v>8220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55"/>
        <v>142.60827250608273</v>
      </c>
      <c r="P3768">
        <f t="shared" si="356"/>
        <v>107.03125</v>
      </c>
      <c r="Q3768" t="str">
        <f t="shared" si="357"/>
        <v>theater</v>
      </c>
      <c r="R3768" t="str">
        <f t="shared" si="358"/>
        <v>musical</v>
      </c>
      <c r="S3768" s="8">
        <f t="shared" si="359"/>
        <v>41788.167187500003</v>
      </c>
      <c r="T3768" s="8">
        <f t="shared" si="360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4113</v>
      </c>
      <c r="D3769">
        <v>500</v>
      </c>
      <c r="E3769">
        <v>525</v>
      </c>
      <c r="F3769" t="s">
        <v>8220</v>
      </c>
      <c r="G3769" t="s">
        <v>8225</v>
      </c>
      <c r="H3769" t="s">
        <v>8247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55"/>
        <v>105</v>
      </c>
      <c r="P3769">
        <f t="shared" si="356"/>
        <v>8.9285714285714288</v>
      </c>
      <c r="Q3769" t="str">
        <f t="shared" si="357"/>
        <v>theater</v>
      </c>
      <c r="R3769" t="str">
        <f t="shared" si="358"/>
        <v>musical</v>
      </c>
      <c r="S3769" s="8">
        <f t="shared" si="359"/>
        <v>42050.019641203704</v>
      </c>
      <c r="T3769" s="8">
        <f t="shared" si="360"/>
        <v>42064.207638888889</v>
      </c>
    </row>
    <row r="3770" spans="1:20" ht="32" hidden="1" x14ac:dyDescent="0.2">
      <c r="A3770">
        <v>3768</v>
      </c>
      <c r="B3770" s="3" t="s">
        <v>3765</v>
      </c>
      <c r="C3770" s="3" t="s">
        <v>4114</v>
      </c>
      <c r="D3770">
        <v>10000</v>
      </c>
      <c r="E3770">
        <v>10390</v>
      </c>
      <c r="F3770" t="s">
        <v>8220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55"/>
        <v>103.89999999999999</v>
      </c>
      <c r="P3770">
        <f t="shared" si="356"/>
        <v>172.41379310344828</v>
      </c>
      <c r="Q3770" t="str">
        <f t="shared" si="357"/>
        <v>theater</v>
      </c>
      <c r="R3770" t="str">
        <f t="shared" si="358"/>
        <v>musical</v>
      </c>
      <c r="S3770" s="8">
        <f t="shared" si="359"/>
        <v>41772.727893518517</v>
      </c>
      <c r="T3770" s="8">
        <f t="shared" si="360"/>
        <v>41802.727893518517</v>
      </c>
    </row>
    <row r="3771" spans="1:20" ht="64" hidden="1" x14ac:dyDescent="0.2">
      <c r="A3771">
        <v>3769</v>
      </c>
      <c r="B3771" s="3" t="s">
        <v>3766</v>
      </c>
      <c r="C3771" s="3" t="s">
        <v>4115</v>
      </c>
      <c r="D3771">
        <v>44000</v>
      </c>
      <c r="E3771">
        <v>54116.28</v>
      </c>
      <c r="F3771" t="s">
        <v>8220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55"/>
        <v>122.99154545454545</v>
      </c>
      <c r="P3771">
        <f t="shared" si="356"/>
        <v>2933.3333333333335</v>
      </c>
      <c r="Q3771" t="str">
        <f t="shared" si="357"/>
        <v>theater</v>
      </c>
      <c r="R3771" t="str">
        <f t="shared" si="358"/>
        <v>musical</v>
      </c>
      <c r="S3771" s="8">
        <f t="shared" si="359"/>
        <v>42445.598136574074</v>
      </c>
      <c r="T3771" s="8">
        <f t="shared" si="360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4116</v>
      </c>
      <c r="D3772">
        <v>3999</v>
      </c>
      <c r="E3772">
        <v>4390</v>
      </c>
      <c r="F3772" t="s">
        <v>8220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55"/>
        <v>109.77744436109028</v>
      </c>
      <c r="P3772">
        <f t="shared" si="356"/>
        <v>199.95</v>
      </c>
      <c r="Q3772" t="str">
        <f t="shared" si="357"/>
        <v>theater</v>
      </c>
      <c r="R3772" t="str">
        <f t="shared" si="358"/>
        <v>musical</v>
      </c>
      <c r="S3772" s="8">
        <f t="shared" si="359"/>
        <v>42138.930671296301</v>
      </c>
      <c r="T3772" s="8">
        <f t="shared" si="360"/>
        <v>42168.930671296301</v>
      </c>
    </row>
    <row r="3773" spans="1:20" ht="48" hidden="1" x14ac:dyDescent="0.2">
      <c r="A3773">
        <v>3771</v>
      </c>
      <c r="B3773" s="3" t="s">
        <v>3768</v>
      </c>
      <c r="C3773" s="3" t="s">
        <v>4117</v>
      </c>
      <c r="D3773">
        <v>8000</v>
      </c>
      <c r="E3773">
        <v>8519</v>
      </c>
      <c r="F3773" t="s">
        <v>8220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55"/>
        <v>106.4875</v>
      </c>
      <c r="P3773">
        <f t="shared" si="356"/>
        <v>210.52631578947367</v>
      </c>
      <c r="Q3773" t="str">
        <f t="shared" si="357"/>
        <v>theater</v>
      </c>
      <c r="R3773" t="str">
        <f t="shared" si="358"/>
        <v>musical</v>
      </c>
      <c r="S3773" s="8">
        <f t="shared" si="359"/>
        <v>42493.857083333336</v>
      </c>
      <c r="T3773" s="8">
        <f t="shared" si="360"/>
        <v>42508</v>
      </c>
    </row>
    <row r="3774" spans="1:20" ht="48" hidden="1" x14ac:dyDescent="0.2">
      <c r="A3774">
        <v>3772</v>
      </c>
      <c r="B3774" s="3" t="s">
        <v>3769</v>
      </c>
      <c r="C3774" s="3" t="s">
        <v>4118</v>
      </c>
      <c r="D3774">
        <v>9000</v>
      </c>
      <c r="E3774">
        <v>9110</v>
      </c>
      <c r="F3774" t="s">
        <v>8220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55"/>
        <v>101.22222222222221</v>
      </c>
      <c r="P3774">
        <f t="shared" si="356"/>
        <v>272.72727272727275</v>
      </c>
      <c r="Q3774" t="str">
        <f t="shared" si="357"/>
        <v>theater</v>
      </c>
      <c r="R3774" t="str">
        <f t="shared" si="358"/>
        <v>musical</v>
      </c>
      <c r="S3774" s="8">
        <f t="shared" si="359"/>
        <v>42682.616967592592</v>
      </c>
      <c r="T3774" s="8">
        <f t="shared" si="360"/>
        <v>42703.25</v>
      </c>
    </row>
    <row r="3775" spans="1:20" ht="16" hidden="1" x14ac:dyDescent="0.2">
      <c r="A3775">
        <v>3773</v>
      </c>
      <c r="B3775" s="3" t="s">
        <v>3770</v>
      </c>
      <c r="C3775" s="3" t="s">
        <v>4119</v>
      </c>
      <c r="D3775">
        <v>3500</v>
      </c>
      <c r="E3775">
        <v>3501.52</v>
      </c>
      <c r="F3775" t="s">
        <v>8220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55"/>
        <v>100.04342857142856</v>
      </c>
      <c r="P3775">
        <f t="shared" si="356"/>
        <v>61.403508771929822</v>
      </c>
      <c r="Q3775" t="str">
        <f t="shared" si="357"/>
        <v>theater</v>
      </c>
      <c r="R3775" t="str">
        <f t="shared" si="358"/>
        <v>musical</v>
      </c>
      <c r="S3775" s="8">
        <f t="shared" si="359"/>
        <v>42656.005173611105</v>
      </c>
      <c r="T3775" s="8">
        <f t="shared" si="360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4120</v>
      </c>
      <c r="D3776">
        <v>500</v>
      </c>
      <c r="E3776">
        <v>629.99</v>
      </c>
      <c r="F3776" t="s">
        <v>8220</v>
      </c>
      <c r="G3776" t="s">
        <v>8224</v>
      </c>
      <c r="H3776" t="s">
        <v>8246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55"/>
        <v>125.998</v>
      </c>
      <c r="P3776">
        <f t="shared" si="356"/>
        <v>20</v>
      </c>
      <c r="Q3776" t="str">
        <f t="shared" si="357"/>
        <v>theater</v>
      </c>
      <c r="R3776" t="str">
        <f t="shared" si="358"/>
        <v>musical</v>
      </c>
      <c r="S3776" s="8">
        <f t="shared" si="359"/>
        <v>42087.792303240742</v>
      </c>
      <c r="T3776" s="8">
        <f t="shared" si="360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4121</v>
      </c>
      <c r="D3777">
        <v>3000</v>
      </c>
      <c r="E3777">
        <v>3015</v>
      </c>
      <c r="F3777" t="s">
        <v>8220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55"/>
        <v>100.49999999999999</v>
      </c>
      <c r="P3777">
        <f t="shared" si="356"/>
        <v>214.28571428571428</v>
      </c>
      <c r="Q3777" t="str">
        <f t="shared" si="357"/>
        <v>theater</v>
      </c>
      <c r="R3777" t="str">
        <f t="shared" si="358"/>
        <v>musical</v>
      </c>
      <c r="S3777" s="8">
        <f t="shared" si="359"/>
        <v>42075.942627314813</v>
      </c>
      <c r="T3777" s="8">
        <f t="shared" si="360"/>
        <v>42103.166666666672</v>
      </c>
    </row>
    <row r="3778" spans="1:20" ht="48" hidden="1" x14ac:dyDescent="0.2">
      <c r="A3778">
        <v>3776</v>
      </c>
      <c r="B3778" s="3" t="s">
        <v>3773</v>
      </c>
      <c r="C3778" s="3" t="s">
        <v>4122</v>
      </c>
      <c r="D3778">
        <v>5000</v>
      </c>
      <c r="E3778">
        <v>6025</v>
      </c>
      <c r="F3778" t="s">
        <v>8220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55"/>
        <v>120.5</v>
      </c>
      <c r="P3778">
        <f t="shared" si="356"/>
        <v>53.191489361702125</v>
      </c>
      <c r="Q3778" t="str">
        <f t="shared" si="357"/>
        <v>theater</v>
      </c>
      <c r="R3778" t="str">
        <f t="shared" si="358"/>
        <v>musical</v>
      </c>
      <c r="S3778" s="8">
        <f t="shared" si="359"/>
        <v>41814.367800925924</v>
      </c>
      <c r="T3778" s="8">
        <f t="shared" si="360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4123</v>
      </c>
      <c r="D3779">
        <v>30000</v>
      </c>
      <c r="E3779">
        <v>49588</v>
      </c>
      <c r="F3779" t="s">
        <v>8220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5"/>
        <v>165.29333333333335</v>
      </c>
      <c r="P3779">
        <f t="shared" si="356"/>
        <v>508.47457627118644</v>
      </c>
      <c r="Q3779" t="str">
        <f t="shared" si="357"/>
        <v>theater</v>
      </c>
      <c r="R3779" t="str">
        <f t="shared" si="358"/>
        <v>musical</v>
      </c>
      <c r="S3779" s="8">
        <f t="shared" si="359"/>
        <v>41887.111354166671</v>
      </c>
      <c r="T3779" s="8">
        <f t="shared" si="360"/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4124</v>
      </c>
      <c r="D3780">
        <v>3500</v>
      </c>
      <c r="E3780">
        <v>5599</v>
      </c>
      <c r="F3780" t="s">
        <v>8220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5"/>
        <v>159.97142857142856</v>
      </c>
      <c r="P3780">
        <f t="shared" si="356"/>
        <v>97.222222222222229</v>
      </c>
      <c r="Q3780" t="str">
        <f t="shared" si="357"/>
        <v>theater</v>
      </c>
      <c r="R3780" t="str">
        <f t="shared" si="358"/>
        <v>musical</v>
      </c>
      <c r="S3780" s="8">
        <f t="shared" si="359"/>
        <v>41989.819212962961</v>
      </c>
      <c r="T3780" s="8">
        <f t="shared" si="360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4125</v>
      </c>
      <c r="D3781">
        <v>6000</v>
      </c>
      <c r="E3781">
        <v>6056</v>
      </c>
      <c r="F3781" t="s">
        <v>8220</v>
      </c>
      <c r="G3781" t="s">
        <v>8226</v>
      </c>
      <c r="H3781" t="s">
        <v>8248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5"/>
        <v>100.93333333333334</v>
      </c>
      <c r="P3781">
        <f t="shared" si="356"/>
        <v>52.173913043478258</v>
      </c>
      <c r="Q3781" t="str">
        <f t="shared" si="357"/>
        <v>theater</v>
      </c>
      <c r="R3781" t="str">
        <f t="shared" si="358"/>
        <v>musical</v>
      </c>
      <c r="S3781" s="8">
        <f t="shared" si="359"/>
        <v>42425.735416666663</v>
      </c>
      <c r="T3781" s="8">
        <f t="shared" si="360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4126</v>
      </c>
      <c r="D3782">
        <v>2000</v>
      </c>
      <c r="E3782">
        <v>2132</v>
      </c>
      <c r="F3782" t="s">
        <v>8220</v>
      </c>
      <c r="G3782" t="s">
        <v>8227</v>
      </c>
      <c r="H3782" t="s">
        <v>8249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5"/>
        <v>106.60000000000001</v>
      </c>
      <c r="P3782">
        <f t="shared" si="356"/>
        <v>66.666666666666671</v>
      </c>
      <c r="Q3782" t="str">
        <f t="shared" si="357"/>
        <v>theater</v>
      </c>
      <c r="R3782" t="str">
        <f t="shared" si="358"/>
        <v>musical</v>
      </c>
      <c r="S3782" s="8">
        <f t="shared" si="359"/>
        <v>42166.219733796301</v>
      </c>
      <c r="T3782" s="8">
        <f t="shared" si="360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4127</v>
      </c>
      <c r="D3783">
        <v>12000</v>
      </c>
      <c r="E3783">
        <v>12029</v>
      </c>
      <c r="F3783" t="s">
        <v>8220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5"/>
        <v>100.24166666666667</v>
      </c>
      <c r="P3783">
        <f t="shared" si="356"/>
        <v>230.76923076923077</v>
      </c>
      <c r="Q3783" t="str">
        <f t="shared" si="357"/>
        <v>theater</v>
      </c>
      <c r="R3783" t="str">
        <f t="shared" si="358"/>
        <v>musical</v>
      </c>
      <c r="S3783" s="8">
        <f t="shared" si="359"/>
        <v>41865.882928240739</v>
      </c>
      <c r="T3783" s="8">
        <f t="shared" si="360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4128</v>
      </c>
      <c r="D3784">
        <v>1500</v>
      </c>
      <c r="E3784">
        <v>1510</v>
      </c>
      <c r="F3784" t="s">
        <v>8220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5"/>
        <v>100.66666666666666</v>
      </c>
      <c r="P3784">
        <f t="shared" si="356"/>
        <v>55.555555555555557</v>
      </c>
      <c r="Q3784" t="str">
        <f t="shared" si="357"/>
        <v>theater</v>
      </c>
      <c r="R3784" t="str">
        <f t="shared" si="358"/>
        <v>musical</v>
      </c>
      <c r="S3784" s="8">
        <f t="shared" si="359"/>
        <v>42546.862233796302</v>
      </c>
      <c r="T3784" s="8">
        <f t="shared" si="360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4129</v>
      </c>
      <c r="D3785">
        <v>30000</v>
      </c>
      <c r="E3785">
        <v>31896.33</v>
      </c>
      <c r="F3785" t="s">
        <v>8220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5"/>
        <v>106.32110000000002</v>
      </c>
      <c r="P3785">
        <f t="shared" si="356"/>
        <v>1250</v>
      </c>
      <c r="Q3785" t="str">
        <f t="shared" si="357"/>
        <v>theater</v>
      </c>
      <c r="R3785" t="str">
        <f t="shared" si="358"/>
        <v>musical</v>
      </c>
      <c r="S3785" s="8">
        <f t="shared" si="359"/>
        <v>42420.140277777777</v>
      </c>
      <c r="T3785" s="8">
        <f t="shared" si="360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4130</v>
      </c>
      <c r="D3786">
        <v>850</v>
      </c>
      <c r="E3786">
        <v>1235</v>
      </c>
      <c r="F3786" t="s">
        <v>8220</v>
      </c>
      <c r="G3786" t="s">
        <v>8224</v>
      </c>
      <c r="H3786" t="s">
        <v>8246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5"/>
        <v>145.29411764705881</v>
      </c>
      <c r="P3786">
        <f t="shared" si="356"/>
        <v>85</v>
      </c>
      <c r="Q3786" t="str">
        <f t="shared" si="357"/>
        <v>theater</v>
      </c>
      <c r="R3786" t="str">
        <f t="shared" si="358"/>
        <v>musical</v>
      </c>
      <c r="S3786" s="8">
        <f t="shared" si="359"/>
        <v>42531.980694444443</v>
      </c>
      <c r="T3786" s="8">
        <f t="shared" si="360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4131</v>
      </c>
      <c r="D3787">
        <v>2000</v>
      </c>
      <c r="E3787">
        <v>2004</v>
      </c>
      <c r="F3787" t="s">
        <v>8220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ref="O3787:O3850" si="361">(E3787/D3787)*100</f>
        <v>100.2</v>
      </c>
      <c r="P3787">
        <f t="shared" ref="P3787:P3850" si="362">D3787/L3787</f>
        <v>66.666666666666671</v>
      </c>
      <c r="Q3787" t="str">
        <f t="shared" ref="Q3787:Q3850" si="363">LEFT(N3787,SEARCH("/",N3787)-1)</f>
        <v>theater</v>
      </c>
      <c r="R3787" t="str">
        <f t="shared" ref="R3787:R3850" si="364">RIGHT(N3787,LEN(N3787)-SEARCH("/",N3787))</f>
        <v>musical</v>
      </c>
      <c r="S3787" s="8">
        <f t="shared" ref="S3787:S3850" si="365">(((J3787/60)/60)/24)+DATE(1970,1,1)</f>
        <v>42548.63853009259</v>
      </c>
      <c r="T3787" s="8">
        <f t="shared" ref="T3787:T3850" si="366">(((I3787/60)/60)/24)+DATE(1970,1,1)</f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4132</v>
      </c>
      <c r="D3788">
        <v>18500</v>
      </c>
      <c r="E3788">
        <v>20190</v>
      </c>
      <c r="F3788" t="s">
        <v>8220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61"/>
        <v>109.13513513513513</v>
      </c>
      <c r="P3788">
        <f t="shared" si="362"/>
        <v>260.56338028169012</v>
      </c>
      <c r="Q3788" t="str">
        <f t="shared" si="363"/>
        <v>theater</v>
      </c>
      <c r="R3788" t="str">
        <f t="shared" si="364"/>
        <v>musical</v>
      </c>
      <c r="S3788" s="8">
        <f t="shared" si="365"/>
        <v>42487.037905092591</v>
      </c>
      <c r="T3788" s="8">
        <f t="shared" si="366"/>
        <v>42517.037905092591</v>
      </c>
    </row>
    <row r="3789" spans="1:20" ht="32" hidden="1" x14ac:dyDescent="0.2">
      <c r="A3789">
        <v>3787</v>
      </c>
      <c r="B3789" s="3" t="s">
        <v>3784</v>
      </c>
      <c r="C3789" s="3" t="s">
        <v>4133</v>
      </c>
      <c r="D3789">
        <v>350</v>
      </c>
      <c r="E3789">
        <v>410</v>
      </c>
      <c r="F3789" t="s">
        <v>8220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61"/>
        <v>117.14285714285715</v>
      </c>
      <c r="P3789">
        <f t="shared" si="362"/>
        <v>35</v>
      </c>
      <c r="Q3789" t="str">
        <f t="shared" si="363"/>
        <v>theater</v>
      </c>
      <c r="R3789" t="str">
        <f t="shared" si="364"/>
        <v>musical</v>
      </c>
      <c r="S3789" s="8">
        <f t="shared" si="365"/>
        <v>42167.534791666665</v>
      </c>
      <c r="T3789" s="8">
        <f t="shared" si="366"/>
        <v>42196.165972222225</v>
      </c>
    </row>
    <row r="3790" spans="1:20" ht="48" hidden="1" x14ac:dyDescent="0.2">
      <c r="A3790">
        <v>3788</v>
      </c>
      <c r="B3790" s="3" t="s">
        <v>3785</v>
      </c>
      <c r="C3790" s="3" t="s">
        <v>4134</v>
      </c>
      <c r="D3790">
        <v>2000</v>
      </c>
      <c r="E3790">
        <v>2370</v>
      </c>
      <c r="F3790" t="s">
        <v>8220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61"/>
        <v>118.5</v>
      </c>
      <c r="P3790">
        <f t="shared" si="362"/>
        <v>2000</v>
      </c>
      <c r="Q3790" t="str">
        <f t="shared" si="363"/>
        <v>theater</v>
      </c>
      <c r="R3790" t="str">
        <f t="shared" si="364"/>
        <v>musical</v>
      </c>
      <c r="S3790" s="8">
        <f t="shared" si="365"/>
        <v>42333.695821759262</v>
      </c>
      <c r="T3790" s="8">
        <f t="shared" si="366"/>
        <v>42361.679166666669</v>
      </c>
    </row>
    <row r="3791" spans="1:20" ht="32" hidden="1" x14ac:dyDescent="0.2">
      <c r="A3791">
        <v>3789</v>
      </c>
      <c r="B3791" s="3" t="s">
        <v>3786</v>
      </c>
      <c r="C3791" s="3" t="s">
        <v>4135</v>
      </c>
      <c r="D3791">
        <v>35000</v>
      </c>
      <c r="E3791">
        <v>38082.69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61"/>
        <v>108.80768571428572</v>
      </c>
      <c r="P3791">
        <f t="shared" si="362"/>
        <v>8750</v>
      </c>
      <c r="Q3791" t="str">
        <f t="shared" si="363"/>
        <v>theater</v>
      </c>
      <c r="R3791" t="str">
        <f t="shared" si="364"/>
        <v>musical</v>
      </c>
      <c r="S3791" s="8">
        <f t="shared" si="365"/>
        <v>42138.798819444448</v>
      </c>
      <c r="T3791" s="8">
        <f t="shared" si="366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4136</v>
      </c>
      <c r="D3792">
        <v>600</v>
      </c>
      <c r="E3792">
        <v>800</v>
      </c>
      <c r="F3792" t="s">
        <v>8220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61"/>
        <v>133.33333333333331</v>
      </c>
      <c r="P3792" t="e">
        <f t="shared" si="362"/>
        <v>#DIV/0!</v>
      </c>
      <c r="Q3792" t="str">
        <f t="shared" si="363"/>
        <v>theater</v>
      </c>
      <c r="R3792" t="str">
        <f t="shared" si="364"/>
        <v>musical</v>
      </c>
      <c r="S3792" s="8">
        <f t="shared" si="365"/>
        <v>42666.666932870372</v>
      </c>
      <c r="T3792" s="8">
        <f t="shared" si="366"/>
        <v>42696.708599537036</v>
      </c>
    </row>
    <row r="3793" spans="1:20" ht="48" hidden="1" x14ac:dyDescent="0.2">
      <c r="A3793">
        <v>3791</v>
      </c>
      <c r="B3793" s="3" t="s">
        <v>3788</v>
      </c>
      <c r="C3793" s="3" t="s">
        <v>4137</v>
      </c>
      <c r="D3793">
        <v>1250</v>
      </c>
      <c r="E3793">
        <v>1940</v>
      </c>
      <c r="F3793" t="s">
        <v>8220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61"/>
        <v>155.20000000000002</v>
      </c>
      <c r="P3793" t="e">
        <f t="shared" si="362"/>
        <v>#DIV/0!</v>
      </c>
      <c r="Q3793" t="str">
        <f t="shared" si="363"/>
        <v>theater</v>
      </c>
      <c r="R3793" t="str">
        <f t="shared" si="364"/>
        <v>musical</v>
      </c>
      <c r="S3793" s="8">
        <f t="shared" si="365"/>
        <v>41766.692037037035</v>
      </c>
      <c r="T3793" s="8">
        <f t="shared" si="366"/>
        <v>41826.692037037035</v>
      </c>
    </row>
    <row r="3794" spans="1:20" ht="48" hidden="1" x14ac:dyDescent="0.2">
      <c r="A3794">
        <v>3792</v>
      </c>
      <c r="B3794" s="3" t="s">
        <v>3789</v>
      </c>
      <c r="C3794" s="3" t="s">
        <v>4138</v>
      </c>
      <c r="D3794">
        <v>20000</v>
      </c>
      <c r="E3794">
        <v>22345</v>
      </c>
      <c r="F3794" t="s">
        <v>8220</v>
      </c>
      <c r="G3794" t="s">
        <v>8228</v>
      </c>
      <c r="H3794" t="s">
        <v>8250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61"/>
        <v>111.72500000000001</v>
      </c>
      <c r="P3794">
        <f t="shared" si="362"/>
        <v>10000</v>
      </c>
      <c r="Q3794" t="str">
        <f t="shared" si="363"/>
        <v>theater</v>
      </c>
      <c r="R3794" t="str">
        <f t="shared" si="364"/>
        <v>musical</v>
      </c>
      <c r="S3794" s="8">
        <f t="shared" si="365"/>
        <v>42170.447013888886</v>
      </c>
      <c r="T3794" s="8">
        <f t="shared" si="366"/>
        <v>42200.447013888886</v>
      </c>
    </row>
    <row r="3795" spans="1:20" ht="32" hidden="1" x14ac:dyDescent="0.2">
      <c r="A3795">
        <v>3793</v>
      </c>
      <c r="B3795" s="3" t="s">
        <v>3790</v>
      </c>
      <c r="C3795" s="3" t="s">
        <v>4139</v>
      </c>
      <c r="D3795">
        <v>12000</v>
      </c>
      <c r="E3795">
        <v>12042</v>
      </c>
      <c r="F3795" t="s">
        <v>8220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61"/>
        <v>100.35000000000001</v>
      </c>
      <c r="P3795">
        <f t="shared" si="362"/>
        <v>500</v>
      </c>
      <c r="Q3795" t="str">
        <f t="shared" si="363"/>
        <v>theater</v>
      </c>
      <c r="R3795" t="str">
        <f t="shared" si="364"/>
        <v>musical</v>
      </c>
      <c r="S3795" s="8">
        <f t="shared" si="365"/>
        <v>41968.938993055555</v>
      </c>
      <c r="T3795" s="8">
        <f t="shared" si="366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4140</v>
      </c>
      <c r="D3796">
        <v>3000</v>
      </c>
      <c r="E3796">
        <v>3700</v>
      </c>
      <c r="F3796" t="s">
        <v>8220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61"/>
        <v>123.33333333333334</v>
      </c>
      <c r="P3796">
        <f t="shared" si="362"/>
        <v>3000</v>
      </c>
      <c r="Q3796" t="str">
        <f t="shared" si="363"/>
        <v>theater</v>
      </c>
      <c r="R3796" t="str">
        <f t="shared" si="364"/>
        <v>musical</v>
      </c>
      <c r="S3796" s="8">
        <f t="shared" si="365"/>
        <v>42132.58048611111</v>
      </c>
      <c r="T3796" s="8">
        <f t="shared" si="366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4141</v>
      </c>
      <c r="D3797">
        <v>4000</v>
      </c>
      <c r="E3797">
        <v>4051.99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61"/>
        <v>101.29975</v>
      </c>
      <c r="P3797">
        <f t="shared" si="362"/>
        <v>2000</v>
      </c>
      <c r="Q3797" t="str">
        <f t="shared" si="363"/>
        <v>theater</v>
      </c>
      <c r="R3797" t="str">
        <f t="shared" si="364"/>
        <v>musical</v>
      </c>
      <c r="S3797" s="8">
        <f t="shared" si="365"/>
        <v>42201.436226851853</v>
      </c>
      <c r="T3797" s="8">
        <f t="shared" si="366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4142</v>
      </c>
      <c r="D3798">
        <v>13</v>
      </c>
      <c r="E3798">
        <v>13</v>
      </c>
      <c r="F3798" t="s">
        <v>8220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61"/>
        <v>100</v>
      </c>
      <c r="P3798">
        <f t="shared" si="362"/>
        <v>13</v>
      </c>
      <c r="Q3798" t="str">
        <f t="shared" si="363"/>
        <v>theater</v>
      </c>
      <c r="R3798" t="str">
        <f t="shared" si="364"/>
        <v>musical</v>
      </c>
      <c r="S3798" s="8">
        <f t="shared" si="365"/>
        <v>42689.029583333337</v>
      </c>
      <c r="T3798" s="8">
        <f t="shared" si="366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4143</v>
      </c>
      <c r="D3799">
        <v>28450</v>
      </c>
      <c r="E3799">
        <v>28520</v>
      </c>
      <c r="F3799" t="s">
        <v>8220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61"/>
        <v>100.24604569420035</v>
      </c>
      <c r="P3799">
        <f t="shared" si="362"/>
        <v>768.91891891891896</v>
      </c>
      <c r="Q3799" t="str">
        <f t="shared" si="363"/>
        <v>theater</v>
      </c>
      <c r="R3799" t="str">
        <f t="shared" si="364"/>
        <v>musical</v>
      </c>
      <c r="S3799" s="8">
        <f t="shared" si="365"/>
        <v>42084.881539351853</v>
      </c>
      <c r="T3799" s="8">
        <f t="shared" si="366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4144</v>
      </c>
      <c r="D3800">
        <v>5250</v>
      </c>
      <c r="E3800">
        <v>5360</v>
      </c>
      <c r="F3800" t="s">
        <v>8220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61"/>
        <v>102.0952380952381</v>
      </c>
      <c r="P3800">
        <f t="shared" si="362"/>
        <v>1050</v>
      </c>
      <c r="Q3800" t="str">
        <f t="shared" si="363"/>
        <v>theater</v>
      </c>
      <c r="R3800" t="str">
        <f t="shared" si="364"/>
        <v>musical</v>
      </c>
      <c r="S3800" s="8">
        <f t="shared" si="365"/>
        <v>41831.722777777781</v>
      </c>
      <c r="T3800" s="8">
        <f t="shared" si="366"/>
        <v>41861.722777777781</v>
      </c>
    </row>
    <row r="3801" spans="1:20" ht="48" hidden="1" x14ac:dyDescent="0.2">
      <c r="A3801">
        <v>3799</v>
      </c>
      <c r="B3801" s="3" t="s">
        <v>3796</v>
      </c>
      <c r="C3801" s="3" t="s">
        <v>4145</v>
      </c>
      <c r="D3801">
        <v>2600</v>
      </c>
      <c r="E3801">
        <v>3392</v>
      </c>
      <c r="F3801" t="s">
        <v>8220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61"/>
        <v>130.46153846153845</v>
      </c>
      <c r="P3801">
        <f t="shared" si="362"/>
        <v>650</v>
      </c>
      <c r="Q3801" t="str">
        <f t="shared" si="363"/>
        <v>theater</v>
      </c>
      <c r="R3801" t="str">
        <f t="shared" si="364"/>
        <v>musical</v>
      </c>
      <c r="S3801" s="8">
        <f t="shared" si="365"/>
        <v>42410.93105324074</v>
      </c>
      <c r="T3801" s="8">
        <f t="shared" si="366"/>
        <v>42440.93105324074</v>
      </c>
    </row>
    <row r="3802" spans="1:20" ht="32" hidden="1" x14ac:dyDescent="0.2">
      <c r="A3802">
        <v>3800</v>
      </c>
      <c r="B3802" s="3" t="s">
        <v>3797</v>
      </c>
      <c r="C3802" s="3" t="s">
        <v>4146</v>
      </c>
      <c r="D3802">
        <v>1000</v>
      </c>
      <c r="E3802">
        <v>1665</v>
      </c>
      <c r="F3802" t="s">
        <v>8220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61"/>
        <v>166.5</v>
      </c>
      <c r="P3802">
        <f t="shared" si="362"/>
        <v>62.5</v>
      </c>
      <c r="Q3802" t="str">
        <f t="shared" si="363"/>
        <v>theater</v>
      </c>
      <c r="R3802" t="str">
        <f t="shared" si="364"/>
        <v>musical</v>
      </c>
      <c r="S3802" s="8">
        <f t="shared" si="365"/>
        <v>41982.737071759257</v>
      </c>
      <c r="T3802" s="8">
        <f t="shared" si="366"/>
        <v>42015.207638888889</v>
      </c>
    </row>
    <row r="3803" spans="1:20" ht="32" hidden="1" x14ac:dyDescent="0.2">
      <c r="A3803">
        <v>3801</v>
      </c>
      <c r="B3803" s="3" t="s">
        <v>3798</v>
      </c>
      <c r="C3803" s="3" t="s">
        <v>4147</v>
      </c>
      <c r="D3803">
        <v>6000</v>
      </c>
      <c r="E3803">
        <v>8529</v>
      </c>
      <c r="F3803" t="s">
        <v>8220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61"/>
        <v>142.15</v>
      </c>
      <c r="P3803">
        <f t="shared" si="362"/>
        <v>666.66666666666663</v>
      </c>
      <c r="Q3803" t="str">
        <f t="shared" si="363"/>
        <v>theater</v>
      </c>
      <c r="R3803" t="str">
        <f t="shared" si="364"/>
        <v>musical</v>
      </c>
      <c r="S3803" s="8">
        <f t="shared" si="365"/>
        <v>41975.676111111112</v>
      </c>
      <c r="T3803" s="8">
        <f t="shared" si="366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4148</v>
      </c>
      <c r="D3804">
        <v>22000</v>
      </c>
      <c r="E3804">
        <v>40357</v>
      </c>
      <c r="F3804" t="s">
        <v>8220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61"/>
        <v>183.44090909090909</v>
      </c>
      <c r="P3804" t="e">
        <f t="shared" si="362"/>
        <v>#DIV/0!</v>
      </c>
      <c r="Q3804" t="str">
        <f t="shared" si="363"/>
        <v>theater</v>
      </c>
      <c r="R3804" t="str">
        <f t="shared" si="364"/>
        <v>musical</v>
      </c>
      <c r="S3804" s="8">
        <f t="shared" si="365"/>
        <v>42269.126226851848</v>
      </c>
      <c r="T3804" s="8">
        <f t="shared" si="366"/>
        <v>42299.126226851848</v>
      </c>
    </row>
    <row r="3805" spans="1:20" ht="48" hidden="1" x14ac:dyDescent="0.2">
      <c r="A3805">
        <v>3803</v>
      </c>
      <c r="B3805" s="3" t="s">
        <v>3800</v>
      </c>
      <c r="C3805" s="3" t="s">
        <v>4149</v>
      </c>
      <c r="D3805">
        <v>2500</v>
      </c>
      <c r="E3805">
        <v>2751</v>
      </c>
      <c r="F3805" t="s">
        <v>8220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61"/>
        <v>110.04</v>
      </c>
      <c r="P3805">
        <f t="shared" si="362"/>
        <v>62.5</v>
      </c>
      <c r="Q3805" t="str">
        <f t="shared" si="363"/>
        <v>theater</v>
      </c>
      <c r="R3805" t="str">
        <f t="shared" si="364"/>
        <v>musical</v>
      </c>
      <c r="S3805" s="8">
        <f t="shared" si="365"/>
        <v>42403.971851851849</v>
      </c>
      <c r="T3805" s="8">
        <f t="shared" si="366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4150</v>
      </c>
      <c r="D3806">
        <v>25000</v>
      </c>
      <c r="E3806">
        <v>32745</v>
      </c>
      <c r="F3806" t="s">
        <v>8220</v>
      </c>
      <c r="G3806" t="s">
        <v>8225</v>
      </c>
      <c r="H3806" t="s">
        <v>8247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61"/>
        <v>130.98000000000002</v>
      </c>
      <c r="P3806" t="e">
        <f t="shared" si="362"/>
        <v>#DIV/0!</v>
      </c>
      <c r="Q3806" t="str">
        <f t="shared" si="363"/>
        <v>theater</v>
      </c>
      <c r="R3806" t="str">
        <f t="shared" si="364"/>
        <v>musical</v>
      </c>
      <c r="S3806" s="8">
        <f t="shared" si="365"/>
        <v>42527.00953703704</v>
      </c>
      <c r="T3806" s="8">
        <f t="shared" si="366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4151</v>
      </c>
      <c r="D3807">
        <v>2000</v>
      </c>
      <c r="E3807">
        <v>2027</v>
      </c>
      <c r="F3807" t="s">
        <v>8220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61"/>
        <v>101.35000000000001</v>
      </c>
      <c r="P3807">
        <f t="shared" si="362"/>
        <v>1000</v>
      </c>
      <c r="Q3807" t="str">
        <f t="shared" si="363"/>
        <v>theater</v>
      </c>
      <c r="R3807" t="str">
        <f t="shared" si="364"/>
        <v>musical</v>
      </c>
      <c r="S3807" s="8">
        <f t="shared" si="365"/>
        <v>41849.887037037035</v>
      </c>
      <c r="T3807" s="8">
        <f t="shared" si="366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4152</v>
      </c>
      <c r="D3808">
        <v>2000</v>
      </c>
      <c r="E3808">
        <v>2000</v>
      </c>
      <c r="F3808" t="s">
        <v>8220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61"/>
        <v>100</v>
      </c>
      <c r="P3808">
        <f t="shared" si="362"/>
        <v>2000</v>
      </c>
      <c r="Q3808" t="str">
        <f t="shared" si="363"/>
        <v>theater</v>
      </c>
      <c r="R3808" t="str">
        <f t="shared" si="364"/>
        <v>musical</v>
      </c>
      <c r="S3808" s="8">
        <f t="shared" si="365"/>
        <v>41799.259039351848</v>
      </c>
      <c r="T3808" s="8">
        <f t="shared" si="366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4153</v>
      </c>
      <c r="D3809">
        <v>14000</v>
      </c>
      <c r="E3809">
        <v>19860</v>
      </c>
      <c r="F3809" t="s">
        <v>8220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61"/>
        <v>141.85714285714286</v>
      </c>
      <c r="P3809">
        <f t="shared" si="362"/>
        <v>1555.5555555555557</v>
      </c>
      <c r="Q3809" t="str">
        <f t="shared" si="363"/>
        <v>theater</v>
      </c>
      <c r="R3809" t="str">
        <f t="shared" si="364"/>
        <v>musical</v>
      </c>
      <c r="S3809" s="8">
        <f t="shared" si="365"/>
        <v>42090.909016203703</v>
      </c>
      <c r="T3809" s="8">
        <f t="shared" si="366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4154</v>
      </c>
      <c r="D3810">
        <v>10000</v>
      </c>
      <c r="E3810">
        <v>30866</v>
      </c>
      <c r="F3810" t="s">
        <v>8220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61"/>
        <v>308.65999999999997</v>
      </c>
      <c r="P3810">
        <f t="shared" si="362"/>
        <v>416.66666666666669</v>
      </c>
      <c r="Q3810" t="str">
        <f t="shared" si="363"/>
        <v>theater</v>
      </c>
      <c r="R3810" t="str">
        <f t="shared" si="364"/>
        <v>plays</v>
      </c>
      <c r="S3810" s="8">
        <f t="shared" si="365"/>
        <v>42059.453923611116</v>
      </c>
      <c r="T3810" s="8">
        <f t="shared" si="366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4155</v>
      </c>
      <c r="D3811">
        <v>2000</v>
      </c>
      <c r="E3811">
        <v>2000</v>
      </c>
      <c r="F3811" t="s">
        <v>8220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61"/>
        <v>100</v>
      </c>
      <c r="P3811">
        <f t="shared" si="362"/>
        <v>52.631578947368418</v>
      </c>
      <c r="Q3811" t="str">
        <f t="shared" si="363"/>
        <v>theater</v>
      </c>
      <c r="R3811" t="str">
        <f t="shared" si="364"/>
        <v>plays</v>
      </c>
      <c r="S3811" s="8">
        <f t="shared" si="365"/>
        <v>41800.526701388888</v>
      </c>
      <c r="T3811" s="8">
        <f t="shared" si="366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4156</v>
      </c>
      <c r="D3812">
        <v>5000</v>
      </c>
      <c r="E3812">
        <v>6000</v>
      </c>
      <c r="F3812" t="s">
        <v>8220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61"/>
        <v>120</v>
      </c>
      <c r="P3812">
        <f t="shared" si="362"/>
        <v>192.30769230769232</v>
      </c>
      <c r="Q3812" t="str">
        <f t="shared" si="363"/>
        <v>theater</v>
      </c>
      <c r="R3812" t="str">
        <f t="shared" si="364"/>
        <v>plays</v>
      </c>
      <c r="S3812" s="8">
        <f t="shared" si="365"/>
        <v>42054.849050925928</v>
      </c>
      <c r="T3812" s="8">
        <f t="shared" si="366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4157</v>
      </c>
      <c r="D3813">
        <v>8400</v>
      </c>
      <c r="E3813">
        <v>8750</v>
      </c>
      <c r="F3813" t="s">
        <v>8220</v>
      </c>
      <c r="G3813" t="s">
        <v>8226</v>
      </c>
      <c r="H3813" t="s">
        <v>8248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61"/>
        <v>104.16666666666667</v>
      </c>
      <c r="P3813">
        <f t="shared" si="362"/>
        <v>442.10526315789474</v>
      </c>
      <c r="Q3813" t="str">
        <f t="shared" si="363"/>
        <v>theater</v>
      </c>
      <c r="R3813" t="str">
        <f t="shared" si="364"/>
        <v>plays</v>
      </c>
      <c r="S3813" s="8">
        <f t="shared" si="365"/>
        <v>42487.62700231481</v>
      </c>
      <c r="T3813" s="8">
        <f t="shared" si="366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4158</v>
      </c>
      <c r="D3814">
        <v>5000</v>
      </c>
      <c r="E3814">
        <v>5380.55</v>
      </c>
      <c r="F3814" t="s">
        <v>8220</v>
      </c>
      <c r="G3814" t="s">
        <v>8224</v>
      </c>
      <c r="H3814" t="s">
        <v>8246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61"/>
        <v>107.61100000000002</v>
      </c>
      <c r="P3814">
        <f t="shared" si="362"/>
        <v>454.54545454545456</v>
      </c>
      <c r="Q3814" t="str">
        <f t="shared" si="363"/>
        <v>theater</v>
      </c>
      <c r="R3814" t="str">
        <f t="shared" si="364"/>
        <v>plays</v>
      </c>
      <c r="S3814" s="8">
        <f t="shared" si="365"/>
        <v>42109.751250000001</v>
      </c>
      <c r="T3814" s="8">
        <f t="shared" si="366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4159</v>
      </c>
      <c r="D3815">
        <v>2000</v>
      </c>
      <c r="E3815">
        <v>2159</v>
      </c>
      <c r="F3815" t="s">
        <v>8220</v>
      </c>
      <c r="G3815" t="s">
        <v>8225</v>
      </c>
      <c r="H3815" t="s">
        <v>8247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61"/>
        <v>107.94999999999999</v>
      </c>
      <c r="P3815">
        <f t="shared" si="362"/>
        <v>74.074074074074076</v>
      </c>
      <c r="Q3815" t="str">
        <f t="shared" si="363"/>
        <v>theater</v>
      </c>
      <c r="R3815" t="str">
        <f t="shared" si="364"/>
        <v>plays</v>
      </c>
      <c r="S3815" s="8">
        <f t="shared" si="365"/>
        <v>42497.275706018518</v>
      </c>
      <c r="T3815" s="8">
        <f t="shared" si="366"/>
        <v>42535.904861111107</v>
      </c>
    </row>
    <row r="3816" spans="1:20" ht="32" hidden="1" x14ac:dyDescent="0.2">
      <c r="A3816">
        <v>3814</v>
      </c>
      <c r="B3816" s="3" t="s">
        <v>3811</v>
      </c>
      <c r="C3816" s="3" t="s">
        <v>4160</v>
      </c>
      <c r="D3816">
        <v>12000</v>
      </c>
      <c r="E3816">
        <v>12000</v>
      </c>
      <c r="F3816" t="s">
        <v>8220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61"/>
        <v>100</v>
      </c>
      <c r="P3816">
        <f t="shared" si="362"/>
        <v>352.94117647058823</v>
      </c>
      <c r="Q3816" t="str">
        <f t="shared" si="363"/>
        <v>theater</v>
      </c>
      <c r="R3816" t="str">
        <f t="shared" si="364"/>
        <v>plays</v>
      </c>
      <c r="S3816" s="8">
        <f t="shared" si="365"/>
        <v>42058.904074074075</v>
      </c>
      <c r="T3816" s="8">
        <f t="shared" si="366"/>
        <v>42095.165972222225</v>
      </c>
    </row>
    <row r="3817" spans="1:20" ht="48" hidden="1" x14ac:dyDescent="0.2">
      <c r="A3817">
        <v>3815</v>
      </c>
      <c r="B3817" s="3" t="s">
        <v>3812</v>
      </c>
      <c r="C3817" s="3" t="s">
        <v>4161</v>
      </c>
      <c r="D3817">
        <v>600</v>
      </c>
      <c r="E3817">
        <v>600</v>
      </c>
      <c r="F3817" t="s">
        <v>8220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61"/>
        <v>100</v>
      </c>
      <c r="P3817">
        <f t="shared" si="362"/>
        <v>30</v>
      </c>
      <c r="Q3817" t="str">
        <f t="shared" si="363"/>
        <v>theater</v>
      </c>
      <c r="R3817" t="str">
        <f t="shared" si="364"/>
        <v>plays</v>
      </c>
      <c r="S3817" s="8">
        <f t="shared" si="365"/>
        <v>42207.259918981479</v>
      </c>
      <c r="T3817" s="8">
        <f t="shared" si="366"/>
        <v>42236.958333333328</v>
      </c>
    </row>
    <row r="3818" spans="1:20" ht="48" hidden="1" x14ac:dyDescent="0.2">
      <c r="A3818">
        <v>3816</v>
      </c>
      <c r="B3818" s="3" t="s">
        <v>3813</v>
      </c>
      <c r="C3818" s="3" t="s">
        <v>4162</v>
      </c>
      <c r="D3818">
        <v>11000</v>
      </c>
      <c r="E3818">
        <v>14082</v>
      </c>
      <c r="F3818" t="s">
        <v>8220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61"/>
        <v>128.0181818181818</v>
      </c>
      <c r="P3818">
        <f t="shared" si="362"/>
        <v>297.29729729729729</v>
      </c>
      <c r="Q3818" t="str">
        <f t="shared" si="363"/>
        <v>theater</v>
      </c>
      <c r="R3818" t="str">
        <f t="shared" si="364"/>
        <v>plays</v>
      </c>
      <c r="S3818" s="8">
        <f t="shared" si="365"/>
        <v>41807.690081018518</v>
      </c>
      <c r="T3818" s="8">
        <f t="shared" si="366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4163</v>
      </c>
      <c r="D3819">
        <v>10000</v>
      </c>
      <c r="E3819">
        <v>11621</v>
      </c>
      <c r="F3819" t="s">
        <v>8220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61"/>
        <v>116.21</v>
      </c>
      <c r="P3819">
        <f t="shared" si="362"/>
        <v>500</v>
      </c>
      <c r="Q3819" t="str">
        <f t="shared" si="363"/>
        <v>theater</v>
      </c>
      <c r="R3819" t="str">
        <f t="shared" si="364"/>
        <v>plays</v>
      </c>
      <c r="S3819" s="8">
        <f t="shared" si="365"/>
        <v>42284.69694444444</v>
      </c>
      <c r="T3819" s="8">
        <f t="shared" si="366"/>
        <v>42301.165972222225</v>
      </c>
    </row>
    <row r="3820" spans="1:20" ht="32" hidden="1" x14ac:dyDescent="0.2">
      <c r="A3820">
        <v>3818</v>
      </c>
      <c r="B3820" s="3" t="s">
        <v>3815</v>
      </c>
      <c r="C3820" s="3" t="s">
        <v>4164</v>
      </c>
      <c r="D3820">
        <v>3000</v>
      </c>
      <c r="E3820">
        <v>3289</v>
      </c>
      <c r="F3820" t="s">
        <v>8220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61"/>
        <v>109.63333333333334</v>
      </c>
      <c r="P3820">
        <f t="shared" si="362"/>
        <v>300</v>
      </c>
      <c r="Q3820" t="str">
        <f t="shared" si="363"/>
        <v>theater</v>
      </c>
      <c r="R3820" t="str">
        <f t="shared" si="364"/>
        <v>plays</v>
      </c>
      <c r="S3820" s="8">
        <f t="shared" si="365"/>
        <v>42045.84238425926</v>
      </c>
      <c r="T3820" s="8">
        <f t="shared" si="366"/>
        <v>42075.800717592589</v>
      </c>
    </row>
    <row r="3821" spans="1:20" ht="48" hidden="1" x14ac:dyDescent="0.2">
      <c r="A3821">
        <v>3819</v>
      </c>
      <c r="B3821" s="3" t="s">
        <v>3816</v>
      </c>
      <c r="C3821" s="3" t="s">
        <v>4165</v>
      </c>
      <c r="D3821">
        <v>10000</v>
      </c>
      <c r="E3821">
        <v>10100</v>
      </c>
      <c r="F3821" t="s">
        <v>8220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61"/>
        <v>101</v>
      </c>
      <c r="P3821">
        <f t="shared" si="362"/>
        <v>384.61538461538464</v>
      </c>
      <c r="Q3821" t="str">
        <f t="shared" si="363"/>
        <v>theater</v>
      </c>
      <c r="R3821" t="str">
        <f t="shared" si="364"/>
        <v>plays</v>
      </c>
      <c r="S3821" s="8">
        <f t="shared" si="365"/>
        <v>42184.209537037037</v>
      </c>
      <c r="T3821" s="8">
        <f t="shared" si="366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4166</v>
      </c>
      <c r="D3822">
        <v>8600</v>
      </c>
      <c r="E3822">
        <v>11090</v>
      </c>
      <c r="F3822" t="s">
        <v>8220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61"/>
        <v>128.95348837209301</v>
      </c>
      <c r="P3822">
        <f t="shared" si="362"/>
        <v>430</v>
      </c>
      <c r="Q3822" t="str">
        <f t="shared" si="363"/>
        <v>theater</v>
      </c>
      <c r="R3822" t="str">
        <f t="shared" si="364"/>
        <v>plays</v>
      </c>
      <c r="S3822" s="8">
        <f t="shared" si="365"/>
        <v>42160.651817129634</v>
      </c>
      <c r="T3822" s="8">
        <f t="shared" si="366"/>
        <v>42190.651817129634</v>
      </c>
    </row>
    <row r="3823" spans="1:20" ht="32" hidden="1" x14ac:dyDescent="0.2">
      <c r="A3823">
        <v>3821</v>
      </c>
      <c r="B3823" s="3" t="s">
        <v>3818</v>
      </c>
      <c r="C3823" s="3" t="s">
        <v>4167</v>
      </c>
      <c r="D3823">
        <v>8000</v>
      </c>
      <c r="E3823">
        <v>8581</v>
      </c>
      <c r="F3823" t="s">
        <v>8220</v>
      </c>
      <c r="G3823" t="s">
        <v>8225</v>
      </c>
      <c r="H3823" t="s">
        <v>8247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61"/>
        <v>107.26249999999999</v>
      </c>
      <c r="P3823">
        <f t="shared" si="362"/>
        <v>173.91304347826087</v>
      </c>
      <c r="Q3823" t="str">
        <f t="shared" si="363"/>
        <v>theater</v>
      </c>
      <c r="R3823" t="str">
        <f t="shared" si="364"/>
        <v>plays</v>
      </c>
      <c r="S3823" s="8">
        <f t="shared" si="365"/>
        <v>42341.180636574078</v>
      </c>
      <c r="T3823" s="8">
        <f t="shared" si="366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4168</v>
      </c>
      <c r="D3824">
        <v>15000</v>
      </c>
      <c r="E3824">
        <v>15285</v>
      </c>
      <c r="F3824" t="s">
        <v>8220</v>
      </c>
      <c r="G3824" t="s">
        <v>8224</v>
      </c>
      <c r="H3824" t="s">
        <v>8246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61"/>
        <v>101.89999999999999</v>
      </c>
      <c r="P3824">
        <f t="shared" si="362"/>
        <v>197.36842105263159</v>
      </c>
      <c r="Q3824" t="str">
        <f t="shared" si="363"/>
        <v>theater</v>
      </c>
      <c r="R3824" t="str">
        <f t="shared" si="364"/>
        <v>plays</v>
      </c>
      <c r="S3824" s="8">
        <f t="shared" si="365"/>
        <v>42329.838159722218</v>
      </c>
      <c r="T3824" s="8">
        <f t="shared" si="366"/>
        <v>42388.957638888889</v>
      </c>
    </row>
    <row r="3825" spans="1:20" ht="32" hidden="1" x14ac:dyDescent="0.2">
      <c r="A3825">
        <v>3823</v>
      </c>
      <c r="B3825" s="3" t="s">
        <v>3820</v>
      </c>
      <c r="C3825" s="3" t="s">
        <v>4169</v>
      </c>
      <c r="D3825">
        <v>10000</v>
      </c>
      <c r="E3825">
        <v>10291</v>
      </c>
      <c r="F3825" t="s">
        <v>8220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61"/>
        <v>102.91</v>
      </c>
      <c r="P3825">
        <f t="shared" si="362"/>
        <v>243.90243902439025</v>
      </c>
      <c r="Q3825" t="str">
        <f t="shared" si="363"/>
        <v>theater</v>
      </c>
      <c r="R3825" t="str">
        <f t="shared" si="364"/>
        <v>plays</v>
      </c>
      <c r="S3825" s="8">
        <f t="shared" si="365"/>
        <v>42170.910231481481</v>
      </c>
      <c r="T3825" s="8">
        <f t="shared" si="366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4170</v>
      </c>
      <c r="D3826">
        <v>20000</v>
      </c>
      <c r="E3826">
        <v>20025.14</v>
      </c>
      <c r="F3826" t="s">
        <v>8220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61"/>
        <v>100.12570000000001</v>
      </c>
      <c r="P3826">
        <f t="shared" si="362"/>
        <v>2857.1428571428573</v>
      </c>
      <c r="Q3826" t="str">
        <f t="shared" si="363"/>
        <v>theater</v>
      </c>
      <c r="R3826" t="str">
        <f t="shared" si="364"/>
        <v>plays</v>
      </c>
      <c r="S3826" s="8">
        <f t="shared" si="365"/>
        <v>42571.626192129625</v>
      </c>
      <c r="T3826" s="8">
        <f t="shared" si="366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4171</v>
      </c>
      <c r="D3827">
        <v>4500</v>
      </c>
      <c r="E3827">
        <v>4648.33</v>
      </c>
      <c r="F3827" t="s">
        <v>8220</v>
      </c>
      <c r="G3827" t="s">
        <v>8225</v>
      </c>
      <c r="H3827" t="s">
        <v>8247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61"/>
        <v>103.29622222222221</v>
      </c>
      <c r="P3827">
        <f t="shared" si="362"/>
        <v>91.836734693877546</v>
      </c>
      <c r="Q3827" t="str">
        <f t="shared" si="363"/>
        <v>theater</v>
      </c>
      <c r="R3827" t="str">
        <f t="shared" si="364"/>
        <v>plays</v>
      </c>
      <c r="S3827" s="8">
        <f t="shared" si="365"/>
        <v>42151.069606481484</v>
      </c>
      <c r="T3827" s="8">
        <f t="shared" si="366"/>
        <v>42172.069606481484</v>
      </c>
    </row>
    <row r="3828" spans="1:20" ht="48" hidden="1" x14ac:dyDescent="0.2">
      <c r="A3828">
        <v>3826</v>
      </c>
      <c r="B3828" s="3" t="s">
        <v>3823</v>
      </c>
      <c r="C3828" s="3" t="s">
        <v>4172</v>
      </c>
      <c r="D3828">
        <v>5000</v>
      </c>
      <c r="E3828">
        <v>7415</v>
      </c>
      <c r="F3828" t="s">
        <v>8220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61"/>
        <v>148.30000000000001</v>
      </c>
      <c r="P3828">
        <f t="shared" si="362"/>
        <v>192.30769230769232</v>
      </c>
      <c r="Q3828" t="str">
        <f t="shared" si="363"/>
        <v>theater</v>
      </c>
      <c r="R3828" t="str">
        <f t="shared" si="364"/>
        <v>plays</v>
      </c>
      <c r="S3828" s="8">
        <f t="shared" si="365"/>
        <v>42101.423541666663</v>
      </c>
      <c r="T3828" s="8">
        <f t="shared" si="366"/>
        <v>42131.423541666663</v>
      </c>
    </row>
    <row r="3829" spans="1:20" ht="48" hidden="1" x14ac:dyDescent="0.2">
      <c r="A3829">
        <v>3827</v>
      </c>
      <c r="B3829" s="3" t="s">
        <v>3824</v>
      </c>
      <c r="C3829" s="3" t="s">
        <v>4173</v>
      </c>
      <c r="D3829">
        <v>3000</v>
      </c>
      <c r="E3829">
        <v>4642</v>
      </c>
      <c r="F3829" t="s">
        <v>8220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61"/>
        <v>154.73333333333332</v>
      </c>
      <c r="P3829">
        <f t="shared" si="362"/>
        <v>46.153846153846153</v>
      </c>
      <c r="Q3829" t="str">
        <f t="shared" si="363"/>
        <v>theater</v>
      </c>
      <c r="R3829" t="str">
        <f t="shared" si="364"/>
        <v>plays</v>
      </c>
      <c r="S3829" s="8">
        <f t="shared" si="365"/>
        <v>42034.928252314814</v>
      </c>
      <c r="T3829" s="8">
        <f t="shared" si="366"/>
        <v>42090</v>
      </c>
    </row>
    <row r="3830" spans="1:20" ht="48" hidden="1" x14ac:dyDescent="0.2">
      <c r="A3830">
        <v>3828</v>
      </c>
      <c r="B3830" s="3" t="s">
        <v>3825</v>
      </c>
      <c r="C3830" s="3" t="s">
        <v>4174</v>
      </c>
      <c r="D3830">
        <v>2000</v>
      </c>
      <c r="E3830">
        <v>2270.37</v>
      </c>
      <c r="F3830" t="s">
        <v>8220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61"/>
        <v>113.51849999999999</v>
      </c>
      <c r="P3830">
        <f t="shared" si="362"/>
        <v>71.428571428571431</v>
      </c>
      <c r="Q3830" t="str">
        <f t="shared" si="363"/>
        <v>theater</v>
      </c>
      <c r="R3830" t="str">
        <f t="shared" si="364"/>
        <v>plays</v>
      </c>
      <c r="S3830" s="8">
        <f t="shared" si="365"/>
        <v>41944.527627314819</v>
      </c>
      <c r="T3830" s="8">
        <f t="shared" si="366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4175</v>
      </c>
      <c r="D3831">
        <v>1200</v>
      </c>
      <c r="E3831">
        <v>2080</v>
      </c>
      <c r="F3831" t="s">
        <v>8220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61"/>
        <v>173.33333333333334</v>
      </c>
      <c r="P3831">
        <f t="shared" si="362"/>
        <v>150</v>
      </c>
      <c r="Q3831" t="str">
        <f t="shared" si="363"/>
        <v>theater</v>
      </c>
      <c r="R3831" t="str">
        <f t="shared" si="364"/>
        <v>plays</v>
      </c>
      <c r="S3831" s="8">
        <f t="shared" si="365"/>
        <v>42593.865405092598</v>
      </c>
      <c r="T3831" s="8">
        <f t="shared" si="366"/>
        <v>42613.865405092598</v>
      </c>
    </row>
    <row r="3832" spans="1:20" ht="32" hidden="1" x14ac:dyDescent="0.2">
      <c r="A3832">
        <v>3830</v>
      </c>
      <c r="B3832" s="3" t="s">
        <v>3827</v>
      </c>
      <c r="C3832" s="3" t="s">
        <v>4176</v>
      </c>
      <c r="D3832">
        <v>7000</v>
      </c>
      <c r="E3832">
        <v>7527</v>
      </c>
      <c r="F3832" t="s">
        <v>8220</v>
      </c>
      <c r="G3832" t="s">
        <v>8229</v>
      </c>
      <c r="H3832" t="s">
        <v>8251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61"/>
        <v>107.52857142857141</v>
      </c>
      <c r="P3832">
        <f t="shared" si="362"/>
        <v>2333.3333333333335</v>
      </c>
      <c r="Q3832" t="str">
        <f t="shared" si="363"/>
        <v>theater</v>
      </c>
      <c r="R3832" t="str">
        <f t="shared" si="364"/>
        <v>plays</v>
      </c>
      <c r="S3832" s="8">
        <f t="shared" si="365"/>
        <v>42503.740868055553</v>
      </c>
      <c r="T3832" s="8">
        <f t="shared" si="366"/>
        <v>42517.740868055553</v>
      </c>
    </row>
    <row r="3833" spans="1:20" ht="32" hidden="1" x14ac:dyDescent="0.2">
      <c r="A3833">
        <v>3831</v>
      </c>
      <c r="B3833" s="3" t="s">
        <v>3828</v>
      </c>
      <c r="C3833" s="3" t="s">
        <v>4177</v>
      </c>
      <c r="D3833">
        <v>2000</v>
      </c>
      <c r="E3833">
        <v>2372</v>
      </c>
      <c r="F3833" t="s">
        <v>8220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61"/>
        <v>118.6</v>
      </c>
      <c r="P3833">
        <f t="shared" si="362"/>
        <v>222.22222222222223</v>
      </c>
      <c r="Q3833" t="str">
        <f t="shared" si="363"/>
        <v>theater</v>
      </c>
      <c r="R3833" t="str">
        <f t="shared" si="364"/>
        <v>plays</v>
      </c>
      <c r="S3833" s="8">
        <f t="shared" si="365"/>
        <v>41927.848900462966</v>
      </c>
      <c r="T3833" s="8">
        <f t="shared" si="366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4178</v>
      </c>
      <c r="D3834">
        <v>2000</v>
      </c>
      <c r="E3834">
        <v>2325</v>
      </c>
      <c r="F3834" t="s">
        <v>8220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61"/>
        <v>116.25000000000001</v>
      </c>
      <c r="P3834">
        <f t="shared" si="362"/>
        <v>222.22222222222223</v>
      </c>
      <c r="Q3834" t="str">
        <f t="shared" si="363"/>
        <v>theater</v>
      </c>
      <c r="R3834" t="str">
        <f t="shared" si="364"/>
        <v>plays</v>
      </c>
      <c r="S3834" s="8">
        <f t="shared" si="365"/>
        <v>42375.114988425921</v>
      </c>
      <c r="T3834" s="8">
        <f t="shared" si="366"/>
        <v>42420.114988425921</v>
      </c>
    </row>
    <row r="3835" spans="1:20" ht="64" hidden="1" x14ac:dyDescent="0.2">
      <c r="A3835">
        <v>3833</v>
      </c>
      <c r="B3835" s="3" t="s">
        <v>3830</v>
      </c>
      <c r="C3835" s="3" t="s">
        <v>4179</v>
      </c>
      <c r="D3835">
        <v>600</v>
      </c>
      <c r="E3835">
        <v>763</v>
      </c>
      <c r="F3835" t="s">
        <v>8220</v>
      </c>
      <c r="G3835" t="s">
        <v>8225</v>
      </c>
      <c r="H3835" t="s">
        <v>8247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61"/>
        <v>127.16666666666667</v>
      </c>
      <c r="P3835">
        <f t="shared" si="362"/>
        <v>30</v>
      </c>
      <c r="Q3835" t="str">
        <f t="shared" si="363"/>
        <v>theater</v>
      </c>
      <c r="R3835" t="str">
        <f t="shared" si="364"/>
        <v>plays</v>
      </c>
      <c r="S3835" s="8">
        <f t="shared" si="365"/>
        <v>41963.872361111105</v>
      </c>
      <c r="T3835" s="8">
        <f t="shared" si="366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4180</v>
      </c>
      <c r="D3836">
        <v>10000</v>
      </c>
      <c r="E3836">
        <v>11094.23</v>
      </c>
      <c r="F3836" t="s">
        <v>8220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61"/>
        <v>110.9423</v>
      </c>
      <c r="P3836">
        <f t="shared" si="362"/>
        <v>175.43859649122808</v>
      </c>
      <c r="Q3836" t="str">
        <f t="shared" si="363"/>
        <v>theater</v>
      </c>
      <c r="R3836" t="str">
        <f t="shared" si="364"/>
        <v>plays</v>
      </c>
      <c r="S3836" s="8">
        <f t="shared" si="365"/>
        <v>42143.445219907408</v>
      </c>
      <c r="T3836" s="8">
        <f t="shared" si="366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4181</v>
      </c>
      <c r="D3837">
        <v>500</v>
      </c>
      <c r="E3837">
        <v>636</v>
      </c>
      <c r="F3837" t="s">
        <v>8220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61"/>
        <v>127.2</v>
      </c>
      <c r="P3837">
        <f t="shared" si="362"/>
        <v>62.5</v>
      </c>
      <c r="Q3837" t="str">
        <f t="shared" si="363"/>
        <v>theater</v>
      </c>
      <c r="R3837" t="str">
        <f t="shared" si="364"/>
        <v>plays</v>
      </c>
      <c r="S3837" s="8">
        <f t="shared" si="365"/>
        <v>42460.94222222222</v>
      </c>
      <c r="T3837" s="8">
        <f t="shared" si="366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4182</v>
      </c>
      <c r="D3838">
        <v>1800</v>
      </c>
      <c r="E3838">
        <v>2231</v>
      </c>
      <c r="F3838" t="s">
        <v>8220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61"/>
        <v>123.94444444444443</v>
      </c>
      <c r="P3838">
        <f t="shared" si="362"/>
        <v>128.57142857142858</v>
      </c>
      <c r="Q3838" t="str">
        <f t="shared" si="363"/>
        <v>theater</v>
      </c>
      <c r="R3838" t="str">
        <f t="shared" si="364"/>
        <v>plays</v>
      </c>
      <c r="S3838" s="8">
        <f t="shared" si="365"/>
        <v>42553.926527777774</v>
      </c>
      <c r="T3838" s="8">
        <f t="shared" si="366"/>
        <v>42585.172916666663</v>
      </c>
    </row>
    <row r="3839" spans="1:20" ht="48" hidden="1" x14ac:dyDescent="0.2">
      <c r="A3839">
        <v>3837</v>
      </c>
      <c r="B3839" s="3" t="s">
        <v>3834</v>
      </c>
      <c r="C3839" s="3" t="s">
        <v>4183</v>
      </c>
      <c r="D3839">
        <v>2200</v>
      </c>
      <c r="E3839">
        <v>2385</v>
      </c>
      <c r="F3839" t="s">
        <v>8220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61"/>
        <v>108.40909090909091</v>
      </c>
      <c r="P3839">
        <f t="shared" si="362"/>
        <v>129.41176470588235</v>
      </c>
      <c r="Q3839" t="str">
        <f t="shared" si="363"/>
        <v>theater</v>
      </c>
      <c r="R3839" t="str">
        <f t="shared" si="364"/>
        <v>plays</v>
      </c>
      <c r="S3839" s="8">
        <f t="shared" si="365"/>
        <v>42152.765717592592</v>
      </c>
      <c r="T3839" s="8">
        <f t="shared" si="366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4184</v>
      </c>
      <c r="D3840">
        <v>900</v>
      </c>
      <c r="E3840">
        <v>900</v>
      </c>
      <c r="F3840" t="s">
        <v>8220</v>
      </c>
      <c r="G3840" t="s">
        <v>8224</v>
      </c>
      <c r="H3840" t="s">
        <v>8246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61"/>
        <v>100</v>
      </c>
      <c r="P3840">
        <f t="shared" si="362"/>
        <v>9</v>
      </c>
      <c r="Q3840" t="str">
        <f t="shared" si="363"/>
        <v>theater</v>
      </c>
      <c r="R3840" t="str">
        <f t="shared" si="364"/>
        <v>plays</v>
      </c>
      <c r="S3840" s="8">
        <f t="shared" si="365"/>
        <v>42116.710752314815</v>
      </c>
      <c r="T3840" s="8">
        <f t="shared" si="366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4185</v>
      </c>
      <c r="D3841">
        <v>500</v>
      </c>
      <c r="E3841">
        <v>564.66</v>
      </c>
      <c r="F3841" t="s">
        <v>8220</v>
      </c>
      <c r="G3841" t="s">
        <v>8230</v>
      </c>
      <c r="H3841" t="s">
        <v>8249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61"/>
        <v>112.93199999999999</v>
      </c>
      <c r="P3841">
        <f t="shared" si="362"/>
        <v>15.625</v>
      </c>
      <c r="Q3841" t="str">
        <f t="shared" si="363"/>
        <v>theater</v>
      </c>
      <c r="R3841" t="str">
        <f t="shared" si="364"/>
        <v>plays</v>
      </c>
      <c r="S3841" s="8">
        <f t="shared" si="365"/>
        <v>42155.142638888887</v>
      </c>
      <c r="T3841" s="8">
        <f t="shared" si="366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4186</v>
      </c>
      <c r="D3842">
        <v>3500</v>
      </c>
      <c r="E3842">
        <v>4040</v>
      </c>
      <c r="F3842" t="s">
        <v>8220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61"/>
        <v>115.42857142857143</v>
      </c>
      <c r="P3842">
        <f t="shared" si="362"/>
        <v>1166.6666666666667</v>
      </c>
      <c r="Q3842" t="str">
        <f t="shared" si="363"/>
        <v>theater</v>
      </c>
      <c r="R3842" t="str">
        <f t="shared" si="364"/>
        <v>plays</v>
      </c>
      <c r="S3842" s="8">
        <f t="shared" si="365"/>
        <v>42432.701724537037</v>
      </c>
      <c r="T3842" s="8">
        <f t="shared" si="366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4187</v>
      </c>
      <c r="D3843">
        <v>300</v>
      </c>
      <c r="E3843">
        <v>460</v>
      </c>
      <c r="F3843" t="s">
        <v>8220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1"/>
        <v>153.33333333333334</v>
      </c>
      <c r="P3843">
        <f t="shared" si="362"/>
        <v>8.8235294117647065</v>
      </c>
      <c r="Q3843" t="str">
        <f t="shared" si="363"/>
        <v>theater</v>
      </c>
      <c r="R3843" t="str">
        <f t="shared" si="364"/>
        <v>plays</v>
      </c>
      <c r="S3843" s="8">
        <f t="shared" si="365"/>
        <v>41780.785729166666</v>
      </c>
      <c r="T3843" s="8">
        <f t="shared" si="366"/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4188</v>
      </c>
      <c r="D3844">
        <v>400</v>
      </c>
      <c r="E3844">
        <v>1570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1"/>
        <v>392.5</v>
      </c>
      <c r="P3844">
        <f t="shared" si="362"/>
        <v>17.391304347826086</v>
      </c>
      <c r="Q3844" t="str">
        <f t="shared" si="363"/>
        <v>theater</v>
      </c>
      <c r="R3844" t="str">
        <f t="shared" si="364"/>
        <v>plays</v>
      </c>
      <c r="S3844" s="8">
        <f t="shared" si="365"/>
        <v>41740.493657407409</v>
      </c>
      <c r="T3844" s="8">
        <f t="shared" si="366"/>
        <v>41770.493657407409</v>
      </c>
    </row>
    <row r="3845" spans="1:20" ht="96" hidden="1" x14ac:dyDescent="0.2">
      <c r="A3845">
        <v>3843</v>
      </c>
      <c r="B3845" s="3" t="s">
        <v>3840</v>
      </c>
      <c r="C3845" s="3" t="s">
        <v>4189</v>
      </c>
      <c r="D3845">
        <v>50</v>
      </c>
      <c r="E3845">
        <v>1351</v>
      </c>
      <c r="F3845" t="s">
        <v>8220</v>
      </c>
      <c r="G3845" t="s">
        <v>8230</v>
      </c>
      <c r="H3845" t="s">
        <v>8249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1"/>
        <v>2702</v>
      </c>
      <c r="P3845">
        <f t="shared" si="362"/>
        <v>2.6315789473684212</v>
      </c>
      <c r="Q3845" t="str">
        <f t="shared" si="363"/>
        <v>theater</v>
      </c>
      <c r="R3845" t="str">
        <f t="shared" si="364"/>
        <v>plays</v>
      </c>
      <c r="S3845" s="8">
        <f t="shared" si="365"/>
        <v>41766.072500000002</v>
      </c>
      <c r="T3845" s="8">
        <f t="shared" si="366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4190</v>
      </c>
      <c r="D3846">
        <v>1300</v>
      </c>
      <c r="E3846">
        <v>1651</v>
      </c>
      <c r="F3846" t="s">
        <v>8220</v>
      </c>
      <c r="G3846" t="s">
        <v>8225</v>
      </c>
      <c r="H3846" t="s">
        <v>8247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1"/>
        <v>127</v>
      </c>
      <c r="P3846">
        <f t="shared" si="362"/>
        <v>26</v>
      </c>
      <c r="Q3846" t="str">
        <f t="shared" si="363"/>
        <v>theater</v>
      </c>
      <c r="R3846" t="str">
        <f t="shared" si="364"/>
        <v>plays</v>
      </c>
      <c r="S3846" s="8">
        <f t="shared" si="365"/>
        <v>41766.617291666669</v>
      </c>
      <c r="T3846" s="8">
        <f t="shared" si="366"/>
        <v>41793.290972222225</v>
      </c>
    </row>
    <row r="3847" spans="1:20" ht="48" hidden="1" x14ac:dyDescent="0.2">
      <c r="A3847">
        <v>3845</v>
      </c>
      <c r="B3847" s="3" t="s">
        <v>3842</v>
      </c>
      <c r="C3847" s="3" t="s">
        <v>4191</v>
      </c>
      <c r="D3847">
        <v>12000</v>
      </c>
      <c r="E3847">
        <v>12870</v>
      </c>
      <c r="F3847" t="s">
        <v>8220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1"/>
        <v>107.25</v>
      </c>
      <c r="P3847">
        <f t="shared" si="362"/>
        <v>1000</v>
      </c>
      <c r="Q3847" t="str">
        <f t="shared" si="363"/>
        <v>theater</v>
      </c>
      <c r="R3847" t="str">
        <f t="shared" si="364"/>
        <v>plays</v>
      </c>
      <c r="S3847" s="8">
        <f t="shared" si="365"/>
        <v>42248.627013888887</v>
      </c>
      <c r="T3847" s="8">
        <f t="shared" si="366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4192</v>
      </c>
      <c r="D3848">
        <v>750</v>
      </c>
      <c r="E3848">
        <v>1485</v>
      </c>
      <c r="F3848" t="s">
        <v>8220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1"/>
        <v>198</v>
      </c>
      <c r="P3848">
        <f t="shared" si="362"/>
        <v>93.75</v>
      </c>
      <c r="Q3848" t="str">
        <f t="shared" si="363"/>
        <v>theater</v>
      </c>
      <c r="R3848" t="str">
        <f t="shared" si="364"/>
        <v>plays</v>
      </c>
      <c r="S3848" s="8">
        <f t="shared" si="365"/>
        <v>41885.221550925926</v>
      </c>
      <c r="T3848" s="8">
        <f t="shared" si="366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4193</v>
      </c>
      <c r="D3849">
        <v>4000</v>
      </c>
      <c r="E3849">
        <v>4000.5</v>
      </c>
      <c r="F3849" t="s">
        <v>8220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1"/>
        <v>100.01249999999999</v>
      </c>
      <c r="P3849">
        <f t="shared" si="362"/>
        <v>444.44444444444446</v>
      </c>
      <c r="Q3849" t="str">
        <f t="shared" si="363"/>
        <v>theater</v>
      </c>
      <c r="R3849" t="str">
        <f t="shared" si="364"/>
        <v>plays</v>
      </c>
      <c r="S3849" s="8">
        <f t="shared" si="365"/>
        <v>42159.224432870367</v>
      </c>
      <c r="T3849" s="8">
        <f t="shared" si="366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4194</v>
      </c>
      <c r="D3850">
        <v>200</v>
      </c>
      <c r="E3850">
        <v>205</v>
      </c>
      <c r="F3850" t="s">
        <v>8220</v>
      </c>
      <c r="G3850" t="s">
        <v>8225</v>
      </c>
      <c r="H3850" t="s">
        <v>8247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1"/>
        <v>102.49999999999999</v>
      </c>
      <c r="P3850">
        <f t="shared" si="362"/>
        <v>4.6511627906976747</v>
      </c>
      <c r="Q3850" t="str">
        <f t="shared" si="363"/>
        <v>theater</v>
      </c>
      <c r="R3850" t="str">
        <f t="shared" si="364"/>
        <v>plays</v>
      </c>
      <c r="S3850" s="8">
        <f t="shared" si="365"/>
        <v>42265.817002314812</v>
      </c>
      <c r="T3850" s="8">
        <f t="shared" si="366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4195</v>
      </c>
      <c r="D3851">
        <v>500</v>
      </c>
      <c r="E3851">
        <v>500</v>
      </c>
      <c r="F3851" t="s">
        <v>8220</v>
      </c>
      <c r="G3851" t="s">
        <v>8224</v>
      </c>
      <c r="H3851" t="s">
        <v>8246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ref="O3851:O3914" si="367">(E3851/D3851)*100</f>
        <v>100</v>
      </c>
      <c r="P3851">
        <f t="shared" ref="P3851:P3914" si="368">D3851/L3851</f>
        <v>17.857142857142858</v>
      </c>
      <c r="Q3851" t="str">
        <f t="shared" ref="Q3851:Q3914" si="369">LEFT(N3851,SEARCH("/",N3851)-1)</f>
        <v>theater</v>
      </c>
      <c r="R3851" t="str">
        <f t="shared" ref="R3851:R3914" si="370">RIGHT(N3851,LEN(N3851)-SEARCH("/",N3851))</f>
        <v>plays</v>
      </c>
      <c r="S3851" s="8">
        <f t="shared" ref="S3851:S3914" si="371">(((J3851/60)/60)/24)+DATE(1970,1,1)</f>
        <v>42136.767175925925</v>
      </c>
      <c r="T3851" s="8">
        <f t="shared" ref="T3851:T3914" si="372">(((I3851/60)/60)/24)+DATE(1970,1,1)</f>
        <v>42166.767175925925</v>
      </c>
    </row>
    <row r="3852" spans="1:20" ht="48" hidden="1" x14ac:dyDescent="0.2">
      <c r="A3852">
        <v>3850</v>
      </c>
      <c r="B3852" s="3" t="s">
        <v>3847</v>
      </c>
      <c r="C3852" s="3" t="s">
        <v>4196</v>
      </c>
      <c r="D3852">
        <v>1200</v>
      </c>
      <c r="E3852">
        <v>1506</v>
      </c>
      <c r="F3852" t="s">
        <v>8220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7"/>
        <v>125.49999999999999</v>
      </c>
      <c r="P3852">
        <f t="shared" si="368"/>
        <v>300</v>
      </c>
      <c r="Q3852" t="str">
        <f t="shared" si="369"/>
        <v>theater</v>
      </c>
      <c r="R3852" t="str">
        <f t="shared" si="370"/>
        <v>plays</v>
      </c>
      <c r="S3852" s="8">
        <f t="shared" si="371"/>
        <v>41975.124340277776</v>
      </c>
      <c r="T3852" s="8">
        <f t="shared" si="372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4197</v>
      </c>
      <c r="D3853">
        <v>6000</v>
      </c>
      <c r="E3853">
        <v>6388</v>
      </c>
      <c r="F3853" t="s">
        <v>8220</v>
      </c>
      <c r="G3853" t="s">
        <v>8230</v>
      </c>
      <c r="H3853" t="s">
        <v>8249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7"/>
        <v>106.46666666666667</v>
      </c>
      <c r="P3853">
        <f t="shared" si="368"/>
        <v>250</v>
      </c>
      <c r="Q3853" t="str">
        <f t="shared" si="369"/>
        <v>theater</v>
      </c>
      <c r="R3853" t="str">
        <f t="shared" si="370"/>
        <v>plays</v>
      </c>
      <c r="S3853" s="8">
        <f t="shared" si="371"/>
        <v>42172.439571759256</v>
      </c>
      <c r="T3853" s="8">
        <f t="shared" si="372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4198</v>
      </c>
      <c r="D3854">
        <v>2500</v>
      </c>
      <c r="E3854">
        <v>2615</v>
      </c>
      <c r="F3854" t="s">
        <v>8220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7"/>
        <v>104.60000000000001</v>
      </c>
      <c r="P3854">
        <f t="shared" si="368"/>
        <v>1250</v>
      </c>
      <c r="Q3854" t="str">
        <f t="shared" si="369"/>
        <v>theater</v>
      </c>
      <c r="R3854" t="str">
        <f t="shared" si="370"/>
        <v>plays</v>
      </c>
      <c r="S3854" s="8">
        <f t="shared" si="371"/>
        <v>42065.190694444449</v>
      </c>
      <c r="T3854" s="8">
        <f t="shared" si="372"/>
        <v>42090.149027777778</v>
      </c>
    </row>
    <row r="3855" spans="1:20" ht="48" hidden="1" x14ac:dyDescent="0.2">
      <c r="A3855">
        <v>3853</v>
      </c>
      <c r="B3855" s="3" t="s">
        <v>3850</v>
      </c>
      <c r="C3855" s="3" t="s">
        <v>4199</v>
      </c>
      <c r="D3855">
        <v>3500</v>
      </c>
      <c r="E3855">
        <v>3600</v>
      </c>
      <c r="F3855" t="s">
        <v>8220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7"/>
        <v>102.85714285714285</v>
      </c>
      <c r="P3855">
        <f t="shared" si="368"/>
        <v>1750</v>
      </c>
      <c r="Q3855" t="str">
        <f t="shared" si="369"/>
        <v>theater</v>
      </c>
      <c r="R3855" t="str">
        <f t="shared" si="370"/>
        <v>plays</v>
      </c>
      <c r="S3855" s="8">
        <f t="shared" si="371"/>
        <v>41848.84002314815</v>
      </c>
      <c r="T3855" s="8">
        <f t="shared" si="372"/>
        <v>41883.84002314815</v>
      </c>
    </row>
    <row r="3856" spans="1:20" ht="48" hidden="1" x14ac:dyDescent="0.2">
      <c r="A3856">
        <v>3854</v>
      </c>
      <c r="B3856" s="3" t="s">
        <v>3851</v>
      </c>
      <c r="C3856" s="3" t="s">
        <v>4200</v>
      </c>
      <c r="D3856">
        <v>6000</v>
      </c>
      <c r="E3856">
        <v>6904</v>
      </c>
      <c r="F3856" t="s">
        <v>8220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7"/>
        <v>115.06666666666668</v>
      </c>
      <c r="P3856">
        <f t="shared" si="368"/>
        <v>300</v>
      </c>
      <c r="Q3856" t="str">
        <f t="shared" si="369"/>
        <v>theater</v>
      </c>
      <c r="R3856" t="str">
        <f t="shared" si="370"/>
        <v>plays</v>
      </c>
      <c r="S3856" s="8">
        <f t="shared" si="371"/>
        <v>42103.884930555556</v>
      </c>
      <c r="T3856" s="8">
        <f t="shared" si="372"/>
        <v>42133.884930555556</v>
      </c>
    </row>
    <row r="3857" spans="1:20" ht="32" hidden="1" x14ac:dyDescent="0.2">
      <c r="A3857">
        <v>3855</v>
      </c>
      <c r="B3857" s="3" t="s">
        <v>3852</v>
      </c>
      <c r="C3857" s="3" t="s">
        <v>4201</v>
      </c>
      <c r="D3857">
        <v>500</v>
      </c>
      <c r="E3857">
        <v>502</v>
      </c>
      <c r="F3857" t="s">
        <v>8220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7"/>
        <v>100.4</v>
      </c>
      <c r="P3857">
        <f t="shared" si="368"/>
        <v>500</v>
      </c>
      <c r="Q3857" t="str">
        <f t="shared" si="369"/>
        <v>theater</v>
      </c>
      <c r="R3857" t="str">
        <f t="shared" si="370"/>
        <v>plays</v>
      </c>
      <c r="S3857" s="8">
        <f t="shared" si="371"/>
        <v>42059.970729166671</v>
      </c>
      <c r="T3857" s="8">
        <f t="shared" si="372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4202</v>
      </c>
      <c r="D3858">
        <v>3000</v>
      </c>
      <c r="E3858">
        <v>3600</v>
      </c>
      <c r="F3858" t="s">
        <v>8220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7"/>
        <v>120</v>
      </c>
      <c r="P3858">
        <f t="shared" si="368"/>
        <v>3000</v>
      </c>
      <c r="Q3858" t="str">
        <f t="shared" si="369"/>
        <v>theater</v>
      </c>
      <c r="R3858" t="str">
        <f t="shared" si="370"/>
        <v>plays</v>
      </c>
      <c r="S3858" s="8">
        <f t="shared" si="371"/>
        <v>42041.743090277778</v>
      </c>
      <c r="T3858" s="8">
        <f t="shared" si="372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4203</v>
      </c>
      <c r="D3859">
        <v>5000</v>
      </c>
      <c r="E3859">
        <v>5260</v>
      </c>
      <c r="F3859" t="s">
        <v>8220</v>
      </c>
      <c r="G3859" t="s">
        <v>8229</v>
      </c>
      <c r="H3859" t="s">
        <v>8251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7"/>
        <v>105.2</v>
      </c>
      <c r="P3859">
        <f t="shared" si="368"/>
        <v>1250</v>
      </c>
      <c r="Q3859" t="str">
        <f t="shared" si="369"/>
        <v>theater</v>
      </c>
      <c r="R3859" t="str">
        <f t="shared" si="370"/>
        <v>plays</v>
      </c>
      <c r="S3859" s="8">
        <f t="shared" si="371"/>
        <v>41829.73715277778</v>
      </c>
      <c r="T3859" s="8">
        <f t="shared" si="372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4204</v>
      </c>
      <c r="D3860">
        <v>1000</v>
      </c>
      <c r="E3860">
        <v>1106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7"/>
        <v>110.60000000000001</v>
      </c>
      <c r="P3860">
        <f t="shared" si="368"/>
        <v>1000</v>
      </c>
      <c r="Q3860" t="str">
        <f t="shared" si="369"/>
        <v>theater</v>
      </c>
      <c r="R3860" t="str">
        <f t="shared" si="370"/>
        <v>plays</v>
      </c>
      <c r="S3860" s="8">
        <f t="shared" si="371"/>
        <v>42128.431064814817</v>
      </c>
      <c r="T3860" s="8">
        <f t="shared" si="372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4205</v>
      </c>
      <c r="D3861">
        <v>250</v>
      </c>
      <c r="E3861">
        <v>260</v>
      </c>
      <c r="F3861" t="s">
        <v>8220</v>
      </c>
      <c r="G3861" t="s">
        <v>8225</v>
      </c>
      <c r="H3861" t="s">
        <v>8247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7"/>
        <v>104</v>
      </c>
      <c r="P3861">
        <f t="shared" si="368"/>
        <v>250</v>
      </c>
      <c r="Q3861" t="str">
        <f t="shared" si="369"/>
        <v>theater</v>
      </c>
      <c r="R3861" t="str">
        <f t="shared" si="370"/>
        <v>plays</v>
      </c>
      <c r="S3861" s="8">
        <f t="shared" si="371"/>
        <v>41789.893599537041</v>
      </c>
      <c r="T3861" s="8">
        <f t="shared" si="372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4206</v>
      </c>
      <c r="D3862">
        <v>350</v>
      </c>
      <c r="E3862">
        <v>460</v>
      </c>
      <c r="F3862" t="s">
        <v>8220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7"/>
        <v>131.42857142857142</v>
      </c>
      <c r="P3862">
        <f t="shared" si="368"/>
        <v>26.923076923076923</v>
      </c>
      <c r="Q3862" t="str">
        <f t="shared" si="369"/>
        <v>theater</v>
      </c>
      <c r="R3862" t="str">
        <f t="shared" si="370"/>
        <v>plays</v>
      </c>
      <c r="S3862" s="8">
        <f t="shared" si="371"/>
        <v>41833.660995370366</v>
      </c>
      <c r="T3862" s="8">
        <f t="shared" si="372"/>
        <v>41863.660995370366</v>
      </c>
    </row>
    <row r="3863" spans="1:20" ht="48" hidden="1" x14ac:dyDescent="0.2">
      <c r="A3863">
        <v>3861</v>
      </c>
      <c r="B3863" s="3" t="s">
        <v>3858</v>
      </c>
      <c r="C3863" s="3" t="s">
        <v>4207</v>
      </c>
      <c r="D3863">
        <v>1500</v>
      </c>
      <c r="E3863">
        <v>1720</v>
      </c>
      <c r="F3863" t="s">
        <v>8220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7"/>
        <v>114.66666666666667</v>
      </c>
      <c r="P3863">
        <f t="shared" si="368"/>
        <v>1500</v>
      </c>
      <c r="Q3863" t="str">
        <f t="shared" si="369"/>
        <v>theater</v>
      </c>
      <c r="R3863" t="str">
        <f t="shared" si="370"/>
        <v>plays</v>
      </c>
      <c r="S3863" s="8">
        <f t="shared" si="371"/>
        <v>41914.590011574073</v>
      </c>
      <c r="T3863" s="8">
        <f t="shared" si="372"/>
        <v>41955.907638888893</v>
      </c>
    </row>
    <row r="3864" spans="1:20" ht="48" hidden="1" x14ac:dyDescent="0.2">
      <c r="A3864">
        <v>3862</v>
      </c>
      <c r="B3864" s="3" t="s">
        <v>3859</v>
      </c>
      <c r="C3864" s="3" t="s">
        <v>4208</v>
      </c>
      <c r="D3864">
        <v>400</v>
      </c>
      <c r="E3864">
        <v>425</v>
      </c>
      <c r="F3864" t="s">
        <v>8220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7"/>
        <v>106.25</v>
      </c>
      <c r="P3864">
        <f t="shared" si="368"/>
        <v>400</v>
      </c>
      <c r="Q3864" t="str">
        <f t="shared" si="369"/>
        <v>theater</v>
      </c>
      <c r="R3864" t="str">
        <f t="shared" si="370"/>
        <v>plays</v>
      </c>
      <c r="S3864" s="8">
        <f t="shared" si="371"/>
        <v>42611.261064814811</v>
      </c>
      <c r="T3864" s="8">
        <f t="shared" si="372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4209</v>
      </c>
      <c r="D3865">
        <v>3200</v>
      </c>
      <c r="E3865">
        <v>3400</v>
      </c>
      <c r="F3865" t="s">
        <v>8220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7"/>
        <v>106.25</v>
      </c>
      <c r="P3865" t="e">
        <f t="shared" si="368"/>
        <v>#DIV/0!</v>
      </c>
      <c r="Q3865" t="str">
        <f t="shared" si="369"/>
        <v>theater</v>
      </c>
      <c r="R3865" t="str">
        <f t="shared" si="370"/>
        <v>plays</v>
      </c>
      <c r="S3865" s="8">
        <f t="shared" si="371"/>
        <v>42253.633159722223</v>
      </c>
      <c r="T3865" s="8">
        <f t="shared" si="372"/>
        <v>42313.674826388888</v>
      </c>
    </row>
    <row r="3866" spans="1:20" ht="32" hidden="1" x14ac:dyDescent="0.2">
      <c r="A3866">
        <v>3864</v>
      </c>
      <c r="B3866" s="3" t="s">
        <v>3861</v>
      </c>
      <c r="C3866" s="3" t="s">
        <v>4210</v>
      </c>
      <c r="D3866">
        <v>1500</v>
      </c>
      <c r="E3866">
        <v>1590.29</v>
      </c>
      <c r="F3866" t="s">
        <v>8220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7"/>
        <v>106.01933333333334</v>
      </c>
      <c r="P3866">
        <f t="shared" si="368"/>
        <v>500</v>
      </c>
      <c r="Q3866" t="str">
        <f t="shared" si="369"/>
        <v>theater</v>
      </c>
      <c r="R3866" t="str">
        <f t="shared" si="370"/>
        <v>plays</v>
      </c>
      <c r="S3866" s="8">
        <f t="shared" si="371"/>
        <v>42295.891828703709</v>
      </c>
      <c r="T3866" s="8">
        <f t="shared" si="372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4211</v>
      </c>
      <c r="D3867">
        <v>5000</v>
      </c>
      <c r="E3867">
        <v>5000</v>
      </c>
      <c r="F3867" t="s">
        <v>8220</v>
      </c>
      <c r="G3867" t="s">
        <v>8224</v>
      </c>
      <c r="H3867" t="s">
        <v>8246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7"/>
        <v>100</v>
      </c>
      <c r="P3867">
        <f t="shared" si="368"/>
        <v>357.14285714285717</v>
      </c>
      <c r="Q3867" t="str">
        <f t="shared" si="369"/>
        <v>theater</v>
      </c>
      <c r="R3867" t="str">
        <f t="shared" si="370"/>
        <v>plays</v>
      </c>
      <c r="S3867" s="8">
        <f t="shared" si="371"/>
        <v>41841.651597222226</v>
      </c>
      <c r="T3867" s="8">
        <f t="shared" si="372"/>
        <v>41881.229166666664</v>
      </c>
    </row>
    <row r="3868" spans="1:20" ht="48" hidden="1" x14ac:dyDescent="0.2">
      <c r="A3868">
        <v>3866</v>
      </c>
      <c r="B3868" s="3" t="s">
        <v>3863</v>
      </c>
      <c r="C3868" s="3" t="s">
        <v>4212</v>
      </c>
      <c r="D3868">
        <v>3500</v>
      </c>
      <c r="E3868">
        <v>3500</v>
      </c>
      <c r="F3868" t="s">
        <v>8220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7"/>
        <v>100</v>
      </c>
      <c r="P3868">
        <f t="shared" si="368"/>
        <v>1750</v>
      </c>
      <c r="Q3868" t="str">
        <f t="shared" si="369"/>
        <v>theater</v>
      </c>
      <c r="R3868" t="str">
        <f t="shared" si="370"/>
        <v>plays</v>
      </c>
      <c r="S3868" s="8">
        <f t="shared" si="371"/>
        <v>42402.947002314817</v>
      </c>
      <c r="T3868" s="8">
        <f t="shared" si="372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4213</v>
      </c>
      <c r="D3869">
        <v>6000</v>
      </c>
      <c r="E3869">
        <v>7665</v>
      </c>
      <c r="F3869" t="s">
        <v>8220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7"/>
        <v>127.75000000000001</v>
      </c>
      <c r="P3869">
        <f t="shared" si="368"/>
        <v>1200</v>
      </c>
      <c r="Q3869" t="str">
        <f t="shared" si="369"/>
        <v>theater</v>
      </c>
      <c r="R3869" t="str">
        <f t="shared" si="370"/>
        <v>plays</v>
      </c>
      <c r="S3869" s="8">
        <f t="shared" si="371"/>
        <v>42509.814108796301</v>
      </c>
      <c r="T3869" s="8">
        <f t="shared" si="372"/>
        <v>42539.814108796301</v>
      </c>
    </row>
    <row r="3870" spans="1:20" ht="32" hidden="1" x14ac:dyDescent="0.2">
      <c r="A3870">
        <v>3868</v>
      </c>
      <c r="B3870" s="3" t="s">
        <v>3865</v>
      </c>
      <c r="C3870" s="3" t="s">
        <v>4214</v>
      </c>
      <c r="D3870">
        <v>1300</v>
      </c>
      <c r="E3870">
        <v>1367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7"/>
        <v>105.15384615384616</v>
      </c>
      <c r="P3870">
        <f t="shared" si="368"/>
        <v>1300</v>
      </c>
      <c r="Q3870" t="str">
        <f t="shared" si="369"/>
        <v>theater</v>
      </c>
      <c r="R3870" t="str">
        <f t="shared" si="370"/>
        <v>musical</v>
      </c>
      <c r="S3870" s="8">
        <f t="shared" si="371"/>
        <v>41865.659780092588</v>
      </c>
      <c r="T3870" s="8">
        <f t="shared" si="37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4215</v>
      </c>
      <c r="D3871">
        <v>500</v>
      </c>
      <c r="E3871">
        <v>600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7"/>
        <v>120</v>
      </c>
      <c r="P3871">
        <f t="shared" si="368"/>
        <v>33.333333333333336</v>
      </c>
      <c r="Q3871" t="str">
        <f t="shared" si="369"/>
        <v>theater</v>
      </c>
      <c r="R3871" t="str">
        <f t="shared" si="370"/>
        <v>musical</v>
      </c>
      <c r="S3871" s="8">
        <f t="shared" si="371"/>
        <v>42047.724444444444</v>
      </c>
      <c r="T3871" s="8">
        <f t="shared" si="37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4216</v>
      </c>
      <c r="D3872">
        <v>2200</v>
      </c>
      <c r="E3872">
        <v>2363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7"/>
        <v>107.40909090909089</v>
      </c>
      <c r="P3872">
        <f t="shared" si="368"/>
        <v>220</v>
      </c>
      <c r="Q3872" t="str">
        <f t="shared" si="369"/>
        <v>theater</v>
      </c>
      <c r="R3872" t="str">
        <f t="shared" si="370"/>
        <v>musical</v>
      </c>
      <c r="S3872" s="8">
        <f t="shared" si="371"/>
        <v>41793.17219907407</v>
      </c>
      <c r="T3872" s="8">
        <f t="shared" si="372"/>
        <v>41823.17219907407</v>
      </c>
    </row>
    <row r="3873" spans="1:20" ht="16" hidden="1" x14ac:dyDescent="0.2">
      <c r="A3873">
        <v>3871</v>
      </c>
      <c r="B3873" s="3" t="s">
        <v>3868</v>
      </c>
      <c r="C3873" s="3" t="s">
        <v>4217</v>
      </c>
      <c r="D3873">
        <v>5000</v>
      </c>
      <c r="E3873">
        <v>5025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7"/>
        <v>100.49999999999999</v>
      </c>
      <c r="P3873">
        <f t="shared" si="368"/>
        <v>1666.6666666666667</v>
      </c>
      <c r="Q3873" t="str">
        <f t="shared" si="369"/>
        <v>theater</v>
      </c>
      <c r="R3873" t="str">
        <f t="shared" si="370"/>
        <v>musical</v>
      </c>
      <c r="S3873" s="8">
        <f t="shared" si="371"/>
        <v>42763.780671296292</v>
      </c>
      <c r="T3873" s="8">
        <f t="shared" si="37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4218</v>
      </c>
      <c r="D3874">
        <v>7500</v>
      </c>
      <c r="E3874">
        <v>7685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7"/>
        <v>102.46666666666667</v>
      </c>
      <c r="P3874" t="e">
        <f t="shared" si="368"/>
        <v>#DIV/0!</v>
      </c>
      <c r="Q3874" t="str">
        <f t="shared" si="369"/>
        <v>theater</v>
      </c>
      <c r="R3874" t="str">
        <f t="shared" si="370"/>
        <v>musical</v>
      </c>
      <c r="S3874" s="8">
        <f t="shared" si="371"/>
        <v>42180.145787037036</v>
      </c>
      <c r="T3874" s="8">
        <f t="shared" si="37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4219</v>
      </c>
      <c r="D3875">
        <v>1500</v>
      </c>
      <c r="E3875">
        <v>3700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7"/>
        <v>246.66666666666669</v>
      </c>
      <c r="P3875" t="e">
        <f t="shared" si="368"/>
        <v>#DIV/0!</v>
      </c>
      <c r="Q3875" t="str">
        <f t="shared" si="369"/>
        <v>theater</v>
      </c>
      <c r="R3875" t="str">
        <f t="shared" si="370"/>
        <v>musical</v>
      </c>
      <c r="S3875" s="8">
        <f t="shared" si="371"/>
        <v>42255.696006944447</v>
      </c>
      <c r="T3875" s="8">
        <f t="shared" si="37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4220</v>
      </c>
      <c r="D3876">
        <v>1000</v>
      </c>
      <c r="E3876">
        <v>2195</v>
      </c>
      <c r="F3876" t="s">
        <v>8220</v>
      </c>
      <c r="G3876" t="s">
        <v>8224</v>
      </c>
      <c r="H3876" t="s">
        <v>8246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7"/>
        <v>219.49999999999997</v>
      </c>
      <c r="P3876" t="e">
        <f t="shared" si="368"/>
        <v>#DIV/0!</v>
      </c>
      <c r="Q3876" t="str">
        <f t="shared" si="369"/>
        <v>theater</v>
      </c>
      <c r="R3876" t="str">
        <f t="shared" si="370"/>
        <v>musical</v>
      </c>
      <c r="S3876" s="8">
        <f t="shared" si="371"/>
        <v>42007.016458333332</v>
      </c>
      <c r="T3876" s="8">
        <f t="shared" si="37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4221</v>
      </c>
      <c r="D3877">
        <v>1300</v>
      </c>
      <c r="E3877">
        <v>1700</v>
      </c>
      <c r="F3877" t="s">
        <v>8220</v>
      </c>
      <c r="G3877" t="s">
        <v>8224</v>
      </c>
      <c r="H3877" t="s">
        <v>8246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7"/>
        <v>130.76923076923077</v>
      </c>
      <c r="P3877" t="e">
        <f t="shared" si="368"/>
        <v>#DIV/0!</v>
      </c>
      <c r="Q3877" t="str">
        <f t="shared" si="369"/>
        <v>theater</v>
      </c>
      <c r="R3877" t="str">
        <f t="shared" si="370"/>
        <v>musical</v>
      </c>
      <c r="S3877" s="8">
        <f t="shared" si="371"/>
        <v>42615.346817129626</v>
      </c>
      <c r="T3877" s="8">
        <f t="shared" si="372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4222</v>
      </c>
      <c r="D3878">
        <v>3500</v>
      </c>
      <c r="E3878">
        <v>5410</v>
      </c>
      <c r="F3878" t="s">
        <v>8220</v>
      </c>
      <c r="G3878" t="s">
        <v>8226</v>
      </c>
      <c r="H3878" t="s">
        <v>8248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7"/>
        <v>154.57142857142858</v>
      </c>
      <c r="P3878">
        <f t="shared" si="368"/>
        <v>76.086956521739125</v>
      </c>
      <c r="Q3878" t="str">
        <f t="shared" si="369"/>
        <v>theater</v>
      </c>
      <c r="R3878" t="str">
        <f t="shared" si="370"/>
        <v>musical</v>
      </c>
      <c r="S3878" s="8">
        <f t="shared" si="371"/>
        <v>42372.624166666668</v>
      </c>
      <c r="T3878" s="8">
        <f t="shared" si="37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4223</v>
      </c>
      <c r="D3879">
        <v>5000</v>
      </c>
      <c r="E3879">
        <v>5200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7"/>
        <v>104</v>
      </c>
      <c r="P3879">
        <f t="shared" si="368"/>
        <v>357.14285714285717</v>
      </c>
      <c r="Q3879" t="str">
        <f t="shared" si="369"/>
        <v>theater</v>
      </c>
      <c r="R3879" t="str">
        <f t="shared" si="370"/>
        <v>musical</v>
      </c>
      <c r="S3879" s="8">
        <f t="shared" si="371"/>
        <v>42682.67768518519</v>
      </c>
      <c r="T3879" s="8">
        <f t="shared" si="372"/>
        <v>42712.67768518519</v>
      </c>
    </row>
    <row r="3880" spans="1:20" ht="32" hidden="1" x14ac:dyDescent="0.2">
      <c r="A3880">
        <v>3878</v>
      </c>
      <c r="B3880" s="3" t="s">
        <v>3875</v>
      </c>
      <c r="C3880" s="3" t="s">
        <v>4224</v>
      </c>
      <c r="D3880">
        <v>5000</v>
      </c>
      <c r="E3880">
        <v>7050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7"/>
        <v>141</v>
      </c>
      <c r="P3880">
        <f t="shared" si="368"/>
        <v>5000</v>
      </c>
      <c r="Q3880" t="str">
        <f t="shared" si="369"/>
        <v>theater</v>
      </c>
      <c r="R3880" t="str">
        <f t="shared" si="370"/>
        <v>musical</v>
      </c>
      <c r="S3880" s="8">
        <f t="shared" si="371"/>
        <v>42154.818819444445</v>
      </c>
      <c r="T3880" s="8">
        <f t="shared" si="372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4225</v>
      </c>
      <c r="D3881">
        <v>3000</v>
      </c>
      <c r="E3881">
        <v>3100</v>
      </c>
      <c r="F3881" t="s">
        <v>8220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7"/>
        <v>103.33333333333334</v>
      </c>
      <c r="P3881" t="e">
        <f t="shared" si="368"/>
        <v>#DIV/0!</v>
      </c>
      <c r="Q3881" t="str">
        <f t="shared" si="369"/>
        <v>theater</v>
      </c>
      <c r="R3881" t="str">
        <f t="shared" si="370"/>
        <v>musical</v>
      </c>
      <c r="S3881" s="8">
        <f t="shared" si="371"/>
        <v>41999.861064814817</v>
      </c>
      <c r="T3881" s="8">
        <f t="shared" si="372"/>
        <v>42029.861064814817</v>
      </c>
    </row>
    <row r="3882" spans="1:20" ht="16" hidden="1" x14ac:dyDescent="0.2">
      <c r="A3882">
        <v>3880</v>
      </c>
      <c r="B3882" s="3" t="s">
        <v>3877</v>
      </c>
      <c r="C3882" s="3" t="s">
        <v>4226</v>
      </c>
      <c r="D3882">
        <v>450</v>
      </c>
      <c r="E3882">
        <v>632</v>
      </c>
      <c r="F3882" t="s">
        <v>8220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7"/>
        <v>140.44444444444443</v>
      </c>
      <c r="P3882">
        <f t="shared" si="368"/>
        <v>26.470588235294116</v>
      </c>
      <c r="Q3882" t="str">
        <f t="shared" si="369"/>
        <v>theater</v>
      </c>
      <c r="R3882" t="str">
        <f t="shared" si="370"/>
        <v>musical</v>
      </c>
      <c r="S3882" s="8">
        <f t="shared" si="371"/>
        <v>41815.815046296295</v>
      </c>
      <c r="T3882" s="8">
        <f t="shared" si="372"/>
        <v>41850.958333333336</v>
      </c>
    </row>
    <row r="3883" spans="1:20" ht="48" hidden="1" x14ac:dyDescent="0.2">
      <c r="A3883">
        <v>3881</v>
      </c>
      <c r="B3883" s="3" t="s">
        <v>3878</v>
      </c>
      <c r="C3883" s="3" t="s">
        <v>4227</v>
      </c>
      <c r="D3883">
        <v>3500</v>
      </c>
      <c r="E3883">
        <v>3978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7"/>
        <v>113.65714285714286</v>
      </c>
      <c r="P3883">
        <f t="shared" si="368"/>
        <v>3500</v>
      </c>
      <c r="Q3883" t="str">
        <f t="shared" si="369"/>
        <v>theater</v>
      </c>
      <c r="R3883" t="str">
        <f t="shared" si="370"/>
        <v>musical</v>
      </c>
      <c r="S3883" s="8">
        <f t="shared" si="371"/>
        <v>42756.018506944441</v>
      </c>
      <c r="T3883" s="8">
        <f t="shared" si="37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4228</v>
      </c>
      <c r="D3884">
        <v>4500</v>
      </c>
      <c r="E3884">
        <v>4522.22</v>
      </c>
      <c r="F3884" t="s">
        <v>8220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7"/>
        <v>100.49377777777779</v>
      </c>
      <c r="P3884" t="e">
        <f t="shared" si="368"/>
        <v>#DIV/0!</v>
      </c>
      <c r="Q3884" t="str">
        <f t="shared" si="369"/>
        <v>theater</v>
      </c>
      <c r="R3884" t="str">
        <f t="shared" si="370"/>
        <v>musical</v>
      </c>
      <c r="S3884" s="8">
        <f t="shared" si="371"/>
        <v>42373.983449074076</v>
      </c>
      <c r="T3884" s="8">
        <f t="shared" si="372"/>
        <v>42400.960416666669</v>
      </c>
    </row>
    <row r="3885" spans="1:20" ht="32" hidden="1" x14ac:dyDescent="0.2">
      <c r="A3885">
        <v>3883</v>
      </c>
      <c r="B3885" s="3" t="s">
        <v>3880</v>
      </c>
      <c r="C3885" s="3" t="s">
        <v>4229</v>
      </c>
      <c r="D3885">
        <v>5000</v>
      </c>
      <c r="E3885">
        <v>5651.58</v>
      </c>
      <c r="F3885" t="s">
        <v>8220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7"/>
        <v>113.03159999999998</v>
      </c>
      <c r="P3885" t="e">
        <f t="shared" si="368"/>
        <v>#DIV/0!</v>
      </c>
      <c r="Q3885" t="str">
        <f t="shared" si="369"/>
        <v>theater</v>
      </c>
      <c r="R3885" t="str">
        <f t="shared" si="370"/>
        <v>musical</v>
      </c>
      <c r="S3885" s="8">
        <f t="shared" si="371"/>
        <v>41854.602650462963</v>
      </c>
      <c r="T3885" s="8">
        <f t="shared" si="37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4230</v>
      </c>
      <c r="D3886">
        <v>3250</v>
      </c>
      <c r="E3886">
        <v>3398.1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7"/>
        <v>104.55692307692308</v>
      </c>
      <c r="P3886" t="e">
        <f t="shared" si="368"/>
        <v>#DIV/0!</v>
      </c>
      <c r="Q3886" t="str">
        <f t="shared" si="369"/>
        <v>theater</v>
      </c>
      <c r="R3886" t="str">
        <f t="shared" si="370"/>
        <v>musical</v>
      </c>
      <c r="S3886" s="8">
        <f t="shared" si="371"/>
        <v>42065.791574074072</v>
      </c>
      <c r="T3886" s="8">
        <f t="shared" si="37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4231</v>
      </c>
      <c r="D3887">
        <v>70000</v>
      </c>
      <c r="E3887">
        <v>10</v>
      </c>
      <c r="F3887" t="s">
        <v>8220</v>
      </c>
      <c r="G3887" t="s">
        <v>8231</v>
      </c>
      <c r="H3887" t="s">
        <v>8252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7"/>
        <v>1.4285714285714287E-2</v>
      </c>
      <c r="P3887" t="e">
        <f t="shared" si="368"/>
        <v>#DIV/0!</v>
      </c>
      <c r="Q3887" t="str">
        <f t="shared" si="369"/>
        <v>theater</v>
      </c>
      <c r="R3887" t="str">
        <f t="shared" si="370"/>
        <v>musical</v>
      </c>
      <c r="S3887" s="8">
        <f t="shared" si="371"/>
        <v>42469.951284722221</v>
      </c>
      <c r="T3887" s="8">
        <f t="shared" si="372"/>
        <v>42499.951284722221</v>
      </c>
    </row>
    <row r="3888" spans="1:20" ht="48" hidden="1" x14ac:dyDescent="0.2">
      <c r="A3888">
        <v>3886</v>
      </c>
      <c r="B3888" s="3" t="s">
        <v>3883</v>
      </c>
      <c r="C3888" s="3" t="s">
        <v>4232</v>
      </c>
      <c r="D3888">
        <v>3000</v>
      </c>
      <c r="E3888">
        <v>1</v>
      </c>
      <c r="F3888" t="s">
        <v>8220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7"/>
        <v>3.3333333333333333E-2</v>
      </c>
      <c r="P3888" t="e">
        <f t="shared" si="368"/>
        <v>#DIV/0!</v>
      </c>
      <c r="Q3888" t="str">
        <f t="shared" si="369"/>
        <v>theater</v>
      </c>
      <c r="R3888" t="str">
        <f t="shared" si="370"/>
        <v>musical</v>
      </c>
      <c r="S3888" s="8">
        <f t="shared" si="371"/>
        <v>41954.228032407409</v>
      </c>
      <c r="T3888" s="8">
        <f t="shared" si="372"/>
        <v>41984.228032407409</v>
      </c>
    </row>
    <row r="3889" spans="1:20" ht="32" hidden="1" x14ac:dyDescent="0.2">
      <c r="A3889">
        <v>3887</v>
      </c>
      <c r="B3889" s="3" t="s">
        <v>3884</v>
      </c>
      <c r="C3889" s="3" t="s">
        <v>4233</v>
      </c>
      <c r="D3889">
        <v>100000000</v>
      </c>
      <c r="E3889">
        <v>0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7"/>
        <v>0</v>
      </c>
      <c r="P3889">
        <f t="shared" si="368"/>
        <v>50000000</v>
      </c>
      <c r="Q3889" t="str">
        <f t="shared" si="369"/>
        <v>theater</v>
      </c>
      <c r="R3889" t="str">
        <f t="shared" si="370"/>
        <v>musical</v>
      </c>
      <c r="S3889" s="8">
        <f t="shared" si="371"/>
        <v>42079.857974537037</v>
      </c>
      <c r="T3889" s="8">
        <f t="shared" si="372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4234</v>
      </c>
      <c r="D3890">
        <v>55000</v>
      </c>
      <c r="E3890">
        <v>151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7"/>
        <v>0.27454545454545454</v>
      </c>
      <c r="P3890">
        <f t="shared" si="368"/>
        <v>3928.5714285714284</v>
      </c>
      <c r="Q3890" t="str">
        <f t="shared" si="369"/>
        <v>theater</v>
      </c>
      <c r="R3890" t="str">
        <f t="shared" si="370"/>
        <v>plays</v>
      </c>
      <c r="S3890" s="8">
        <f t="shared" si="371"/>
        <v>42762.545810185184</v>
      </c>
      <c r="T3890" s="8">
        <f t="shared" si="372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4235</v>
      </c>
      <c r="D3891">
        <v>4000</v>
      </c>
      <c r="E3891">
        <v>0</v>
      </c>
      <c r="F3891" t="s">
        <v>8220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7"/>
        <v>0</v>
      </c>
      <c r="P3891">
        <f t="shared" si="368"/>
        <v>444.44444444444446</v>
      </c>
      <c r="Q3891" t="str">
        <f t="shared" si="369"/>
        <v>theater</v>
      </c>
      <c r="R3891" t="str">
        <f t="shared" si="370"/>
        <v>plays</v>
      </c>
      <c r="S3891" s="8">
        <f t="shared" si="371"/>
        <v>41977.004976851851</v>
      </c>
      <c r="T3891" s="8">
        <f t="shared" si="372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4236</v>
      </c>
      <c r="D3892">
        <v>500</v>
      </c>
      <c r="E3892">
        <v>70</v>
      </c>
      <c r="F3892" t="s">
        <v>8220</v>
      </c>
      <c r="G3892" t="s">
        <v>8229</v>
      </c>
      <c r="H3892" t="s">
        <v>8251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7"/>
        <v>14.000000000000002</v>
      </c>
      <c r="P3892">
        <f t="shared" si="368"/>
        <v>62.5</v>
      </c>
      <c r="Q3892" t="str">
        <f t="shared" si="369"/>
        <v>theater</v>
      </c>
      <c r="R3892" t="str">
        <f t="shared" si="370"/>
        <v>plays</v>
      </c>
      <c r="S3892" s="8">
        <f t="shared" si="371"/>
        <v>42171.758611111116</v>
      </c>
      <c r="T3892" s="8">
        <f t="shared" si="372"/>
        <v>42231.758611111116</v>
      </c>
    </row>
    <row r="3893" spans="1:20" ht="48" hidden="1" x14ac:dyDescent="0.2">
      <c r="A3893">
        <v>3891</v>
      </c>
      <c r="B3893" s="3" t="s">
        <v>3888</v>
      </c>
      <c r="C3893" s="3" t="s">
        <v>4237</v>
      </c>
      <c r="D3893">
        <v>25000</v>
      </c>
      <c r="E3893">
        <v>1387</v>
      </c>
      <c r="F3893" t="s">
        <v>8220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7"/>
        <v>5.548</v>
      </c>
      <c r="P3893">
        <f t="shared" si="368"/>
        <v>3571.4285714285716</v>
      </c>
      <c r="Q3893" t="str">
        <f t="shared" si="369"/>
        <v>theater</v>
      </c>
      <c r="R3893" t="str">
        <f t="shared" si="370"/>
        <v>plays</v>
      </c>
      <c r="S3893" s="8">
        <f t="shared" si="371"/>
        <v>42056.1324537037</v>
      </c>
      <c r="T3893" s="8">
        <f t="shared" si="372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4238</v>
      </c>
      <c r="D3894">
        <v>8000</v>
      </c>
      <c r="E3894">
        <v>190</v>
      </c>
      <c r="F3894" t="s">
        <v>8220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7"/>
        <v>2.375</v>
      </c>
      <c r="P3894" t="e">
        <f t="shared" si="368"/>
        <v>#DIV/0!</v>
      </c>
      <c r="Q3894" t="str">
        <f t="shared" si="369"/>
        <v>theater</v>
      </c>
      <c r="R3894" t="str">
        <f t="shared" si="370"/>
        <v>plays</v>
      </c>
      <c r="S3894" s="8">
        <f t="shared" si="371"/>
        <v>41867.652280092596</v>
      </c>
      <c r="T3894" s="8">
        <f t="shared" si="372"/>
        <v>41875.291666666664</v>
      </c>
    </row>
    <row r="3895" spans="1:20" ht="32" hidden="1" x14ac:dyDescent="0.2">
      <c r="A3895">
        <v>3893</v>
      </c>
      <c r="B3895" s="3" t="s">
        <v>3890</v>
      </c>
      <c r="C3895" s="3" t="s">
        <v>4239</v>
      </c>
      <c r="D3895">
        <v>100000</v>
      </c>
      <c r="E3895">
        <v>1867</v>
      </c>
      <c r="F3895" t="s">
        <v>8220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7"/>
        <v>1.867</v>
      </c>
      <c r="P3895">
        <f t="shared" si="368"/>
        <v>1190.4761904761904</v>
      </c>
      <c r="Q3895" t="str">
        <f t="shared" si="369"/>
        <v>theater</v>
      </c>
      <c r="R3895" t="str">
        <f t="shared" si="370"/>
        <v>plays</v>
      </c>
      <c r="S3895" s="8">
        <f t="shared" si="371"/>
        <v>41779.657870370371</v>
      </c>
      <c r="T3895" s="8">
        <f t="shared" si="372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4240</v>
      </c>
      <c r="D3896">
        <v>20000</v>
      </c>
      <c r="E3896">
        <v>0</v>
      </c>
      <c r="F3896" t="s">
        <v>8220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7"/>
        <v>0</v>
      </c>
      <c r="P3896">
        <f t="shared" si="368"/>
        <v>1818.1818181818182</v>
      </c>
      <c r="Q3896" t="str">
        <f t="shared" si="369"/>
        <v>theater</v>
      </c>
      <c r="R3896" t="str">
        <f t="shared" si="370"/>
        <v>plays</v>
      </c>
      <c r="S3896" s="8">
        <f t="shared" si="371"/>
        <v>42679.958472222221</v>
      </c>
      <c r="T3896" s="8">
        <f t="shared" si="372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4241</v>
      </c>
      <c r="D3897">
        <v>600</v>
      </c>
      <c r="E3897">
        <v>0</v>
      </c>
      <c r="F3897" t="s">
        <v>8220</v>
      </c>
      <c r="G3897" t="s">
        <v>8225</v>
      </c>
      <c r="H3897" t="s">
        <v>8247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7"/>
        <v>0</v>
      </c>
      <c r="P3897">
        <f t="shared" si="368"/>
        <v>600</v>
      </c>
      <c r="Q3897" t="str">
        <f t="shared" si="369"/>
        <v>theater</v>
      </c>
      <c r="R3897" t="str">
        <f t="shared" si="370"/>
        <v>plays</v>
      </c>
      <c r="S3897" s="8">
        <f t="shared" si="371"/>
        <v>42032.250208333338</v>
      </c>
      <c r="T3897" s="8">
        <f t="shared" si="372"/>
        <v>42063.250208333338</v>
      </c>
    </row>
    <row r="3898" spans="1:20" ht="16" hidden="1" x14ac:dyDescent="0.2">
      <c r="A3898">
        <v>3896</v>
      </c>
      <c r="B3898" s="3" t="s">
        <v>3893</v>
      </c>
      <c r="C3898" s="3" t="s">
        <v>4242</v>
      </c>
      <c r="D3898">
        <v>1200</v>
      </c>
      <c r="E3898">
        <v>0</v>
      </c>
      <c r="F3898" t="s">
        <v>8220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7"/>
        <v>0</v>
      </c>
      <c r="P3898">
        <f t="shared" si="368"/>
        <v>300</v>
      </c>
      <c r="Q3898" t="str">
        <f t="shared" si="369"/>
        <v>theater</v>
      </c>
      <c r="R3898" t="str">
        <f t="shared" si="370"/>
        <v>plays</v>
      </c>
      <c r="S3898" s="8">
        <f t="shared" si="371"/>
        <v>41793.191875000004</v>
      </c>
      <c r="T3898" s="8">
        <f t="shared" si="372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4243</v>
      </c>
      <c r="D3899">
        <v>80000</v>
      </c>
      <c r="E3899">
        <v>7655</v>
      </c>
      <c r="F3899" t="s">
        <v>8220</v>
      </c>
      <c r="G3899" t="s">
        <v>8224</v>
      </c>
      <c r="H3899" t="s">
        <v>8246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7"/>
        <v>9.5687499999999996</v>
      </c>
      <c r="P3899">
        <f t="shared" si="368"/>
        <v>8000</v>
      </c>
      <c r="Q3899" t="str">
        <f t="shared" si="369"/>
        <v>theater</v>
      </c>
      <c r="R3899" t="str">
        <f t="shared" si="370"/>
        <v>plays</v>
      </c>
      <c r="S3899" s="8">
        <f t="shared" si="371"/>
        <v>41982.87364583333</v>
      </c>
      <c r="T3899" s="8">
        <f t="shared" si="372"/>
        <v>42012.87364583333</v>
      </c>
    </row>
    <row r="3900" spans="1:20" ht="32" hidden="1" x14ac:dyDescent="0.2">
      <c r="A3900">
        <v>3898</v>
      </c>
      <c r="B3900" s="3" t="s">
        <v>3895</v>
      </c>
      <c r="C3900" s="3" t="s">
        <v>4244</v>
      </c>
      <c r="D3900">
        <v>71764</v>
      </c>
      <c r="E3900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7"/>
        <v>0</v>
      </c>
      <c r="P3900">
        <f t="shared" si="368"/>
        <v>4485.25</v>
      </c>
      <c r="Q3900" t="str">
        <f t="shared" si="369"/>
        <v>theater</v>
      </c>
      <c r="R3900" t="str">
        <f t="shared" si="370"/>
        <v>plays</v>
      </c>
      <c r="S3900" s="8">
        <f t="shared" si="371"/>
        <v>42193.482291666667</v>
      </c>
      <c r="T3900" s="8">
        <f t="shared" si="372"/>
        <v>42233.666666666672</v>
      </c>
    </row>
    <row r="3901" spans="1:20" ht="32" hidden="1" x14ac:dyDescent="0.2">
      <c r="A3901">
        <v>3899</v>
      </c>
      <c r="B3901" s="3" t="s">
        <v>3896</v>
      </c>
      <c r="C3901" s="3" t="s">
        <v>4245</v>
      </c>
      <c r="D3901">
        <v>5000</v>
      </c>
      <c r="E3901">
        <v>0</v>
      </c>
      <c r="F3901" t="s">
        <v>8220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7"/>
        <v>0</v>
      </c>
      <c r="P3901">
        <f t="shared" si="368"/>
        <v>2500</v>
      </c>
      <c r="Q3901" t="str">
        <f t="shared" si="369"/>
        <v>theater</v>
      </c>
      <c r="R3901" t="str">
        <f t="shared" si="370"/>
        <v>plays</v>
      </c>
      <c r="S3901" s="8">
        <f t="shared" si="371"/>
        <v>41843.775011574071</v>
      </c>
      <c r="T3901" s="8">
        <f t="shared" si="372"/>
        <v>41863.775011574071</v>
      </c>
    </row>
    <row r="3902" spans="1:20" ht="48" hidden="1" x14ac:dyDescent="0.2">
      <c r="A3902">
        <v>3900</v>
      </c>
      <c r="B3902" s="3" t="s">
        <v>3897</v>
      </c>
      <c r="C3902" s="3" t="s">
        <v>4246</v>
      </c>
      <c r="D3902">
        <v>3000</v>
      </c>
      <c r="E3902">
        <v>403</v>
      </c>
      <c r="F3902" t="s">
        <v>8220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7"/>
        <v>13.433333333333334</v>
      </c>
      <c r="P3902">
        <f t="shared" si="368"/>
        <v>600</v>
      </c>
      <c r="Q3902" t="str">
        <f t="shared" si="369"/>
        <v>theater</v>
      </c>
      <c r="R3902" t="str">
        <f t="shared" si="370"/>
        <v>plays</v>
      </c>
      <c r="S3902" s="8">
        <f t="shared" si="371"/>
        <v>42136.092488425929</v>
      </c>
      <c r="T3902" s="8">
        <f t="shared" si="372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4232</v>
      </c>
      <c r="D3903">
        <v>3000</v>
      </c>
      <c r="E3903">
        <v>0</v>
      </c>
      <c r="F3903" t="s">
        <v>8220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7"/>
        <v>0</v>
      </c>
      <c r="P3903">
        <f t="shared" si="368"/>
        <v>3000</v>
      </c>
      <c r="Q3903" t="str">
        <f t="shared" si="369"/>
        <v>theater</v>
      </c>
      <c r="R3903" t="str">
        <f t="shared" si="370"/>
        <v>plays</v>
      </c>
      <c r="S3903" s="8">
        <f t="shared" si="371"/>
        <v>42317.826377314821</v>
      </c>
      <c r="T3903" s="8">
        <f t="shared" si="372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4247</v>
      </c>
      <c r="D3904">
        <v>55000</v>
      </c>
      <c r="E3904">
        <v>0</v>
      </c>
      <c r="F3904" t="s">
        <v>8220</v>
      </c>
      <c r="G3904" t="s">
        <v>8232</v>
      </c>
      <c r="H3904" t="s">
        <v>8253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7"/>
        <v>0</v>
      </c>
      <c r="P3904">
        <f t="shared" si="368"/>
        <v>1774.1935483870968</v>
      </c>
      <c r="Q3904" t="str">
        <f t="shared" si="369"/>
        <v>theater</v>
      </c>
      <c r="R3904" t="str">
        <f t="shared" si="370"/>
        <v>plays</v>
      </c>
      <c r="S3904" s="8">
        <f t="shared" si="371"/>
        <v>42663.468078703707</v>
      </c>
      <c r="T3904" s="8">
        <f t="shared" si="372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4248</v>
      </c>
      <c r="D3905">
        <v>150000</v>
      </c>
      <c r="E3905">
        <v>4712</v>
      </c>
      <c r="F3905" t="s">
        <v>8220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7"/>
        <v>3.1413333333333333</v>
      </c>
      <c r="P3905" t="e">
        <f t="shared" si="368"/>
        <v>#DIV/0!</v>
      </c>
      <c r="Q3905" t="str">
        <f t="shared" si="369"/>
        <v>theater</v>
      </c>
      <c r="R3905" t="str">
        <f t="shared" si="370"/>
        <v>plays</v>
      </c>
      <c r="S3905" s="8">
        <f t="shared" si="371"/>
        <v>42186.01116898148</v>
      </c>
      <c r="T3905" s="8">
        <f t="shared" si="372"/>
        <v>42230.818055555559</v>
      </c>
    </row>
    <row r="3906" spans="1:20" ht="32" hidden="1" x14ac:dyDescent="0.2">
      <c r="A3906">
        <v>3904</v>
      </c>
      <c r="B3906" s="3" t="s">
        <v>3901</v>
      </c>
      <c r="C3906" s="3" t="s">
        <v>4249</v>
      </c>
      <c r="D3906">
        <v>500</v>
      </c>
      <c r="E3906">
        <v>500</v>
      </c>
      <c r="F3906" t="s">
        <v>8220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7"/>
        <v>100</v>
      </c>
      <c r="P3906">
        <f t="shared" si="368"/>
        <v>250</v>
      </c>
      <c r="Q3906" t="str">
        <f t="shared" si="369"/>
        <v>theater</v>
      </c>
      <c r="R3906" t="str">
        <f t="shared" si="370"/>
        <v>plays</v>
      </c>
      <c r="S3906" s="8">
        <f t="shared" si="371"/>
        <v>42095.229166666672</v>
      </c>
      <c r="T3906" s="8">
        <f t="shared" si="372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4250</v>
      </c>
      <c r="D3907">
        <v>200000</v>
      </c>
      <c r="E3907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7"/>
        <v>0</v>
      </c>
      <c r="P3907">
        <f t="shared" si="368"/>
        <v>28571.428571428572</v>
      </c>
      <c r="Q3907" t="str">
        <f t="shared" si="369"/>
        <v>theater</v>
      </c>
      <c r="R3907" t="str">
        <f t="shared" si="370"/>
        <v>plays</v>
      </c>
      <c r="S3907" s="8">
        <f t="shared" si="371"/>
        <v>42124.623877314814</v>
      </c>
      <c r="T3907" s="8">
        <f t="shared" si="372"/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4251</v>
      </c>
      <c r="D3908">
        <v>12000</v>
      </c>
      <c r="E3908">
        <v>1293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7"/>
        <v>10.775</v>
      </c>
      <c r="P3908">
        <f t="shared" si="368"/>
        <v>750</v>
      </c>
      <c r="Q3908" t="str">
        <f t="shared" si="369"/>
        <v>theater</v>
      </c>
      <c r="R3908" t="str">
        <f t="shared" si="370"/>
        <v>plays</v>
      </c>
      <c r="S3908" s="8">
        <f t="shared" si="371"/>
        <v>42143.917743055557</v>
      </c>
      <c r="T3908" s="8">
        <f t="shared" si="372"/>
        <v>42181.559027777781</v>
      </c>
    </row>
    <row r="3909" spans="1:20" ht="48" hidden="1" x14ac:dyDescent="0.2">
      <c r="A3909">
        <v>3907</v>
      </c>
      <c r="B3909" s="3" t="s">
        <v>3904</v>
      </c>
      <c r="C3909" s="3" t="s">
        <v>4252</v>
      </c>
      <c r="D3909">
        <v>3000</v>
      </c>
      <c r="E3909">
        <v>10</v>
      </c>
      <c r="F3909" t="s">
        <v>8220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7"/>
        <v>0.33333333333333337</v>
      </c>
      <c r="P3909">
        <f t="shared" si="368"/>
        <v>750</v>
      </c>
      <c r="Q3909" t="str">
        <f t="shared" si="369"/>
        <v>theater</v>
      </c>
      <c r="R3909" t="str">
        <f t="shared" si="370"/>
        <v>plays</v>
      </c>
      <c r="S3909" s="8">
        <f t="shared" si="371"/>
        <v>41906.819513888891</v>
      </c>
      <c r="T3909" s="8">
        <f t="shared" si="372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4253</v>
      </c>
      <c r="D3910">
        <v>5500</v>
      </c>
      <c r="E3910">
        <v>0</v>
      </c>
      <c r="F3910" t="s">
        <v>8220</v>
      </c>
      <c r="G3910" t="s">
        <v>8226</v>
      </c>
      <c r="H3910" t="s">
        <v>8248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7"/>
        <v>0</v>
      </c>
      <c r="P3910">
        <f t="shared" si="368"/>
        <v>1375</v>
      </c>
      <c r="Q3910" t="str">
        <f t="shared" si="369"/>
        <v>theater</v>
      </c>
      <c r="R3910" t="str">
        <f t="shared" si="370"/>
        <v>plays</v>
      </c>
      <c r="S3910" s="8">
        <f t="shared" si="371"/>
        <v>41834.135370370372</v>
      </c>
      <c r="T3910" s="8">
        <f t="shared" si="372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4254</v>
      </c>
      <c r="D3911">
        <v>7500</v>
      </c>
      <c r="E3911">
        <v>2070</v>
      </c>
      <c r="F3911" t="s">
        <v>8220</v>
      </c>
      <c r="G3911" t="s">
        <v>8229</v>
      </c>
      <c r="H3911" t="s">
        <v>8251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7"/>
        <v>27.6</v>
      </c>
      <c r="P3911">
        <f t="shared" si="368"/>
        <v>1875</v>
      </c>
      <c r="Q3911" t="str">
        <f t="shared" si="369"/>
        <v>theater</v>
      </c>
      <c r="R3911" t="str">
        <f t="shared" si="370"/>
        <v>plays</v>
      </c>
      <c r="S3911" s="8">
        <f t="shared" si="371"/>
        <v>41863.359282407408</v>
      </c>
      <c r="T3911" s="8">
        <f t="shared" si="372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4255</v>
      </c>
      <c r="D3912">
        <v>4500</v>
      </c>
      <c r="E3912">
        <v>338</v>
      </c>
      <c r="F3912" t="s">
        <v>8220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7"/>
        <v>7.5111111111111111</v>
      </c>
      <c r="P3912">
        <f t="shared" si="368"/>
        <v>1500</v>
      </c>
      <c r="Q3912" t="str">
        <f t="shared" si="369"/>
        <v>theater</v>
      </c>
      <c r="R3912" t="str">
        <f t="shared" si="370"/>
        <v>plays</v>
      </c>
      <c r="S3912" s="8">
        <f t="shared" si="371"/>
        <v>42224.756909722222</v>
      </c>
      <c r="T3912" s="8">
        <f t="shared" si="372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4256</v>
      </c>
      <c r="D3913">
        <v>20000</v>
      </c>
      <c r="E3913">
        <v>115</v>
      </c>
      <c r="F3913" t="s">
        <v>8220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7"/>
        <v>0.57499999999999996</v>
      </c>
      <c r="P3913">
        <f t="shared" si="368"/>
        <v>555.55555555555554</v>
      </c>
      <c r="Q3913" t="str">
        <f t="shared" si="369"/>
        <v>theater</v>
      </c>
      <c r="R3913" t="str">
        <f t="shared" si="370"/>
        <v>plays</v>
      </c>
      <c r="S3913" s="8">
        <f t="shared" si="371"/>
        <v>41939.8122337963</v>
      </c>
      <c r="T3913" s="8">
        <f t="shared" si="372"/>
        <v>41969.853900462964</v>
      </c>
    </row>
    <row r="3914" spans="1:20" ht="32" hidden="1" x14ac:dyDescent="0.2">
      <c r="A3914">
        <v>3912</v>
      </c>
      <c r="B3914" s="3" t="s">
        <v>3909</v>
      </c>
      <c r="C3914" s="3" t="s">
        <v>4257</v>
      </c>
      <c r="D3914">
        <v>7000</v>
      </c>
      <c r="E3914">
        <v>0</v>
      </c>
      <c r="F3914" t="s">
        <v>8220</v>
      </c>
      <c r="G3914" t="s">
        <v>8225</v>
      </c>
      <c r="H3914" t="s">
        <v>8247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7"/>
        <v>0</v>
      </c>
      <c r="P3914">
        <f t="shared" si="368"/>
        <v>7000</v>
      </c>
      <c r="Q3914" t="str">
        <f t="shared" si="369"/>
        <v>theater</v>
      </c>
      <c r="R3914" t="str">
        <f t="shared" si="370"/>
        <v>plays</v>
      </c>
      <c r="S3914" s="8">
        <f t="shared" si="371"/>
        <v>42059.270023148143</v>
      </c>
      <c r="T3914" s="8">
        <f t="shared" si="372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4258</v>
      </c>
      <c r="D3915">
        <v>50000</v>
      </c>
      <c r="E3915">
        <v>40</v>
      </c>
      <c r="F3915" t="s">
        <v>8220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ref="O3915:O3978" si="373">(E3915/D3915)*100</f>
        <v>0.08</v>
      </c>
      <c r="P3915">
        <f t="shared" ref="P3915:P3978" si="374">D3915/L3915</f>
        <v>7142.8571428571431</v>
      </c>
      <c r="Q3915" t="str">
        <f t="shared" ref="Q3915:Q3978" si="375">LEFT(N3915,SEARCH("/",N3915)-1)</f>
        <v>theater</v>
      </c>
      <c r="R3915" t="str">
        <f t="shared" ref="R3915:R3978" si="376">RIGHT(N3915,LEN(N3915)-SEARCH("/",N3915))</f>
        <v>plays</v>
      </c>
      <c r="S3915" s="8">
        <f t="shared" ref="S3915:S3978" si="377">(((J3915/60)/60)/24)+DATE(1970,1,1)</f>
        <v>42308.211215277777</v>
      </c>
      <c r="T3915" s="8">
        <f t="shared" ref="T3915:T3978" si="378">(((I3915/60)/60)/24)+DATE(1970,1,1)</f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4259</v>
      </c>
      <c r="D3916">
        <v>10000</v>
      </c>
      <c r="E3916">
        <v>92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73"/>
        <v>0.91999999999999993</v>
      </c>
      <c r="P3916">
        <f t="shared" si="374"/>
        <v>370.37037037037038</v>
      </c>
      <c r="Q3916" t="str">
        <f t="shared" si="375"/>
        <v>theater</v>
      </c>
      <c r="R3916" t="str">
        <f t="shared" si="376"/>
        <v>plays</v>
      </c>
      <c r="S3916" s="8">
        <f t="shared" si="377"/>
        <v>42114.818935185183</v>
      </c>
      <c r="T3916" s="8">
        <f t="shared" si="378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4260</v>
      </c>
      <c r="D3917">
        <v>130000</v>
      </c>
      <c r="E3917">
        <v>30112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73"/>
        <v>23.163076923076922</v>
      </c>
      <c r="P3917">
        <f t="shared" si="374"/>
        <v>130000</v>
      </c>
      <c r="Q3917" t="str">
        <f t="shared" si="375"/>
        <v>theater</v>
      </c>
      <c r="R3917" t="str">
        <f t="shared" si="376"/>
        <v>plays</v>
      </c>
      <c r="S3917" s="8">
        <f t="shared" si="377"/>
        <v>42492.98505787037</v>
      </c>
      <c r="T3917" s="8">
        <f t="shared" si="378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4261</v>
      </c>
      <c r="D3918">
        <v>250000</v>
      </c>
      <c r="E3918">
        <v>140</v>
      </c>
      <c r="F3918" t="s">
        <v>8220</v>
      </c>
      <c r="G3918" t="s">
        <v>8226</v>
      </c>
      <c r="H3918" t="s">
        <v>8248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73"/>
        <v>5.5999999999999994E-2</v>
      </c>
      <c r="P3918" t="e">
        <f t="shared" si="374"/>
        <v>#DIV/0!</v>
      </c>
      <c r="Q3918" t="str">
        <f t="shared" si="375"/>
        <v>theater</v>
      </c>
      <c r="R3918" t="str">
        <f t="shared" si="376"/>
        <v>plays</v>
      </c>
      <c r="S3918" s="8">
        <f t="shared" si="377"/>
        <v>42494.471666666665</v>
      </c>
      <c r="T3918" s="8">
        <f t="shared" si="378"/>
        <v>42524.471666666665</v>
      </c>
    </row>
    <row r="3919" spans="1:20" ht="32" hidden="1" x14ac:dyDescent="0.2">
      <c r="A3919">
        <v>3917</v>
      </c>
      <c r="B3919" s="3" t="s">
        <v>3914</v>
      </c>
      <c r="C3919" s="3" t="s">
        <v>4262</v>
      </c>
      <c r="D3919">
        <v>380000</v>
      </c>
      <c r="E3919">
        <v>30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73"/>
        <v>7.8947368421052634E-3</v>
      </c>
      <c r="P3919">
        <f t="shared" si="374"/>
        <v>380000</v>
      </c>
      <c r="Q3919" t="str">
        <f t="shared" si="375"/>
        <v>theater</v>
      </c>
      <c r="R3919" t="str">
        <f t="shared" si="376"/>
        <v>plays</v>
      </c>
      <c r="S3919" s="8">
        <f t="shared" si="377"/>
        <v>41863.527326388888</v>
      </c>
      <c r="T3919" s="8">
        <f t="shared" si="378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4263</v>
      </c>
      <c r="D3920">
        <v>50000</v>
      </c>
      <c r="E3920">
        <v>359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73"/>
        <v>0.71799999999999997</v>
      </c>
      <c r="P3920">
        <f t="shared" si="374"/>
        <v>16666.666666666668</v>
      </c>
      <c r="Q3920" t="str">
        <f t="shared" si="375"/>
        <v>theater</v>
      </c>
      <c r="R3920" t="str">
        <f t="shared" si="376"/>
        <v>plays</v>
      </c>
      <c r="S3920" s="8">
        <f t="shared" si="377"/>
        <v>41843.664618055554</v>
      </c>
      <c r="T3920" s="8">
        <f t="shared" si="378"/>
        <v>41855.666666666664</v>
      </c>
    </row>
    <row r="3921" spans="1:20" ht="32" hidden="1" x14ac:dyDescent="0.2">
      <c r="A3921">
        <v>3919</v>
      </c>
      <c r="B3921" s="3" t="s">
        <v>3916</v>
      </c>
      <c r="C3921" s="3" t="s">
        <v>4264</v>
      </c>
      <c r="D3921">
        <v>1500</v>
      </c>
      <c r="E3921">
        <v>40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73"/>
        <v>2.666666666666667</v>
      </c>
      <c r="P3921">
        <f t="shared" si="374"/>
        <v>500</v>
      </c>
      <c r="Q3921" t="str">
        <f t="shared" si="375"/>
        <v>theater</v>
      </c>
      <c r="R3921" t="str">
        <f t="shared" si="376"/>
        <v>plays</v>
      </c>
      <c r="S3921" s="8">
        <f t="shared" si="377"/>
        <v>42358.684872685189</v>
      </c>
      <c r="T3921" s="8">
        <f t="shared" si="378"/>
        <v>42387</v>
      </c>
    </row>
    <row r="3922" spans="1:20" ht="64" hidden="1" x14ac:dyDescent="0.2">
      <c r="A3922">
        <v>3920</v>
      </c>
      <c r="B3922" s="3" t="s">
        <v>3917</v>
      </c>
      <c r="C3922" s="3" t="s">
        <v>4265</v>
      </c>
      <c r="D3922">
        <v>1350000</v>
      </c>
      <c r="E3922">
        <v>81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73"/>
        <v>6.0000000000000001E-3</v>
      </c>
      <c r="P3922">
        <f t="shared" si="374"/>
        <v>450000</v>
      </c>
      <c r="Q3922" t="str">
        <f t="shared" si="375"/>
        <v>theater</v>
      </c>
      <c r="R3922" t="str">
        <f t="shared" si="376"/>
        <v>plays</v>
      </c>
      <c r="S3922" s="8">
        <f t="shared" si="377"/>
        <v>42657.38726851852</v>
      </c>
      <c r="T3922" s="8">
        <f t="shared" si="378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4266</v>
      </c>
      <c r="D3923">
        <v>35000</v>
      </c>
      <c r="E3923">
        <v>1785</v>
      </c>
      <c r="F3923" t="s">
        <v>8220</v>
      </c>
      <c r="G3923" t="s">
        <v>8229</v>
      </c>
      <c r="H3923" t="s">
        <v>8251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73"/>
        <v>5.0999999999999996</v>
      </c>
      <c r="P3923" t="e">
        <f t="shared" si="374"/>
        <v>#DIV/0!</v>
      </c>
      <c r="Q3923" t="str">
        <f t="shared" si="375"/>
        <v>theater</v>
      </c>
      <c r="R3923" t="str">
        <f t="shared" si="376"/>
        <v>plays</v>
      </c>
      <c r="S3923" s="8">
        <f t="shared" si="377"/>
        <v>41926.542303240742</v>
      </c>
      <c r="T3923" s="8">
        <f t="shared" si="378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4267</v>
      </c>
      <c r="D3924">
        <v>2995</v>
      </c>
      <c r="E3924">
        <v>8</v>
      </c>
      <c r="F3924" t="s">
        <v>8220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73"/>
        <v>0.26711185308848079</v>
      </c>
      <c r="P3924">
        <f t="shared" si="374"/>
        <v>499.16666666666669</v>
      </c>
      <c r="Q3924" t="str">
        <f t="shared" si="375"/>
        <v>theater</v>
      </c>
      <c r="R3924" t="str">
        <f t="shared" si="376"/>
        <v>plays</v>
      </c>
      <c r="S3924" s="8">
        <f t="shared" si="377"/>
        <v>42020.768634259264</v>
      </c>
      <c r="T3924" s="8">
        <f t="shared" si="378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4268</v>
      </c>
      <c r="D3925">
        <v>5000</v>
      </c>
      <c r="E3925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73"/>
        <v>0</v>
      </c>
      <c r="P3925">
        <f t="shared" si="374"/>
        <v>294.11764705882354</v>
      </c>
      <c r="Q3925" t="str">
        <f t="shared" si="375"/>
        <v>theater</v>
      </c>
      <c r="R3925" t="str">
        <f t="shared" si="376"/>
        <v>plays</v>
      </c>
      <c r="S3925" s="8">
        <f t="shared" si="377"/>
        <v>42075.979988425926</v>
      </c>
      <c r="T3925" s="8">
        <f t="shared" si="378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4269</v>
      </c>
      <c r="D3926">
        <v>500000</v>
      </c>
      <c r="E3926">
        <v>10</v>
      </c>
      <c r="F3926" t="s">
        <v>8220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73"/>
        <v>2E-3</v>
      </c>
      <c r="P3926">
        <f t="shared" si="374"/>
        <v>12500</v>
      </c>
      <c r="Q3926" t="str">
        <f t="shared" si="375"/>
        <v>theater</v>
      </c>
      <c r="R3926" t="str">
        <f t="shared" si="376"/>
        <v>plays</v>
      </c>
      <c r="S3926" s="8">
        <f t="shared" si="377"/>
        <v>41786.959745370368</v>
      </c>
      <c r="T3926" s="8">
        <f t="shared" si="378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4270</v>
      </c>
      <c r="D3927">
        <v>5000</v>
      </c>
      <c r="E3927">
        <v>0</v>
      </c>
      <c r="F3927" t="s">
        <v>8220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73"/>
        <v>0</v>
      </c>
      <c r="P3927">
        <f t="shared" si="374"/>
        <v>1666.6666666666667</v>
      </c>
      <c r="Q3927" t="str">
        <f t="shared" si="375"/>
        <v>theater</v>
      </c>
      <c r="R3927" t="str">
        <f t="shared" si="376"/>
        <v>plays</v>
      </c>
      <c r="S3927" s="8">
        <f t="shared" si="377"/>
        <v>41820.870821759258</v>
      </c>
      <c r="T3927" s="8">
        <f t="shared" si="378"/>
        <v>41850.870821759258</v>
      </c>
    </row>
    <row r="3928" spans="1:20" ht="48" hidden="1" x14ac:dyDescent="0.2">
      <c r="A3928">
        <v>3926</v>
      </c>
      <c r="B3928" s="3" t="s">
        <v>3923</v>
      </c>
      <c r="C3928" s="3" t="s">
        <v>4271</v>
      </c>
      <c r="D3928">
        <v>50000</v>
      </c>
      <c r="E3928">
        <v>5</v>
      </c>
      <c r="F3928" t="s">
        <v>8220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73"/>
        <v>0.01</v>
      </c>
      <c r="P3928">
        <f t="shared" si="374"/>
        <v>50000</v>
      </c>
      <c r="Q3928" t="str">
        <f t="shared" si="375"/>
        <v>theater</v>
      </c>
      <c r="R3928" t="str">
        <f t="shared" si="376"/>
        <v>plays</v>
      </c>
      <c r="S3928" s="8">
        <f t="shared" si="377"/>
        <v>41970.085046296299</v>
      </c>
      <c r="T3928" s="8">
        <f t="shared" si="378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4272</v>
      </c>
      <c r="D3929">
        <v>2800</v>
      </c>
      <c r="E3929">
        <v>435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73"/>
        <v>15.535714285714286</v>
      </c>
      <c r="P3929">
        <f t="shared" si="374"/>
        <v>1400</v>
      </c>
      <c r="Q3929" t="str">
        <f t="shared" si="375"/>
        <v>theater</v>
      </c>
      <c r="R3929" t="str">
        <f t="shared" si="376"/>
        <v>plays</v>
      </c>
      <c r="S3929" s="8">
        <f t="shared" si="377"/>
        <v>41830.267407407409</v>
      </c>
      <c r="T3929" s="8">
        <f t="shared" si="378"/>
        <v>41860.267407407409</v>
      </c>
    </row>
    <row r="3930" spans="1:20" ht="64" hidden="1" x14ac:dyDescent="0.2">
      <c r="A3930">
        <v>3928</v>
      </c>
      <c r="B3930" s="3" t="s">
        <v>3925</v>
      </c>
      <c r="C3930" s="3" t="s">
        <v>4273</v>
      </c>
      <c r="D3930">
        <v>2000000</v>
      </c>
      <c r="E3930">
        <v>0</v>
      </c>
      <c r="F3930" t="s">
        <v>8220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73"/>
        <v>0</v>
      </c>
      <c r="P3930">
        <f t="shared" si="374"/>
        <v>285714.28571428574</v>
      </c>
      <c r="Q3930" t="str">
        <f t="shared" si="375"/>
        <v>theater</v>
      </c>
      <c r="R3930" t="str">
        <f t="shared" si="376"/>
        <v>plays</v>
      </c>
      <c r="S3930" s="8">
        <f t="shared" si="377"/>
        <v>42265.683182870373</v>
      </c>
      <c r="T3930" s="8">
        <f t="shared" si="378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4274</v>
      </c>
      <c r="D3931">
        <v>120000</v>
      </c>
      <c r="E3931">
        <v>640</v>
      </c>
      <c r="F3931" t="s">
        <v>8220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73"/>
        <v>0.53333333333333333</v>
      </c>
      <c r="P3931">
        <f t="shared" si="374"/>
        <v>8571.4285714285706</v>
      </c>
      <c r="Q3931" t="str">
        <f t="shared" si="375"/>
        <v>theater</v>
      </c>
      <c r="R3931" t="str">
        <f t="shared" si="376"/>
        <v>plays</v>
      </c>
      <c r="S3931" s="8">
        <f t="shared" si="377"/>
        <v>42601.827141203699</v>
      </c>
      <c r="T3931" s="8">
        <f t="shared" si="378"/>
        <v>42631.827141203699</v>
      </c>
    </row>
    <row r="3932" spans="1:20" ht="32" hidden="1" x14ac:dyDescent="0.2">
      <c r="A3932">
        <v>3930</v>
      </c>
      <c r="B3932" s="3" t="s">
        <v>3927</v>
      </c>
      <c r="C3932" s="3" t="s">
        <v>4275</v>
      </c>
      <c r="D3932">
        <v>17000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73"/>
        <v>0</v>
      </c>
      <c r="P3932" t="e">
        <f t="shared" si="374"/>
        <v>#DIV/0!</v>
      </c>
      <c r="Q3932" t="str">
        <f t="shared" si="375"/>
        <v>theater</v>
      </c>
      <c r="R3932" t="str">
        <f t="shared" si="376"/>
        <v>plays</v>
      </c>
      <c r="S3932" s="8">
        <f t="shared" si="377"/>
        <v>42433.338749999995</v>
      </c>
      <c r="T3932" s="8">
        <f t="shared" si="378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4276</v>
      </c>
      <c r="D3933">
        <v>5000</v>
      </c>
      <c r="E3933">
        <v>3000</v>
      </c>
      <c r="F3933" t="s">
        <v>8220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73"/>
        <v>60</v>
      </c>
      <c r="P3933" t="e">
        <f t="shared" si="374"/>
        <v>#DIV/0!</v>
      </c>
      <c r="Q3933" t="str">
        <f t="shared" si="375"/>
        <v>theater</v>
      </c>
      <c r="R3933" t="str">
        <f t="shared" si="376"/>
        <v>plays</v>
      </c>
      <c r="S3933" s="8">
        <f t="shared" si="377"/>
        <v>42228.151701388888</v>
      </c>
      <c r="T3933" s="8">
        <f t="shared" si="378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4277</v>
      </c>
      <c r="D3934">
        <v>110000</v>
      </c>
      <c r="E3934">
        <v>11</v>
      </c>
      <c r="F3934" t="s">
        <v>8220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73"/>
        <v>0.01</v>
      </c>
      <c r="P3934">
        <f t="shared" si="374"/>
        <v>110000</v>
      </c>
      <c r="Q3934" t="str">
        <f t="shared" si="375"/>
        <v>theater</v>
      </c>
      <c r="R3934" t="str">
        <f t="shared" si="376"/>
        <v>plays</v>
      </c>
      <c r="S3934" s="8">
        <f t="shared" si="377"/>
        <v>42415.168564814812</v>
      </c>
      <c r="T3934" s="8">
        <f t="shared" si="378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4278</v>
      </c>
      <c r="D3935">
        <v>8000</v>
      </c>
      <c r="E3935">
        <v>325</v>
      </c>
      <c r="F3935" t="s">
        <v>8220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73"/>
        <v>4.0625</v>
      </c>
      <c r="P3935">
        <f t="shared" si="374"/>
        <v>666.66666666666663</v>
      </c>
      <c r="Q3935" t="str">
        <f t="shared" si="375"/>
        <v>theater</v>
      </c>
      <c r="R3935" t="str">
        <f t="shared" si="376"/>
        <v>plays</v>
      </c>
      <c r="S3935" s="8">
        <f t="shared" si="377"/>
        <v>42538.968310185184</v>
      </c>
      <c r="T3935" s="8">
        <f t="shared" si="378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4279</v>
      </c>
      <c r="D3936">
        <v>2500</v>
      </c>
      <c r="E3936">
        <v>560</v>
      </c>
      <c r="F3936" t="s">
        <v>8220</v>
      </c>
      <c r="G3936" t="s">
        <v>8225</v>
      </c>
      <c r="H3936" t="s">
        <v>8247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73"/>
        <v>22.400000000000002</v>
      </c>
      <c r="P3936">
        <f t="shared" si="374"/>
        <v>208.33333333333334</v>
      </c>
      <c r="Q3936" t="str">
        <f t="shared" si="375"/>
        <v>theater</v>
      </c>
      <c r="R3936" t="str">
        <f t="shared" si="376"/>
        <v>plays</v>
      </c>
      <c r="S3936" s="8">
        <f t="shared" si="377"/>
        <v>42233.671747685185</v>
      </c>
      <c r="T3936" s="8">
        <f t="shared" si="378"/>
        <v>42278.541666666672</v>
      </c>
    </row>
    <row r="3937" spans="1:20" ht="48" hidden="1" x14ac:dyDescent="0.2">
      <c r="A3937">
        <v>3935</v>
      </c>
      <c r="B3937" s="3" t="s">
        <v>3932</v>
      </c>
      <c r="C3937" s="3" t="s">
        <v>4280</v>
      </c>
      <c r="D3937">
        <v>10000</v>
      </c>
      <c r="E3937">
        <v>325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73"/>
        <v>3.25</v>
      </c>
      <c r="P3937">
        <f t="shared" si="374"/>
        <v>434.78260869565219</v>
      </c>
      <c r="Q3937" t="str">
        <f t="shared" si="375"/>
        <v>theater</v>
      </c>
      <c r="R3937" t="str">
        <f t="shared" si="376"/>
        <v>plays</v>
      </c>
      <c r="S3937" s="8">
        <f t="shared" si="377"/>
        <v>42221.656782407401</v>
      </c>
      <c r="T3937" s="8">
        <f t="shared" si="378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4281</v>
      </c>
      <c r="D3938">
        <v>50000</v>
      </c>
      <c r="E3938">
        <v>1</v>
      </c>
      <c r="F3938" t="s">
        <v>8220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73"/>
        <v>2E-3</v>
      </c>
      <c r="P3938" t="e">
        <f t="shared" si="374"/>
        <v>#DIV/0!</v>
      </c>
      <c r="Q3938" t="str">
        <f t="shared" si="375"/>
        <v>theater</v>
      </c>
      <c r="R3938" t="str">
        <f t="shared" si="376"/>
        <v>plays</v>
      </c>
      <c r="S3938" s="8">
        <f t="shared" si="377"/>
        <v>42675.262962962966</v>
      </c>
      <c r="T3938" s="8">
        <f t="shared" si="378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4282</v>
      </c>
      <c r="D3939">
        <v>95000</v>
      </c>
      <c r="E3939">
        <v>0</v>
      </c>
      <c r="F3939" t="s">
        <v>8220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73"/>
        <v>0</v>
      </c>
      <c r="P3939">
        <f t="shared" si="374"/>
        <v>9500</v>
      </c>
      <c r="Q3939" t="str">
        <f t="shared" si="375"/>
        <v>theater</v>
      </c>
      <c r="R3939" t="str">
        <f t="shared" si="376"/>
        <v>plays</v>
      </c>
      <c r="S3939" s="8">
        <f t="shared" si="377"/>
        <v>42534.631481481483</v>
      </c>
      <c r="T3939" s="8">
        <f t="shared" si="378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4283</v>
      </c>
      <c r="D3940">
        <v>1110</v>
      </c>
      <c r="E3940">
        <v>0</v>
      </c>
      <c r="F3940" t="s">
        <v>8220</v>
      </c>
      <c r="G3940" t="s">
        <v>8225</v>
      </c>
      <c r="H3940" t="s">
        <v>8247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73"/>
        <v>0</v>
      </c>
      <c r="P3940">
        <f t="shared" si="374"/>
        <v>222</v>
      </c>
      <c r="Q3940" t="str">
        <f t="shared" si="375"/>
        <v>theater</v>
      </c>
      <c r="R3940" t="str">
        <f t="shared" si="376"/>
        <v>plays</v>
      </c>
      <c r="S3940" s="8">
        <f t="shared" si="377"/>
        <v>42151.905717592599</v>
      </c>
      <c r="T3940" s="8">
        <f t="shared" si="378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4284</v>
      </c>
      <c r="D3941">
        <v>6000</v>
      </c>
      <c r="E3941">
        <v>0</v>
      </c>
      <c r="F3941" t="s">
        <v>8220</v>
      </c>
      <c r="G3941" t="s">
        <v>8233</v>
      </c>
      <c r="H3941" t="s">
        <v>8249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73"/>
        <v>0</v>
      </c>
      <c r="P3941">
        <f t="shared" si="374"/>
        <v>6000</v>
      </c>
      <c r="Q3941" t="str">
        <f t="shared" si="375"/>
        <v>theater</v>
      </c>
      <c r="R3941" t="str">
        <f t="shared" si="376"/>
        <v>plays</v>
      </c>
      <c r="S3941" s="8">
        <f t="shared" si="377"/>
        <v>41915.400219907409</v>
      </c>
      <c r="T3941" s="8">
        <f t="shared" si="378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4285</v>
      </c>
      <c r="D3942">
        <v>20000</v>
      </c>
      <c r="E3942">
        <v>1297</v>
      </c>
      <c r="F3942" t="s">
        <v>8220</v>
      </c>
      <c r="G3942" t="s">
        <v>8225</v>
      </c>
      <c r="H3942" t="s">
        <v>8247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73"/>
        <v>6.4850000000000003</v>
      </c>
      <c r="P3942">
        <f t="shared" si="374"/>
        <v>10000</v>
      </c>
      <c r="Q3942" t="str">
        <f t="shared" si="375"/>
        <v>theater</v>
      </c>
      <c r="R3942" t="str">
        <f t="shared" si="376"/>
        <v>plays</v>
      </c>
      <c r="S3942" s="8">
        <f t="shared" si="377"/>
        <v>41961.492488425924</v>
      </c>
      <c r="T3942" s="8">
        <f t="shared" si="378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4286</v>
      </c>
      <c r="D3943">
        <v>1500</v>
      </c>
      <c r="E3943">
        <v>0</v>
      </c>
      <c r="F3943" t="s">
        <v>8220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73"/>
        <v>0</v>
      </c>
      <c r="P3943">
        <f t="shared" si="374"/>
        <v>750</v>
      </c>
      <c r="Q3943" t="str">
        <f t="shared" si="375"/>
        <v>theater</v>
      </c>
      <c r="R3943" t="str">
        <f t="shared" si="376"/>
        <v>plays</v>
      </c>
      <c r="S3943" s="8">
        <f t="shared" si="377"/>
        <v>41940.587233796294</v>
      </c>
      <c r="T3943" s="8">
        <f t="shared" si="378"/>
        <v>41968.041666666672</v>
      </c>
    </row>
    <row r="3944" spans="1:20" ht="32" hidden="1" x14ac:dyDescent="0.2">
      <c r="A3944">
        <v>3942</v>
      </c>
      <c r="B3944" s="3" t="s">
        <v>3939</v>
      </c>
      <c r="C3944" s="3" t="s">
        <v>4287</v>
      </c>
      <c r="D3944">
        <v>450</v>
      </c>
      <c r="E3944">
        <v>180</v>
      </c>
      <c r="F3944" t="s">
        <v>8220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73"/>
        <v>40</v>
      </c>
      <c r="P3944" t="e">
        <f t="shared" si="374"/>
        <v>#DIV/0!</v>
      </c>
      <c r="Q3944" t="str">
        <f t="shared" si="375"/>
        <v>theater</v>
      </c>
      <c r="R3944" t="str">
        <f t="shared" si="376"/>
        <v>plays</v>
      </c>
      <c r="S3944" s="8">
        <f t="shared" si="377"/>
        <v>42111.904097222221</v>
      </c>
      <c r="T3944" s="8">
        <f t="shared" si="378"/>
        <v>42171.904097222221</v>
      </c>
    </row>
    <row r="3945" spans="1:20" ht="32" hidden="1" x14ac:dyDescent="0.2">
      <c r="A3945">
        <v>3943</v>
      </c>
      <c r="B3945" s="3" t="s">
        <v>3940</v>
      </c>
      <c r="C3945" s="3" t="s">
        <v>4288</v>
      </c>
      <c r="D3945">
        <v>500000</v>
      </c>
      <c r="E3945">
        <v>0</v>
      </c>
      <c r="F3945" t="s">
        <v>8220</v>
      </c>
      <c r="G3945" t="s">
        <v>8227</v>
      </c>
      <c r="H3945" t="s">
        <v>8249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73"/>
        <v>0</v>
      </c>
      <c r="P3945">
        <f t="shared" si="374"/>
        <v>38461.538461538461</v>
      </c>
      <c r="Q3945" t="str">
        <f t="shared" si="375"/>
        <v>theater</v>
      </c>
      <c r="R3945" t="str">
        <f t="shared" si="376"/>
        <v>plays</v>
      </c>
      <c r="S3945" s="8">
        <f t="shared" si="377"/>
        <v>42279.778564814813</v>
      </c>
      <c r="T3945" s="8">
        <f t="shared" si="378"/>
        <v>42310.701388888891</v>
      </c>
    </row>
    <row r="3946" spans="1:20" ht="32" hidden="1" x14ac:dyDescent="0.2">
      <c r="A3946">
        <v>3944</v>
      </c>
      <c r="B3946" s="3" t="s">
        <v>3941</v>
      </c>
      <c r="C3946" s="3" t="s">
        <v>4289</v>
      </c>
      <c r="D3946">
        <v>1000</v>
      </c>
      <c r="E3946">
        <v>200</v>
      </c>
      <c r="F3946" t="s">
        <v>8220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73"/>
        <v>20</v>
      </c>
      <c r="P3946" t="e">
        <f t="shared" si="374"/>
        <v>#DIV/0!</v>
      </c>
      <c r="Q3946" t="str">
        <f t="shared" si="375"/>
        <v>theater</v>
      </c>
      <c r="R3946" t="str">
        <f t="shared" si="376"/>
        <v>plays</v>
      </c>
      <c r="S3946" s="8">
        <f t="shared" si="377"/>
        <v>42213.662905092591</v>
      </c>
      <c r="T3946" s="8">
        <f t="shared" si="378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4290</v>
      </c>
      <c r="D3947">
        <v>1200</v>
      </c>
      <c r="E3947">
        <v>401</v>
      </c>
      <c r="F3947" t="s">
        <v>8220</v>
      </c>
      <c r="G3947" t="s">
        <v>8225</v>
      </c>
      <c r="H3947" t="s">
        <v>8247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73"/>
        <v>33.416666666666664</v>
      </c>
      <c r="P3947">
        <f t="shared" si="374"/>
        <v>1200</v>
      </c>
      <c r="Q3947" t="str">
        <f t="shared" si="375"/>
        <v>theater</v>
      </c>
      <c r="R3947" t="str">
        <f t="shared" si="376"/>
        <v>plays</v>
      </c>
      <c r="S3947" s="8">
        <f t="shared" si="377"/>
        <v>42109.801712962959</v>
      </c>
      <c r="T3947" s="8">
        <f t="shared" si="378"/>
        <v>42139.801712962959</v>
      </c>
    </row>
    <row r="3948" spans="1:20" ht="48" hidden="1" x14ac:dyDescent="0.2">
      <c r="A3948">
        <v>3946</v>
      </c>
      <c r="B3948" s="3" t="s">
        <v>3943</v>
      </c>
      <c r="C3948" s="3" t="s">
        <v>4291</v>
      </c>
      <c r="D3948">
        <v>3423</v>
      </c>
      <c r="E3948">
        <v>722</v>
      </c>
      <c r="F3948" t="s">
        <v>8220</v>
      </c>
      <c r="G3948" t="s">
        <v>8225</v>
      </c>
      <c r="H3948" t="s">
        <v>8247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73"/>
        <v>21.092608822670172</v>
      </c>
      <c r="P3948">
        <f t="shared" si="374"/>
        <v>684.6</v>
      </c>
      <c r="Q3948" t="str">
        <f t="shared" si="375"/>
        <v>theater</v>
      </c>
      <c r="R3948" t="str">
        <f t="shared" si="376"/>
        <v>plays</v>
      </c>
      <c r="S3948" s="8">
        <f t="shared" si="377"/>
        <v>42031.833587962959</v>
      </c>
      <c r="T3948" s="8">
        <f t="shared" si="378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4292</v>
      </c>
      <c r="D3949">
        <v>1000</v>
      </c>
      <c r="E3949">
        <v>0</v>
      </c>
      <c r="F3949" t="s">
        <v>8220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73"/>
        <v>0</v>
      </c>
      <c r="P3949">
        <f t="shared" si="374"/>
        <v>500</v>
      </c>
      <c r="Q3949" t="str">
        <f t="shared" si="375"/>
        <v>theater</v>
      </c>
      <c r="R3949" t="str">
        <f t="shared" si="376"/>
        <v>plays</v>
      </c>
      <c r="S3949" s="8">
        <f t="shared" si="377"/>
        <v>42615.142870370371</v>
      </c>
      <c r="T3949" s="8">
        <f t="shared" si="378"/>
        <v>42645.142870370371</v>
      </c>
    </row>
    <row r="3950" spans="1:20" ht="16" hidden="1" x14ac:dyDescent="0.2">
      <c r="A3950">
        <v>3948</v>
      </c>
      <c r="B3950" s="3" t="s">
        <v>3945</v>
      </c>
      <c r="C3950" s="3" t="s">
        <v>4293</v>
      </c>
      <c r="D3950">
        <v>12500</v>
      </c>
      <c r="E3950">
        <v>4482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73"/>
        <v>35.856000000000002</v>
      </c>
      <c r="P3950" t="e">
        <f t="shared" si="374"/>
        <v>#DIV/0!</v>
      </c>
      <c r="Q3950" t="str">
        <f t="shared" si="375"/>
        <v>theater</v>
      </c>
      <c r="R3950" t="str">
        <f t="shared" si="376"/>
        <v>plays</v>
      </c>
      <c r="S3950" s="8">
        <f t="shared" si="377"/>
        <v>41829.325497685182</v>
      </c>
      <c r="T3950" s="8">
        <f t="shared" si="378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4294</v>
      </c>
      <c r="D3951">
        <v>1500</v>
      </c>
      <c r="E3951">
        <v>51</v>
      </c>
      <c r="F3951" t="s">
        <v>8220</v>
      </c>
      <c r="G3951" t="s">
        <v>8229</v>
      </c>
      <c r="H3951" t="s">
        <v>8251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73"/>
        <v>3.4000000000000004</v>
      </c>
      <c r="P3951">
        <f t="shared" si="374"/>
        <v>46.875</v>
      </c>
      <c r="Q3951" t="str">
        <f t="shared" si="375"/>
        <v>theater</v>
      </c>
      <c r="R3951" t="str">
        <f t="shared" si="376"/>
        <v>plays</v>
      </c>
      <c r="S3951" s="8">
        <f t="shared" si="377"/>
        <v>42016.120613425926</v>
      </c>
      <c r="T3951" s="8">
        <f t="shared" si="378"/>
        <v>42046.120613425926</v>
      </c>
    </row>
    <row r="3952" spans="1:20" ht="16" hidden="1" x14ac:dyDescent="0.2">
      <c r="A3952">
        <v>3950</v>
      </c>
      <c r="B3952" s="3" t="s">
        <v>3947</v>
      </c>
      <c r="C3952" s="3" t="s">
        <v>4295</v>
      </c>
      <c r="D3952">
        <v>40000</v>
      </c>
      <c r="E3952">
        <v>2200</v>
      </c>
      <c r="F3952" t="s">
        <v>8220</v>
      </c>
      <c r="G3952" t="s">
        <v>8234</v>
      </c>
      <c r="H3952" t="s">
        <v>8254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73"/>
        <v>5.5</v>
      </c>
      <c r="P3952">
        <f t="shared" si="374"/>
        <v>40000</v>
      </c>
      <c r="Q3952" t="str">
        <f t="shared" si="375"/>
        <v>theater</v>
      </c>
      <c r="R3952" t="str">
        <f t="shared" si="376"/>
        <v>plays</v>
      </c>
      <c r="S3952" s="8">
        <f t="shared" si="377"/>
        <v>42439.702314814815</v>
      </c>
      <c r="T3952" s="8">
        <f t="shared" si="378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4296</v>
      </c>
      <c r="D3953">
        <v>5000</v>
      </c>
      <c r="E3953">
        <v>0</v>
      </c>
      <c r="F3953" t="s">
        <v>8220</v>
      </c>
      <c r="G3953" t="s">
        <v>8224</v>
      </c>
      <c r="H3953" t="s">
        <v>8246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73"/>
        <v>0</v>
      </c>
      <c r="P3953">
        <f t="shared" si="374"/>
        <v>5000</v>
      </c>
      <c r="Q3953" t="str">
        <f t="shared" si="375"/>
        <v>theater</v>
      </c>
      <c r="R3953" t="str">
        <f t="shared" si="376"/>
        <v>plays</v>
      </c>
      <c r="S3953" s="8">
        <f t="shared" si="377"/>
        <v>42433.825717592597</v>
      </c>
      <c r="T3953" s="8">
        <f t="shared" si="378"/>
        <v>42493.784050925926</v>
      </c>
    </row>
    <row r="3954" spans="1:20" ht="32" hidden="1" x14ac:dyDescent="0.2">
      <c r="A3954">
        <v>3952</v>
      </c>
      <c r="B3954" s="3" t="s">
        <v>3949</v>
      </c>
      <c r="C3954" s="3" t="s">
        <v>4297</v>
      </c>
      <c r="D3954">
        <v>5000</v>
      </c>
      <c r="E3954">
        <v>800</v>
      </c>
      <c r="F3954" t="s">
        <v>8220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73"/>
        <v>16</v>
      </c>
      <c r="P3954">
        <f t="shared" si="374"/>
        <v>5000</v>
      </c>
      <c r="Q3954" t="str">
        <f t="shared" si="375"/>
        <v>theater</v>
      </c>
      <c r="R3954" t="str">
        <f t="shared" si="376"/>
        <v>plays</v>
      </c>
      <c r="S3954" s="8">
        <f t="shared" si="377"/>
        <v>42243.790393518517</v>
      </c>
      <c r="T3954" s="8">
        <f t="shared" si="378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4298</v>
      </c>
      <c r="D3955">
        <v>1500</v>
      </c>
      <c r="E3955">
        <v>0</v>
      </c>
      <c r="F3955" t="s">
        <v>8220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73"/>
        <v>0</v>
      </c>
      <c r="P3955" t="e">
        <f t="shared" si="374"/>
        <v>#DIV/0!</v>
      </c>
      <c r="Q3955" t="str">
        <f t="shared" si="375"/>
        <v>theater</v>
      </c>
      <c r="R3955" t="str">
        <f t="shared" si="376"/>
        <v>plays</v>
      </c>
      <c r="S3955" s="8">
        <f t="shared" si="377"/>
        <v>42550.048449074078</v>
      </c>
      <c r="T3955" s="8">
        <f t="shared" si="378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4299</v>
      </c>
      <c r="D3956">
        <v>500000</v>
      </c>
      <c r="E3956">
        <v>345</v>
      </c>
      <c r="F3956" t="s">
        <v>8220</v>
      </c>
      <c r="G3956" t="s">
        <v>8224</v>
      </c>
      <c r="H3956" t="s">
        <v>8246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73"/>
        <v>6.8999999999999992E-2</v>
      </c>
      <c r="P3956" t="e">
        <f t="shared" si="374"/>
        <v>#DIV/0!</v>
      </c>
      <c r="Q3956" t="str">
        <f t="shared" si="375"/>
        <v>theater</v>
      </c>
      <c r="R3956" t="str">
        <f t="shared" si="376"/>
        <v>plays</v>
      </c>
      <c r="S3956" s="8">
        <f t="shared" si="377"/>
        <v>41774.651203703703</v>
      </c>
      <c r="T3956" s="8">
        <f t="shared" si="378"/>
        <v>41834.651203703703</v>
      </c>
    </row>
    <row r="3957" spans="1:20" ht="32" hidden="1" x14ac:dyDescent="0.2">
      <c r="A3957">
        <v>3955</v>
      </c>
      <c r="B3957" s="3" t="s">
        <v>3952</v>
      </c>
      <c r="C3957" s="3" t="s">
        <v>4300</v>
      </c>
      <c r="D3957">
        <v>12000</v>
      </c>
      <c r="E3957">
        <v>50</v>
      </c>
      <c r="F3957" t="s">
        <v>8220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73"/>
        <v>0.41666666666666669</v>
      </c>
      <c r="P3957">
        <f t="shared" si="374"/>
        <v>1500</v>
      </c>
      <c r="Q3957" t="str">
        <f t="shared" si="375"/>
        <v>theater</v>
      </c>
      <c r="R3957" t="str">
        <f t="shared" si="376"/>
        <v>plays</v>
      </c>
      <c r="S3957" s="8">
        <f t="shared" si="377"/>
        <v>42306.848854166667</v>
      </c>
      <c r="T3957" s="8">
        <f t="shared" si="378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4301</v>
      </c>
      <c r="D3958">
        <v>5000</v>
      </c>
      <c r="E3958">
        <v>250</v>
      </c>
      <c r="F3958" t="s">
        <v>8220</v>
      </c>
      <c r="G3958" t="s">
        <v>8226</v>
      </c>
      <c r="H3958" t="s">
        <v>8248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73"/>
        <v>5</v>
      </c>
      <c r="P3958" t="e">
        <f t="shared" si="374"/>
        <v>#DIV/0!</v>
      </c>
      <c r="Q3958" t="str">
        <f t="shared" si="375"/>
        <v>theater</v>
      </c>
      <c r="R3958" t="str">
        <f t="shared" si="376"/>
        <v>plays</v>
      </c>
      <c r="S3958" s="8">
        <f t="shared" si="377"/>
        <v>42457.932025462964</v>
      </c>
      <c r="T3958" s="8">
        <f t="shared" si="378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4302</v>
      </c>
      <c r="D3959">
        <v>1000000</v>
      </c>
      <c r="E3959">
        <v>17</v>
      </c>
      <c r="F3959" t="s">
        <v>8220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73"/>
        <v>1.6999999999999999E-3</v>
      </c>
      <c r="P3959">
        <f t="shared" si="374"/>
        <v>1000000</v>
      </c>
      <c r="Q3959" t="str">
        <f t="shared" si="375"/>
        <v>theater</v>
      </c>
      <c r="R3959" t="str">
        <f t="shared" si="376"/>
        <v>plays</v>
      </c>
      <c r="S3959" s="8">
        <f t="shared" si="377"/>
        <v>42513.976319444439</v>
      </c>
      <c r="T3959" s="8">
        <f t="shared" si="378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4303</v>
      </c>
      <c r="D3960">
        <v>1000</v>
      </c>
      <c r="E3960">
        <v>0</v>
      </c>
      <c r="F3960" t="s">
        <v>8220</v>
      </c>
      <c r="G3960" t="s">
        <v>8225</v>
      </c>
      <c r="H3960" t="s">
        <v>8247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73"/>
        <v>0</v>
      </c>
      <c r="P3960">
        <f t="shared" si="374"/>
        <v>62.5</v>
      </c>
      <c r="Q3960" t="str">
        <f t="shared" si="375"/>
        <v>theater</v>
      </c>
      <c r="R3960" t="str">
        <f t="shared" si="376"/>
        <v>plays</v>
      </c>
      <c r="S3960" s="8">
        <f t="shared" si="377"/>
        <v>41816.950370370374</v>
      </c>
      <c r="T3960" s="8">
        <f t="shared" si="378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4304</v>
      </c>
      <c r="D3961">
        <v>2500</v>
      </c>
      <c r="E3961">
        <v>3</v>
      </c>
      <c r="F3961" t="s">
        <v>8220</v>
      </c>
      <c r="G3961" t="s">
        <v>8225</v>
      </c>
      <c r="H3961" t="s">
        <v>8247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73"/>
        <v>0.12</v>
      </c>
      <c r="P3961">
        <f t="shared" si="374"/>
        <v>208.33333333333334</v>
      </c>
      <c r="Q3961" t="str">
        <f t="shared" si="375"/>
        <v>theater</v>
      </c>
      <c r="R3961" t="str">
        <f t="shared" si="376"/>
        <v>plays</v>
      </c>
      <c r="S3961" s="8">
        <f t="shared" si="377"/>
        <v>41880.788842592592</v>
      </c>
      <c r="T3961" s="8">
        <f t="shared" si="378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4305</v>
      </c>
      <c r="D3962">
        <v>2000000</v>
      </c>
      <c r="E3962">
        <v>0</v>
      </c>
      <c r="F3962" t="s">
        <v>8220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73"/>
        <v>0</v>
      </c>
      <c r="P3962">
        <f t="shared" si="374"/>
        <v>500000</v>
      </c>
      <c r="Q3962" t="str">
        <f t="shared" si="375"/>
        <v>theater</v>
      </c>
      <c r="R3962" t="str">
        <f t="shared" si="376"/>
        <v>plays</v>
      </c>
      <c r="S3962" s="8">
        <f t="shared" si="377"/>
        <v>42342.845555555556</v>
      </c>
      <c r="T3962" s="8">
        <f t="shared" si="378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4306</v>
      </c>
      <c r="D3963">
        <v>3500</v>
      </c>
      <c r="E3963">
        <v>1465</v>
      </c>
      <c r="F3963" t="s">
        <v>8220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73"/>
        <v>41.857142857142861</v>
      </c>
      <c r="P3963">
        <f t="shared" si="374"/>
        <v>1750</v>
      </c>
      <c r="Q3963" t="str">
        <f t="shared" si="375"/>
        <v>theater</v>
      </c>
      <c r="R3963" t="str">
        <f t="shared" si="376"/>
        <v>plays</v>
      </c>
      <c r="S3963" s="8">
        <f t="shared" si="377"/>
        <v>41745.891319444447</v>
      </c>
      <c r="T3963" s="8">
        <f t="shared" si="378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4307</v>
      </c>
      <c r="D3964">
        <v>2500</v>
      </c>
      <c r="E3964">
        <v>262</v>
      </c>
      <c r="F3964" t="s">
        <v>8220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73"/>
        <v>10.48</v>
      </c>
      <c r="P3964">
        <f t="shared" si="374"/>
        <v>833.33333333333337</v>
      </c>
      <c r="Q3964" t="str">
        <f t="shared" si="375"/>
        <v>theater</v>
      </c>
      <c r="R3964" t="str">
        <f t="shared" si="376"/>
        <v>plays</v>
      </c>
      <c r="S3964" s="8">
        <f t="shared" si="377"/>
        <v>42311.621458333335</v>
      </c>
      <c r="T3964" s="8">
        <f t="shared" si="378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4308</v>
      </c>
      <c r="D3965">
        <v>25000</v>
      </c>
      <c r="E3965">
        <v>279</v>
      </c>
      <c r="F3965" t="s">
        <v>8220</v>
      </c>
      <c r="G3965" t="s">
        <v>8224</v>
      </c>
      <c r="H3965" t="s">
        <v>8246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73"/>
        <v>1.1159999999999999</v>
      </c>
      <c r="P3965" t="e">
        <f t="shared" si="374"/>
        <v>#DIV/0!</v>
      </c>
      <c r="Q3965" t="str">
        <f t="shared" si="375"/>
        <v>theater</v>
      </c>
      <c r="R3965" t="str">
        <f t="shared" si="376"/>
        <v>plays</v>
      </c>
      <c r="S3965" s="8">
        <f t="shared" si="377"/>
        <v>42296.154131944444</v>
      </c>
      <c r="T3965" s="8">
        <f t="shared" si="378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4309</v>
      </c>
      <c r="D3966">
        <v>10000</v>
      </c>
      <c r="E3966">
        <v>0</v>
      </c>
      <c r="F3966" t="s">
        <v>8220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73"/>
        <v>0</v>
      </c>
      <c r="P3966">
        <f t="shared" si="374"/>
        <v>3333.3333333333335</v>
      </c>
      <c r="Q3966" t="str">
        <f t="shared" si="375"/>
        <v>theater</v>
      </c>
      <c r="R3966" t="str">
        <f t="shared" si="376"/>
        <v>plays</v>
      </c>
      <c r="S3966" s="8">
        <f t="shared" si="377"/>
        <v>42053.722060185188</v>
      </c>
      <c r="T3966" s="8">
        <f t="shared" si="378"/>
        <v>42113.680393518516</v>
      </c>
    </row>
    <row r="3967" spans="1:20" ht="32" hidden="1" x14ac:dyDescent="0.2">
      <c r="A3967">
        <v>3965</v>
      </c>
      <c r="B3967" s="3" t="s">
        <v>3962</v>
      </c>
      <c r="C3967" s="3" t="s">
        <v>4310</v>
      </c>
      <c r="D3967">
        <v>6000</v>
      </c>
      <c r="E3967">
        <v>1571.55</v>
      </c>
      <c r="F3967" t="s">
        <v>8220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73"/>
        <v>26.192500000000003</v>
      </c>
      <c r="P3967">
        <f t="shared" si="374"/>
        <v>1500</v>
      </c>
      <c r="Q3967" t="str">
        <f t="shared" si="375"/>
        <v>theater</v>
      </c>
      <c r="R3967" t="str">
        <f t="shared" si="376"/>
        <v>plays</v>
      </c>
      <c r="S3967" s="8">
        <f t="shared" si="377"/>
        <v>42414.235879629632</v>
      </c>
      <c r="T3967" s="8">
        <f t="shared" si="378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4311</v>
      </c>
      <c r="D3968">
        <v>650</v>
      </c>
      <c r="E3968">
        <v>380</v>
      </c>
      <c r="F3968" t="s">
        <v>8220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73"/>
        <v>58.461538461538467</v>
      </c>
      <c r="P3968">
        <f t="shared" si="374"/>
        <v>325</v>
      </c>
      <c r="Q3968" t="str">
        <f t="shared" si="375"/>
        <v>theater</v>
      </c>
      <c r="R3968" t="str">
        <f t="shared" si="376"/>
        <v>plays</v>
      </c>
      <c r="S3968" s="8">
        <f t="shared" si="377"/>
        <v>41801.711550925924</v>
      </c>
      <c r="T3968" s="8">
        <f t="shared" si="378"/>
        <v>41844.124305555553</v>
      </c>
    </row>
    <row r="3969" spans="1:20" ht="32" hidden="1" x14ac:dyDescent="0.2">
      <c r="A3969">
        <v>3967</v>
      </c>
      <c r="B3969" s="3" t="s">
        <v>3964</v>
      </c>
      <c r="C3969" s="3" t="s">
        <v>4312</v>
      </c>
      <c r="D3969">
        <v>6000</v>
      </c>
      <c r="E3969">
        <v>0</v>
      </c>
      <c r="F3969" t="s">
        <v>8220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73"/>
        <v>0</v>
      </c>
      <c r="P3969">
        <f t="shared" si="374"/>
        <v>600</v>
      </c>
      <c r="Q3969" t="str">
        <f t="shared" si="375"/>
        <v>theater</v>
      </c>
      <c r="R3969" t="str">
        <f t="shared" si="376"/>
        <v>plays</v>
      </c>
      <c r="S3969" s="8">
        <f t="shared" si="377"/>
        <v>42770.290590277778</v>
      </c>
      <c r="T3969" s="8">
        <f t="shared" si="378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4313</v>
      </c>
      <c r="D3970">
        <v>2500</v>
      </c>
      <c r="E3970">
        <v>746</v>
      </c>
      <c r="F3970" t="s">
        <v>8220</v>
      </c>
      <c r="G3970" t="s">
        <v>8225</v>
      </c>
      <c r="H3970" t="s">
        <v>8247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73"/>
        <v>29.84</v>
      </c>
      <c r="P3970">
        <f t="shared" si="374"/>
        <v>227.27272727272728</v>
      </c>
      <c r="Q3970" t="str">
        <f t="shared" si="375"/>
        <v>theater</v>
      </c>
      <c r="R3970" t="str">
        <f t="shared" si="376"/>
        <v>plays</v>
      </c>
      <c r="S3970" s="8">
        <f t="shared" si="377"/>
        <v>42452.815659722226</v>
      </c>
      <c r="T3970" s="8">
        <f t="shared" si="378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4314</v>
      </c>
      <c r="D3971">
        <v>300000</v>
      </c>
      <c r="E3971">
        <v>152165</v>
      </c>
      <c r="F3971" t="s">
        <v>8220</v>
      </c>
      <c r="G3971" t="s">
        <v>8226</v>
      </c>
      <c r="H3971" t="s">
        <v>8248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3"/>
        <v>50.721666666666664</v>
      </c>
      <c r="P3971">
        <f t="shared" si="374"/>
        <v>50000</v>
      </c>
      <c r="Q3971" t="str">
        <f t="shared" si="375"/>
        <v>theater</v>
      </c>
      <c r="R3971" t="str">
        <f t="shared" si="376"/>
        <v>plays</v>
      </c>
      <c r="S3971" s="8">
        <f t="shared" si="377"/>
        <v>42601.854699074072</v>
      </c>
      <c r="T3971" s="8">
        <f t="shared" si="378"/>
        <v>42611.163194444445</v>
      </c>
    </row>
    <row r="3972" spans="1:20" ht="48" hidden="1" x14ac:dyDescent="0.2">
      <c r="A3972">
        <v>3970</v>
      </c>
      <c r="B3972" s="3" t="s">
        <v>3967</v>
      </c>
      <c r="C3972" s="3" t="s">
        <v>4315</v>
      </c>
      <c r="D3972">
        <v>8000</v>
      </c>
      <c r="E3972">
        <v>1300</v>
      </c>
      <c r="F3972" t="s">
        <v>8220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3"/>
        <v>16.25</v>
      </c>
      <c r="P3972">
        <f t="shared" si="374"/>
        <v>4000</v>
      </c>
      <c r="Q3972" t="str">
        <f t="shared" si="375"/>
        <v>theater</v>
      </c>
      <c r="R3972" t="str">
        <f t="shared" si="376"/>
        <v>plays</v>
      </c>
      <c r="S3972" s="8">
        <f t="shared" si="377"/>
        <v>42447.863553240735</v>
      </c>
      <c r="T3972" s="8">
        <f t="shared" si="378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4316</v>
      </c>
      <c r="D3973">
        <v>12700</v>
      </c>
      <c r="E3973">
        <v>0</v>
      </c>
      <c r="F3973" t="s">
        <v>8220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3"/>
        <v>0</v>
      </c>
      <c r="P3973">
        <f t="shared" si="374"/>
        <v>2116.6666666666665</v>
      </c>
      <c r="Q3973" t="str">
        <f t="shared" si="375"/>
        <v>theater</v>
      </c>
      <c r="R3973" t="str">
        <f t="shared" si="376"/>
        <v>plays</v>
      </c>
      <c r="S3973" s="8">
        <f t="shared" si="377"/>
        <v>41811.536180555559</v>
      </c>
      <c r="T3973" s="8">
        <f t="shared" si="378"/>
        <v>41841.536180555559</v>
      </c>
    </row>
    <row r="3974" spans="1:20" ht="48" hidden="1" x14ac:dyDescent="0.2">
      <c r="A3974">
        <v>3972</v>
      </c>
      <c r="B3974" s="3" t="s">
        <v>3969</v>
      </c>
      <c r="C3974" s="3" t="s">
        <v>4317</v>
      </c>
      <c r="D3974">
        <v>14000</v>
      </c>
      <c r="E3974">
        <v>2130</v>
      </c>
      <c r="F3974" t="s">
        <v>8220</v>
      </c>
      <c r="G3974" t="s">
        <v>8229</v>
      </c>
      <c r="H3974" t="s">
        <v>8251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3"/>
        <v>15.214285714285714</v>
      </c>
      <c r="P3974">
        <f t="shared" si="374"/>
        <v>1750</v>
      </c>
      <c r="Q3974" t="str">
        <f t="shared" si="375"/>
        <v>theater</v>
      </c>
      <c r="R3974" t="str">
        <f t="shared" si="376"/>
        <v>plays</v>
      </c>
      <c r="S3974" s="8">
        <f t="shared" si="377"/>
        <v>41981.067523148144</v>
      </c>
      <c r="T3974" s="8">
        <f t="shared" si="378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4318</v>
      </c>
      <c r="D3975">
        <v>50000</v>
      </c>
      <c r="E3975">
        <v>0</v>
      </c>
      <c r="F3975" t="s">
        <v>8220</v>
      </c>
      <c r="G3975" t="s">
        <v>8226</v>
      </c>
      <c r="H3975" t="s">
        <v>8248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3"/>
        <v>0</v>
      </c>
      <c r="P3975">
        <f t="shared" si="374"/>
        <v>1351.3513513513512</v>
      </c>
      <c r="Q3975" t="str">
        <f t="shared" si="375"/>
        <v>theater</v>
      </c>
      <c r="R3975" t="str">
        <f t="shared" si="376"/>
        <v>plays</v>
      </c>
      <c r="S3975" s="8">
        <f t="shared" si="377"/>
        <v>42469.68414351852</v>
      </c>
      <c r="T3975" s="8">
        <f t="shared" si="378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4319</v>
      </c>
      <c r="D3976">
        <v>25000</v>
      </c>
      <c r="E3976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3"/>
        <v>0</v>
      </c>
      <c r="P3976">
        <f t="shared" si="374"/>
        <v>2272.7272727272725</v>
      </c>
      <c r="Q3976" t="str">
        <f t="shared" si="375"/>
        <v>theater</v>
      </c>
      <c r="R3976" t="str">
        <f t="shared" si="376"/>
        <v>plays</v>
      </c>
      <c r="S3976" s="8">
        <f t="shared" si="377"/>
        <v>42493.546851851846</v>
      </c>
      <c r="T3976" s="8">
        <f t="shared" si="378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4320</v>
      </c>
      <c r="D3977">
        <v>12000</v>
      </c>
      <c r="E3977">
        <v>3030</v>
      </c>
      <c r="F3977" t="s">
        <v>8220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3"/>
        <v>25.25</v>
      </c>
      <c r="P3977" t="e">
        <f t="shared" si="374"/>
        <v>#DIV/0!</v>
      </c>
      <c r="Q3977" t="str">
        <f t="shared" si="375"/>
        <v>theater</v>
      </c>
      <c r="R3977" t="str">
        <f t="shared" si="376"/>
        <v>plays</v>
      </c>
      <c r="S3977" s="8">
        <f t="shared" si="377"/>
        <v>42534.866875</v>
      </c>
      <c r="T3977" s="8">
        <f t="shared" si="378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4321</v>
      </c>
      <c r="D3978">
        <v>5000</v>
      </c>
      <c r="E3978">
        <v>2230</v>
      </c>
      <c r="F3978" t="s">
        <v>8220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3"/>
        <v>44.6</v>
      </c>
      <c r="P3978">
        <f t="shared" si="374"/>
        <v>500</v>
      </c>
      <c r="Q3978" t="str">
        <f t="shared" si="375"/>
        <v>theater</v>
      </c>
      <c r="R3978" t="str">
        <f t="shared" si="376"/>
        <v>plays</v>
      </c>
      <c r="S3978" s="8">
        <f t="shared" si="377"/>
        <v>41830.858344907407</v>
      </c>
      <c r="T3978" s="8">
        <f t="shared" si="378"/>
        <v>41852.291666666664</v>
      </c>
    </row>
    <row r="3979" spans="1:20" ht="32" hidden="1" x14ac:dyDescent="0.2">
      <c r="A3979">
        <v>3977</v>
      </c>
      <c r="B3979" s="3" t="s">
        <v>3974</v>
      </c>
      <c r="C3979" s="3" t="s">
        <v>4322</v>
      </c>
      <c r="D3979">
        <v>6300</v>
      </c>
      <c r="E3979">
        <v>1</v>
      </c>
      <c r="F3979" t="s">
        <v>8220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ref="O3979:O4042" si="379">(E3979/D3979)*100</f>
        <v>1.5873015873015872E-2</v>
      </c>
      <c r="P3979">
        <f t="shared" ref="P3979:P4042" si="380">D3979/L3979</f>
        <v>1050</v>
      </c>
      <c r="Q3979" t="str">
        <f t="shared" ref="Q3979:Q4042" si="381">LEFT(N3979,SEARCH("/",N3979)-1)</f>
        <v>theater</v>
      </c>
      <c r="R3979" t="str">
        <f t="shared" ref="R3979:R4042" si="382">RIGHT(N3979,LEN(N3979)-SEARCH("/",N3979))</f>
        <v>plays</v>
      </c>
      <c r="S3979" s="8">
        <f t="shared" ref="S3979:S4042" si="383">(((J3979/60)/60)/24)+DATE(1970,1,1)</f>
        <v>42543.788564814815</v>
      </c>
      <c r="T3979" s="8">
        <f t="shared" ref="T3979:T4042" si="384">(((I3979/60)/60)/24)+DATE(1970,1,1)</f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4323</v>
      </c>
      <c r="D3980">
        <v>50000</v>
      </c>
      <c r="E3980">
        <v>20</v>
      </c>
      <c r="F3980" t="s">
        <v>8220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9"/>
        <v>0.04</v>
      </c>
      <c r="P3980">
        <f t="shared" si="380"/>
        <v>6250</v>
      </c>
      <c r="Q3980" t="str">
        <f t="shared" si="381"/>
        <v>theater</v>
      </c>
      <c r="R3980" t="str">
        <f t="shared" si="382"/>
        <v>plays</v>
      </c>
      <c r="S3980" s="8">
        <f t="shared" si="383"/>
        <v>41975.642974537041</v>
      </c>
      <c r="T3980" s="8">
        <f t="shared" si="384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4324</v>
      </c>
      <c r="D3981">
        <v>12500</v>
      </c>
      <c r="E3981">
        <v>1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9"/>
        <v>8.0000000000000002E-3</v>
      </c>
      <c r="P3981">
        <f t="shared" si="380"/>
        <v>2083.3333333333335</v>
      </c>
      <c r="Q3981" t="str">
        <f t="shared" si="381"/>
        <v>theater</v>
      </c>
      <c r="R3981" t="str">
        <f t="shared" si="382"/>
        <v>plays</v>
      </c>
      <c r="S3981" s="8">
        <f t="shared" si="383"/>
        <v>42069.903437500005</v>
      </c>
      <c r="T3981" s="8">
        <f t="shared" si="384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4325</v>
      </c>
      <c r="D3982">
        <v>4400</v>
      </c>
      <c r="E3982">
        <v>10</v>
      </c>
      <c r="F3982" t="s">
        <v>8220</v>
      </c>
      <c r="G3982" t="s">
        <v>8225</v>
      </c>
      <c r="H3982" t="s">
        <v>8247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9"/>
        <v>0.22727272727272727</v>
      </c>
      <c r="P3982">
        <f t="shared" si="380"/>
        <v>628.57142857142856</v>
      </c>
      <c r="Q3982" t="str">
        <f t="shared" si="381"/>
        <v>theater</v>
      </c>
      <c r="R3982" t="str">
        <f t="shared" si="382"/>
        <v>plays</v>
      </c>
      <c r="S3982" s="8">
        <f t="shared" si="383"/>
        <v>41795.598923611113</v>
      </c>
      <c r="T3982" s="8">
        <f t="shared" si="384"/>
        <v>41825.598923611113</v>
      </c>
    </row>
    <row r="3983" spans="1:20" ht="48" hidden="1" x14ac:dyDescent="0.2">
      <c r="A3983">
        <v>3981</v>
      </c>
      <c r="B3983" s="3" t="s">
        <v>3358</v>
      </c>
      <c r="C3983" s="3" t="s">
        <v>4326</v>
      </c>
      <c r="D3983">
        <v>50000</v>
      </c>
      <c r="E3983">
        <v>27849.22</v>
      </c>
      <c r="F3983" t="s">
        <v>8220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9"/>
        <v>55.698440000000005</v>
      </c>
      <c r="P3983">
        <f t="shared" si="380"/>
        <v>7142.8571428571431</v>
      </c>
      <c r="Q3983" t="str">
        <f t="shared" si="381"/>
        <v>theater</v>
      </c>
      <c r="R3983" t="str">
        <f t="shared" si="382"/>
        <v>plays</v>
      </c>
      <c r="S3983" s="8">
        <f t="shared" si="383"/>
        <v>42508.179965277777</v>
      </c>
      <c r="T3983" s="8">
        <f t="shared" si="384"/>
        <v>42568.179965277777</v>
      </c>
    </row>
    <row r="3984" spans="1:20" ht="16" hidden="1" x14ac:dyDescent="0.2">
      <c r="A3984">
        <v>3982</v>
      </c>
      <c r="B3984" s="3" t="s">
        <v>3978</v>
      </c>
      <c r="C3984" s="3" t="s">
        <v>4327</v>
      </c>
      <c r="D3984">
        <v>100000</v>
      </c>
      <c r="E3984">
        <v>11943</v>
      </c>
      <c r="F3984" t="s">
        <v>8220</v>
      </c>
      <c r="G3984" t="s">
        <v>8235</v>
      </c>
      <c r="H3984" t="s">
        <v>8255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9"/>
        <v>11.943</v>
      </c>
      <c r="P3984">
        <f t="shared" si="380"/>
        <v>20000</v>
      </c>
      <c r="Q3984" t="str">
        <f t="shared" si="381"/>
        <v>theater</v>
      </c>
      <c r="R3984" t="str">
        <f t="shared" si="382"/>
        <v>plays</v>
      </c>
      <c r="S3984" s="8">
        <f t="shared" si="383"/>
        <v>42132.809953703705</v>
      </c>
      <c r="T3984" s="8">
        <f t="shared" si="384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4328</v>
      </c>
      <c r="D3985">
        <v>5000</v>
      </c>
      <c r="E3985">
        <v>100</v>
      </c>
      <c r="F3985" t="s">
        <v>8220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9"/>
        <v>2</v>
      </c>
      <c r="P3985">
        <f t="shared" si="380"/>
        <v>108.69565217391305</v>
      </c>
      <c r="Q3985" t="str">
        <f t="shared" si="381"/>
        <v>theater</v>
      </c>
      <c r="R3985" t="str">
        <f t="shared" si="382"/>
        <v>plays</v>
      </c>
      <c r="S3985" s="8">
        <f t="shared" si="383"/>
        <v>41747.86986111111</v>
      </c>
      <c r="T3985" s="8">
        <f t="shared" si="384"/>
        <v>41779.290972222225</v>
      </c>
    </row>
    <row r="3986" spans="1:20" ht="32" hidden="1" x14ac:dyDescent="0.2">
      <c r="A3986">
        <v>3984</v>
      </c>
      <c r="B3986" s="3" t="s">
        <v>3980</v>
      </c>
      <c r="C3986" s="3" t="s">
        <v>4329</v>
      </c>
      <c r="D3986">
        <v>50000</v>
      </c>
      <c r="E3986">
        <v>8815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9"/>
        <v>17.630000000000003</v>
      </c>
      <c r="P3986">
        <f t="shared" si="380"/>
        <v>5000</v>
      </c>
      <c r="Q3986" t="str">
        <f t="shared" si="381"/>
        <v>theater</v>
      </c>
      <c r="R3986" t="str">
        <f t="shared" si="382"/>
        <v>plays</v>
      </c>
      <c r="S3986" s="8">
        <f t="shared" si="383"/>
        <v>41920.963472222218</v>
      </c>
      <c r="T3986" s="8">
        <f t="shared" si="384"/>
        <v>41951</v>
      </c>
    </row>
    <row r="3987" spans="1:20" ht="48" hidden="1" x14ac:dyDescent="0.2">
      <c r="A3987">
        <v>3985</v>
      </c>
      <c r="B3987" s="3" t="s">
        <v>3981</v>
      </c>
      <c r="C3987" s="3" t="s">
        <v>4330</v>
      </c>
      <c r="D3987">
        <v>50000</v>
      </c>
      <c r="E3987">
        <v>360</v>
      </c>
      <c r="F3987" t="s">
        <v>8220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9"/>
        <v>0.72</v>
      </c>
      <c r="P3987">
        <f t="shared" si="380"/>
        <v>2631.5789473684213</v>
      </c>
      <c r="Q3987" t="str">
        <f t="shared" si="381"/>
        <v>theater</v>
      </c>
      <c r="R3987" t="str">
        <f t="shared" si="382"/>
        <v>plays</v>
      </c>
      <c r="S3987" s="8">
        <f t="shared" si="383"/>
        <v>42399.707407407404</v>
      </c>
      <c r="T3987" s="8">
        <f t="shared" si="384"/>
        <v>42420.878472222219</v>
      </c>
    </row>
    <row r="3988" spans="1:20" ht="16" hidden="1" x14ac:dyDescent="0.2">
      <c r="A3988">
        <v>3986</v>
      </c>
      <c r="B3988" s="3" t="s">
        <v>3982</v>
      </c>
      <c r="C3988" s="3" t="s">
        <v>4331</v>
      </c>
      <c r="D3988">
        <v>50000</v>
      </c>
      <c r="E3988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9"/>
        <v>0</v>
      </c>
      <c r="P3988">
        <f t="shared" si="380"/>
        <v>3846.1538461538462</v>
      </c>
      <c r="Q3988" t="str">
        <f t="shared" si="381"/>
        <v>theater</v>
      </c>
      <c r="R3988" t="str">
        <f t="shared" si="382"/>
        <v>plays</v>
      </c>
      <c r="S3988" s="8">
        <f t="shared" si="383"/>
        <v>42467.548541666663</v>
      </c>
      <c r="T3988" s="8">
        <f t="shared" si="384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4332</v>
      </c>
      <c r="D3989">
        <v>1000</v>
      </c>
      <c r="E3989">
        <v>130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9"/>
        <v>13</v>
      </c>
      <c r="P3989">
        <f t="shared" si="380"/>
        <v>76.92307692307692</v>
      </c>
      <c r="Q3989" t="str">
        <f t="shared" si="381"/>
        <v>theater</v>
      </c>
      <c r="R3989" t="str">
        <f t="shared" si="382"/>
        <v>plays</v>
      </c>
      <c r="S3989" s="8">
        <f t="shared" si="383"/>
        <v>41765.92465277778</v>
      </c>
      <c r="T3989" s="8">
        <f t="shared" si="384"/>
        <v>41775.92465277778</v>
      </c>
    </row>
    <row r="3990" spans="1:20" ht="48" hidden="1" x14ac:dyDescent="0.2">
      <c r="A3990">
        <v>3988</v>
      </c>
      <c r="B3990" s="3" t="s">
        <v>3984</v>
      </c>
      <c r="C3990" s="3" t="s">
        <v>4333</v>
      </c>
      <c r="D3990">
        <v>1500000</v>
      </c>
      <c r="E3990">
        <v>0</v>
      </c>
      <c r="F3990" t="s">
        <v>8220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9"/>
        <v>0</v>
      </c>
      <c r="P3990">
        <f t="shared" si="380"/>
        <v>375000</v>
      </c>
      <c r="Q3990" t="str">
        <f t="shared" si="381"/>
        <v>theater</v>
      </c>
      <c r="R3990" t="str">
        <f t="shared" si="382"/>
        <v>plays</v>
      </c>
      <c r="S3990" s="8">
        <f t="shared" si="383"/>
        <v>42230.08116898148</v>
      </c>
      <c r="T3990" s="8">
        <f t="shared" si="384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4334</v>
      </c>
      <c r="D3991">
        <v>6000000</v>
      </c>
      <c r="E3991">
        <v>0</v>
      </c>
      <c r="F3991" t="s">
        <v>8220</v>
      </c>
      <c r="G3991" t="s">
        <v>8226</v>
      </c>
      <c r="H3991" t="s">
        <v>8248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9"/>
        <v>0</v>
      </c>
      <c r="P3991" t="e">
        <f t="shared" si="380"/>
        <v>#DIV/0!</v>
      </c>
      <c r="Q3991" t="str">
        <f t="shared" si="381"/>
        <v>theater</v>
      </c>
      <c r="R3991" t="str">
        <f t="shared" si="382"/>
        <v>plays</v>
      </c>
      <c r="S3991" s="8">
        <f t="shared" si="383"/>
        <v>42286.749780092592</v>
      </c>
      <c r="T3991" s="8">
        <f t="shared" si="384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4335</v>
      </c>
      <c r="D3992">
        <v>200</v>
      </c>
      <c r="E3992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9"/>
        <v>0</v>
      </c>
      <c r="P3992">
        <f t="shared" si="380"/>
        <v>66.666666666666671</v>
      </c>
      <c r="Q3992" t="str">
        <f t="shared" si="381"/>
        <v>theater</v>
      </c>
      <c r="R3992" t="str">
        <f t="shared" si="382"/>
        <v>plays</v>
      </c>
      <c r="S3992" s="8">
        <f t="shared" si="383"/>
        <v>42401.672372685185</v>
      </c>
      <c r="T3992" s="8">
        <f t="shared" si="384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4336</v>
      </c>
      <c r="D3993">
        <v>29000</v>
      </c>
      <c r="E3993">
        <v>250</v>
      </c>
      <c r="F3993" t="s">
        <v>8220</v>
      </c>
      <c r="G3993" t="s">
        <v>8225</v>
      </c>
      <c r="H3993" t="s">
        <v>8247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9"/>
        <v>0.86206896551724133</v>
      </c>
      <c r="P3993">
        <f t="shared" si="380"/>
        <v>29000</v>
      </c>
      <c r="Q3993" t="str">
        <f t="shared" si="381"/>
        <v>theater</v>
      </c>
      <c r="R3993" t="str">
        <f t="shared" si="382"/>
        <v>plays</v>
      </c>
      <c r="S3993" s="8">
        <f t="shared" si="383"/>
        <v>42125.644467592589</v>
      </c>
      <c r="T3993" s="8">
        <f t="shared" si="384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4337</v>
      </c>
      <c r="D3994">
        <v>28000</v>
      </c>
      <c r="E3994">
        <v>0</v>
      </c>
      <c r="F3994" t="s">
        <v>8220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9"/>
        <v>0</v>
      </c>
      <c r="P3994">
        <f t="shared" si="380"/>
        <v>3111.1111111111113</v>
      </c>
      <c r="Q3994" t="str">
        <f t="shared" si="381"/>
        <v>theater</v>
      </c>
      <c r="R3994" t="str">
        <f t="shared" si="382"/>
        <v>plays</v>
      </c>
      <c r="S3994" s="8">
        <f t="shared" si="383"/>
        <v>42289.94049768518</v>
      </c>
      <c r="T3994" s="8">
        <f t="shared" si="384"/>
        <v>42349.982164351852</v>
      </c>
    </row>
    <row r="3995" spans="1:20" ht="32" hidden="1" x14ac:dyDescent="0.2">
      <c r="A3995">
        <v>3993</v>
      </c>
      <c r="B3995" s="3" t="s">
        <v>3989</v>
      </c>
      <c r="C3995" s="3" t="s">
        <v>4338</v>
      </c>
      <c r="D3995">
        <v>8000</v>
      </c>
      <c r="E3995">
        <v>0</v>
      </c>
      <c r="F3995" t="s">
        <v>8220</v>
      </c>
      <c r="G3995" t="s">
        <v>8225</v>
      </c>
      <c r="H3995" t="s">
        <v>8247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9"/>
        <v>0</v>
      </c>
      <c r="P3995">
        <f t="shared" si="380"/>
        <v>8000</v>
      </c>
      <c r="Q3995" t="str">
        <f t="shared" si="381"/>
        <v>theater</v>
      </c>
      <c r="R3995" t="str">
        <f t="shared" si="382"/>
        <v>plays</v>
      </c>
      <c r="S3995" s="8">
        <f t="shared" si="383"/>
        <v>42107.864722222221</v>
      </c>
      <c r="T3995" s="8">
        <f t="shared" si="384"/>
        <v>42137.864722222221</v>
      </c>
    </row>
    <row r="3996" spans="1:20" ht="48" hidden="1" x14ac:dyDescent="0.2">
      <c r="A3996">
        <v>3994</v>
      </c>
      <c r="B3996" s="3" t="s">
        <v>3990</v>
      </c>
      <c r="C3996" s="3" t="s">
        <v>4339</v>
      </c>
      <c r="D3996">
        <v>3000</v>
      </c>
      <c r="E3996">
        <v>0</v>
      </c>
      <c r="F3996" t="s">
        <v>8220</v>
      </c>
      <c r="G3996" t="s">
        <v>8236</v>
      </c>
      <c r="H3996" t="s">
        <v>8249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9"/>
        <v>0</v>
      </c>
      <c r="P3996">
        <f t="shared" si="380"/>
        <v>3000</v>
      </c>
      <c r="Q3996" t="str">
        <f t="shared" si="381"/>
        <v>theater</v>
      </c>
      <c r="R3996" t="str">
        <f t="shared" si="382"/>
        <v>plays</v>
      </c>
      <c r="S3996" s="8">
        <f t="shared" si="383"/>
        <v>41809.389930555553</v>
      </c>
      <c r="T3996" s="8">
        <f t="shared" si="384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4340</v>
      </c>
      <c r="D3997">
        <v>15000</v>
      </c>
      <c r="E3997">
        <v>60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9"/>
        <v>0.4</v>
      </c>
      <c r="P3997">
        <f t="shared" si="380"/>
        <v>3750</v>
      </c>
      <c r="Q3997" t="str">
        <f t="shared" si="381"/>
        <v>theater</v>
      </c>
      <c r="R3997" t="str">
        <f t="shared" si="382"/>
        <v>plays</v>
      </c>
      <c r="S3997" s="8">
        <f t="shared" si="383"/>
        <v>42019.683761574073</v>
      </c>
      <c r="T3997" s="8">
        <f t="shared" si="384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4341</v>
      </c>
      <c r="D3998">
        <v>1500000</v>
      </c>
      <c r="E3998">
        <v>0</v>
      </c>
      <c r="F3998" t="s">
        <v>8220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9"/>
        <v>0</v>
      </c>
      <c r="P3998">
        <f t="shared" si="380"/>
        <v>88235.294117647063</v>
      </c>
      <c r="Q3998" t="str">
        <f t="shared" si="381"/>
        <v>theater</v>
      </c>
      <c r="R3998" t="str">
        <f t="shared" si="382"/>
        <v>plays</v>
      </c>
      <c r="S3998" s="8">
        <f t="shared" si="383"/>
        <v>41950.26694444444</v>
      </c>
      <c r="T3998" s="8">
        <f t="shared" si="384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4342</v>
      </c>
      <c r="D3999">
        <v>4000</v>
      </c>
      <c r="E3999">
        <v>110</v>
      </c>
      <c r="F3999" t="s">
        <v>8220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9"/>
        <v>2.75</v>
      </c>
      <c r="P3999" t="e">
        <f t="shared" si="380"/>
        <v>#DIV/0!</v>
      </c>
      <c r="Q3999" t="str">
        <f t="shared" si="381"/>
        <v>theater</v>
      </c>
      <c r="R3999" t="str">
        <f t="shared" si="382"/>
        <v>plays</v>
      </c>
      <c r="S3999" s="8">
        <f t="shared" si="383"/>
        <v>42069.391446759255</v>
      </c>
      <c r="T3999" s="8">
        <f t="shared" si="384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4343</v>
      </c>
      <c r="D4000">
        <v>350000</v>
      </c>
      <c r="E4000">
        <v>0</v>
      </c>
      <c r="F4000" t="s">
        <v>8220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9"/>
        <v>0</v>
      </c>
      <c r="P4000">
        <f t="shared" si="380"/>
        <v>29166.666666666668</v>
      </c>
      <c r="Q4000" t="str">
        <f t="shared" si="381"/>
        <v>theater</v>
      </c>
      <c r="R4000" t="str">
        <f t="shared" si="382"/>
        <v>plays</v>
      </c>
      <c r="S4000" s="8">
        <f t="shared" si="383"/>
        <v>42061.963263888887</v>
      </c>
      <c r="T4000" s="8">
        <f t="shared" si="384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4344</v>
      </c>
      <c r="D4001">
        <v>1000</v>
      </c>
      <c r="E4001">
        <v>401</v>
      </c>
      <c r="F4001" t="s">
        <v>8220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9"/>
        <v>40.1</v>
      </c>
      <c r="P4001">
        <f t="shared" si="380"/>
        <v>71.428571428571431</v>
      </c>
      <c r="Q4001" t="str">
        <f t="shared" si="381"/>
        <v>theater</v>
      </c>
      <c r="R4001" t="str">
        <f t="shared" si="382"/>
        <v>plays</v>
      </c>
      <c r="S4001" s="8">
        <f t="shared" si="383"/>
        <v>41842.828680555554</v>
      </c>
      <c r="T4001" s="8">
        <f t="shared" si="384"/>
        <v>41882.827650462961</v>
      </c>
    </row>
    <row r="4002" spans="1:20" ht="32" hidden="1" x14ac:dyDescent="0.2">
      <c r="A4002">
        <v>4000</v>
      </c>
      <c r="B4002" s="3" t="s">
        <v>3996</v>
      </c>
      <c r="C4002" s="3" t="s">
        <v>4345</v>
      </c>
      <c r="D4002">
        <v>10000</v>
      </c>
      <c r="E4002">
        <v>0</v>
      </c>
      <c r="F4002" t="s">
        <v>8220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9"/>
        <v>0</v>
      </c>
      <c r="P4002">
        <f t="shared" si="380"/>
        <v>10000</v>
      </c>
      <c r="Q4002" t="str">
        <f t="shared" si="381"/>
        <v>theater</v>
      </c>
      <c r="R4002" t="str">
        <f t="shared" si="382"/>
        <v>plays</v>
      </c>
      <c r="S4002" s="8">
        <f t="shared" si="383"/>
        <v>42437.64534722222</v>
      </c>
      <c r="T4002" s="8">
        <f t="shared" si="384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4346</v>
      </c>
      <c r="D4003">
        <v>150000</v>
      </c>
      <c r="E4003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9"/>
        <v>0</v>
      </c>
      <c r="P4003">
        <f t="shared" si="380"/>
        <v>10714.285714285714</v>
      </c>
      <c r="Q4003" t="str">
        <f t="shared" si="381"/>
        <v>theater</v>
      </c>
      <c r="R4003" t="str">
        <f t="shared" si="382"/>
        <v>plays</v>
      </c>
      <c r="S4003" s="8">
        <f t="shared" si="383"/>
        <v>42775.964212962965</v>
      </c>
      <c r="T4003" s="8">
        <f t="shared" si="384"/>
        <v>42795.791666666672</v>
      </c>
    </row>
    <row r="4004" spans="1:20" ht="16" hidden="1" x14ac:dyDescent="0.2">
      <c r="A4004">
        <v>4002</v>
      </c>
      <c r="B4004" s="3" t="s">
        <v>3998</v>
      </c>
      <c r="C4004" s="3" t="s">
        <v>4347</v>
      </c>
      <c r="D4004">
        <v>15000</v>
      </c>
      <c r="E4004">
        <v>50</v>
      </c>
      <c r="F4004" t="s">
        <v>8220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9"/>
        <v>0.33333333333333337</v>
      </c>
      <c r="P4004">
        <f t="shared" si="380"/>
        <v>3750</v>
      </c>
      <c r="Q4004" t="str">
        <f t="shared" si="381"/>
        <v>theater</v>
      </c>
      <c r="R4004" t="str">
        <f t="shared" si="382"/>
        <v>plays</v>
      </c>
      <c r="S4004" s="8">
        <f t="shared" si="383"/>
        <v>41879.043530092589</v>
      </c>
      <c r="T4004" s="8">
        <f t="shared" si="384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4348</v>
      </c>
      <c r="D4005">
        <v>26000</v>
      </c>
      <c r="E4005">
        <v>0</v>
      </c>
      <c r="F4005" t="s">
        <v>8220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9"/>
        <v>0</v>
      </c>
      <c r="P4005">
        <f t="shared" si="380"/>
        <v>13000</v>
      </c>
      <c r="Q4005" t="str">
        <f t="shared" si="381"/>
        <v>theater</v>
      </c>
      <c r="R4005" t="str">
        <f t="shared" si="382"/>
        <v>plays</v>
      </c>
      <c r="S4005" s="8">
        <f t="shared" si="383"/>
        <v>42020.587349537032</v>
      </c>
      <c r="T4005" s="8">
        <f t="shared" si="384"/>
        <v>42050.587349537032</v>
      </c>
    </row>
    <row r="4006" spans="1:20" ht="48" hidden="1" x14ac:dyDescent="0.2">
      <c r="A4006">
        <v>4004</v>
      </c>
      <c r="B4006" s="3" t="s">
        <v>4000</v>
      </c>
      <c r="C4006" s="3" t="s">
        <v>4349</v>
      </c>
      <c r="D4006">
        <v>1000</v>
      </c>
      <c r="E4006">
        <v>250</v>
      </c>
      <c r="F4006" t="s">
        <v>8220</v>
      </c>
      <c r="G4006" t="s">
        <v>8226</v>
      </c>
      <c r="H4006" t="s">
        <v>8248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9"/>
        <v>25</v>
      </c>
      <c r="P4006">
        <f t="shared" si="380"/>
        <v>1000</v>
      </c>
      <c r="Q4006" t="str">
        <f t="shared" si="381"/>
        <v>theater</v>
      </c>
      <c r="R4006" t="str">
        <f t="shared" si="382"/>
        <v>plays</v>
      </c>
      <c r="S4006" s="8">
        <f t="shared" si="383"/>
        <v>41890.16269675926</v>
      </c>
      <c r="T4006" s="8">
        <f t="shared" si="384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4350</v>
      </c>
      <c r="D4007">
        <v>15000</v>
      </c>
      <c r="E4007">
        <v>16145.12</v>
      </c>
      <c r="F4007" t="s">
        <v>8220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9"/>
        <v>107.63413333333334</v>
      </c>
      <c r="P4007">
        <f t="shared" si="380"/>
        <v>7500</v>
      </c>
      <c r="Q4007" t="str">
        <f t="shared" si="381"/>
        <v>theater</v>
      </c>
      <c r="R4007" t="str">
        <f t="shared" si="382"/>
        <v>plays</v>
      </c>
      <c r="S4007" s="8">
        <f t="shared" si="383"/>
        <v>41872.807696759257</v>
      </c>
      <c r="T4007" s="8">
        <f t="shared" si="384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4351</v>
      </c>
      <c r="D4008">
        <v>36400</v>
      </c>
      <c r="E4008">
        <v>41000</v>
      </c>
      <c r="F4008" t="s">
        <v>8220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9"/>
        <v>112.63736263736264</v>
      </c>
      <c r="P4008">
        <f t="shared" si="380"/>
        <v>36400</v>
      </c>
      <c r="Q4008" t="str">
        <f t="shared" si="381"/>
        <v>theater</v>
      </c>
      <c r="R4008" t="str">
        <f t="shared" si="382"/>
        <v>plays</v>
      </c>
      <c r="S4008" s="8">
        <f t="shared" si="383"/>
        <v>42391.772997685184</v>
      </c>
      <c r="T4008" s="8">
        <f t="shared" si="384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4352</v>
      </c>
      <c r="D4009">
        <v>13000</v>
      </c>
      <c r="E4009">
        <v>14750</v>
      </c>
      <c r="F4009" t="s">
        <v>8220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9"/>
        <v>113.46153846153845</v>
      </c>
      <c r="P4009">
        <f t="shared" si="380"/>
        <v>13000</v>
      </c>
      <c r="Q4009" t="str">
        <f t="shared" si="381"/>
        <v>theater</v>
      </c>
      <c r="R4009" t="str">
        <f t="shared" si="382"/>
        <v>plays</v>
      </c>
      <c r="S4009" s="8">
        <f t="shared" si="383"/>
        <v>41848.772928240738</v>
      </c>
      <c r="T4009" s="8">
        <f t="shared" si="384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4353</v>
      </c>
      <c r="D4010">
        <v>25000</v>
      </c>
      <c r="E4010">
        <v>25648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9"/>
        <v>102.592</v>
      </c>
      <c r="P4010">
        <f t="shared" si="380"/>
        <v>6250</v>
      </c>
      <c r="Q4010" t="str">
        <f t="shared" si="381"/>
        <v>theater</v>
      </c>
      <c r="R4010" t="str">
        <f t="shared" si="382"/>
        <v>plays</v>
      </c>
      <c r="S4010" s="8">
        <f t="shared" si="383"/>
        <v>42177.964201388888</v>
      </c>
      <c r="T4010" s="8">
        <f t="shared" si="384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4354</v>
      </c>
      <c r="D4011">
        <v>3500</v>
      </c>
      <c r="E4011">
        <v>3981.5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9"/>
        <v>113.75714285714287</v>
      </c>
      <c r="P4011">
        <f t="shared" si="380"/>
        <v>1166.6666666666667</v>
      </c>
      <c r="Q4011" t="str">
        <f t="shared" si="381"/>
        <v>theater</v>
      </c>
      <c r="R4011" t="str">
        <f t="shared" si="382"/>
        <v>plays</v>
      </c>
      <c r="S4011" s="8">
        <f t="shared" si="383"/>
        <v>41851.700925925928</v>
      </c>
      <c r="T4011" s="8">
        <f t="shared" si="384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4355</v>
      </c>
      <c r="D4012">
        <v>5000</v>
      </c>
      <c r="E4012">
        <v>5186</v>
      </c>
      <c r="F4012" t="s">
        <v>8220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9"/>
        <v>103.71999999999998</v>
      </c>
      <c r="P4012">
        <f t="shared" si="380"/>
        <v>131.57894736842104</v>
      </c>
      <c r="Q4012" t="str">
        <f t="shared" si="381"/>
        <v>theater</v>
      </c>
      <c r="R4012" t="str">
        <f t="shared" si="382"/>
        <v>plays</v>
      </c>
      <c r="S4012" s="8">
        <f t="shared" si="383"/>
        <v>41921.770439814813</v>
      </c>
      <c r="T4012" s="8">
        <f t="shared" si="384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4356</v>
      </c>
      <c r="D4013">
        <v>5000</v>
      </c>
      <c r="E4013">
        <v>15273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9"/>
        <v>305.46000000000004</v>
      </c>
      <c r="P4013">
        <f t="shared" si="380"/>
        <v>1250</v>
      </c>
      <c r="Q4013" t="str">
        <f t="shared" si="381"/>
        <v>theater</v>
      </c>
      <c r="R4013" t="str">
        <f t="shared" si="382"/>
        <v>plays</v>
      </c>
      <c r="S4013" s="8">
        <f t="shared" si="383"/>
        <v>42002.54488425926</v>
      </c>
      <c r="T4013" s="8">
        <f t="shared" si="384"/>
        <v>42032.54488425926</v>
      </c>
    </row>
    <row r="4014" spans="1:20" ht="64" hidden="1" x14ac:dyDescent="0.2">
      <c r="A4014">
        <v>4012</v>
      </c>
      <c r="B4014" s="3" t="s">
        <v>4008</v>
      </c>
      <c r="C4014" s="3" t="s">
        <v>4357</v>
      </c>
      <c r="D4014">
        <v>5000</v>
      </c>
      <c r="E4014">
        <v>6705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9"/>
        <v>134.1</v>
      </c>
      <c r="P4014" t="e">
        <f t="shared" si="380"/>
        <v>#DIV/0!</v>
      </c>
      <c r="Q4014" t="str">
        <f t="shared" si="381"/>
        <v>theater</v>
      </c>
      <c r="R4014" t="str">
        <f t="shared" si="382"/>
        <v>plays</v>
      </c>
      <c r="S4014" s="8">
        <f t="shared" si="383"/>
        <v>42096.544548611113</v>
      </c>
      <c r="T4014" s="8">
        <f t="shared" si="384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4358</v>
      </c>
      <c r="D4015">
        <v>85000</v>
      </c>
      <c r="E4015">
        <v>86133</v>
      </c>
      <c r="F4015" t="s">
        <v>8220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9"/>
        <v>101.33294117647058</v>
      </c>
      <c r="P4015">
        <f t="shared" si="380"/>
        <v>42500</v>
      </c>
      <c r="Q4015" t="str">
        <f t="shared" si="381"/>
        <v>theater</v>
      </c>
      <c r="R4015" t="str">
        <f t="shared" si="382"/>
        <v>plays</v>
      </c>
      <c r="S4015" s="8">
        <f t="shared" si="383"/>
        <v>42021.301192129627</v>
      </c>
      <c r="T4015" s="8">
        <f t="shared" si="384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4359</v>
      </c>
      <c r="D4016">
        <v>10000</v>
      </c>
      <c r="E4016">
        <v>11292</v>
      </c>
      <c r="F4016" t="s">
        <v>8220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9"/>
        <v>112.92</v>
      </c>
      <c r="P4016" t="e">
        <f t="shared" si="380"/>
        <v>#DIV/0!</v>
      </c>
      <c r="Q4016" t="str">
        <f t="shared" si="381"/>
        <v>theater</v>
      </c>
      <c r="R4016" t="str">
        <f t="shared" si="382"/>
        <v>plays</v>
      </c>
      <c r="S4016" s="8">
        <f t="shared" si="383"/>
        <v>42419.246168981481</v>
      </c>
      <c r="T4016" s="8">
        <f t="shared" si="384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4360</v>
      </c>
      <c r="D4017">
        <v>30000</v>
      </c>
      <c r="E4017">
        <v>31675</v>
      </c>
      <c r="F4017" t="s">
        <v>8220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9"/>
        <v>105.58333333333334</v>
      </c>
      <c r="P4017">
        <f t="shared" si="380"/>
        <v>30000</v>
      </c>
      <c r="Q4017" t="str">
        <f t="shared" si="381"/>
        <v>theater</v>
      </c>
      <c r="R4017" t="str">
        <f t="shared" si="382"/>
        <v>plays</v>
      </c>
      <c r="S4017" s="8">
        <f t="shared" si="383"/>
        <v>42174.780821759254</v>
      </c>
      <c r="T4017" s="8">
        <f t="shared" si="384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4361</v>
      </c>
      <c r="D4018">
        <v>3500</v>
      </c>
      <c r="E4018">
        <v>4395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9"/>
        <v>125.57142857142858</v>
      </c>
      <c r="P4018">
        <f t="shared" si="380"/>
        <v>500</v>
      </c>
      <c r="Q4018" t="str">
        <f t="shared" si="381"/>
        <v>theater</v>
      </c>
      <c r="R4018" t="str">
        <f t="shared" si="382"/>
        <v>plays</v>
      </c>
      <c r="S4018" s="8">
        <f t="shared" si="383"/>
        <v>41869.872685185182</v>
      </c>
      <c r="T4018" s="8">
        <f t="shared" si="384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4362</v>
      </c>
      <c r="D4019">
        <v>5000</v>
      </c>
      <c r="E4019">
        <v>9228</v>
      </c>
      <c r="F4019" t="s">
        <v>8220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9"/>
        <v>184.56</v>
      </c>
      <c r="P4019">
        <f t="shared" si="380"/>
        <v>2500</v>
      </c>
      <c r="Q4019" t="str">
        <f t="shared" si="381"/>
        <v>theater</v>
      </c>
      <c r="R4019" t="str">
        <f t="shared" si="382"/>
        <v>plays</v>
      </c>
      <c r="S4019" s="8">
        <f t="shared" si="383"/>
        <v>41856.672152777777</v>
      </c>
      <c r="T4019" s="8">
        <f t="shared" si="384"/>
        <v>41886.672152777777</v>
      </c>
    </row>
    <row r="4020" spans="1:20" ht="48" hidden="1" x14ac:dyDescent="0.2">
      <c r="A4020">
        <v>4018</v>
      </c>
      <c r="B4020" s="3" t="s">
        <v>4014</v>
      </c>
      <c r="C4020" s="3" t="s">
        <v>4363</v>
      </c>
      <c r="D4020">
        <v>1500</v>
      </c>
      <c r="E4020">
        <v>1511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9"/>
        <v>100.73333333333335</v>
      </c>
      <c r="P4020">
        <f t="shared" si="380"/>
        <v>375</v>
      </c>
      <c r="Q4020" t="str">
        <f t="shared" si="381"/>
        <v>theater</v>
      </c>
      <c r="R4020" t="str">
        <f t="shared" si="382"/>
        <v>plays</v>
      </c>
      <c r="S4020" s="8">
        <f t="shared" si="383"/>
        <v>42620.91097222222</v>
      </c>
      <c r="T4020" s="8">
        <f t="shared" si="384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4364</v>
      </c>
      <c r="D4021">
        <v>24000</v>
      </c>
      <c r="E4021">
        <v>28067.34</v>
      </c>
      <c r="F4021" t="s">
        <v>8220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9"/>
        <v>116.94725</v>
      </c>
      <c r="P4021">
        <f t="shared" si="380"/>
        <v>6000</v>
      </c>
      <c r="Q4021" t="str">
        <f t="shared" si="381"/>
        <v>theater</v>
      </c>
      <c r="R4021" t="str">
        <f t="shared" si="382"/>
        <v>plays</v>
      </c>
      <c r="S4021" s="8">
        <f t="shared" si="383"/>
        <v>42417.675879629634</v>
      </c>
      <c r="T4021" s="8">
        <f t="shared" si="384"/>
        <v>42475.686111111107</v>
      </c>
    </row>
    <row r="4022" spans="1:20" ht="32" hidden="1" x14ac:dyDescent="0.2">
      <c r="A4022">
        <v>4020</v>
      </c>
      <c r="B4022" s="3" t="s">
        <v>4016</v>
      </c>
      <c r="C4022" s="3" t="s">
        <v>4365</v>
      </c>
      <c r="D4022">
        <v>8000</v>
      </c>
      <c r="E4022">
        <v>8538.66</v>
      </c>
      <c r="F4022" t="s">
        <v>8220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9"/>
        <v>106.73325</v>
      </c>
      <c r="P4022">
        <f t="shared" si="380"/>
        <v>2666.6666666666665</v>
      </c>
      <c r="Q4022" t="str">
        <f t="shared" si="381"/>
        <v>theater</v>
      </c>
      <c r="R4022" t="str">
        <f t="shared" si="382"/>
        <v>plays</v>
      </c>
      <c r="S4022" s="8">
        <f t="shared" si="383"/>
        <v>42057.190960648149</v>
      </c>
      <c r="T4022" s="8">
        <f t="shared" si="384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4366</v>
      </c>
      <c r="D4023">
        <v>13000</v>
      </c>
      <c r="E4023">
        <v>18083</v>
      </c>
      <c r="F4023" t="s">
        <v>8220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9"/>
        <v>139.1</v>
      </c>
      <c r="P4023">
        <f t="shared" si="380"/>
        <v>6500</v>
      </c>
      <c r="Q4023" t="str">
        <f t="shared" si="381"/>
        <v>theater</v>
      </c>
      <c r="R4023" t="str">
        <f t="shared" si="382"/>
        <v>plays</v>
      </c>
      <c r="S4023" s="8">
        <f t="shared" si="383"/>
        <v>41878.911550925928</v>
      </c>
      <c r="T4023" s="8">
        <f t="shared" si="384"/>
        <v>41938.911550925928</v>
      </c>
    </row>
    <row r="4024" spans="1:20" ht="48" hidden="1" x14ac:dyDescent="0.2">
      <c r="A4024">
        <v>4022</v>
      </c>
      <c r="B4024" s="3" t="s">
        <v>4018</v>
      </c>
      <c r="C4024" s="3" t="s">
        <v>4367</v>
      </c>
      <c r="D4024">
        <v>35000</v>
      </c>
      <c r="E4024">
        <v>37354.269999999997</v>
      </c>
      <c r="F4024" t="s">
        <v>8220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9"/>
        <v>106.72648571428572</v>
      </c>
      <c r="P4024">
        <f t="shared" si="380"/>
        <v>177.66497461928935</v>
      </c>
      <c r="Q4024" t="str">
        <f t="shared" si="381"/>
        <v>theater</v>
      </c>
      <c r="R4024" t="str">
        <f t="shared" si="382"/>
        <v>plays</v>
      </c>
      <c r="S4024" s="8">
        <f t="shared" si="383"/>
        <v>41990.584108796291</v>
      </c>
      <c r="T4024" s="8">
        <f t="shared" si="384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4368</v>
      </c>
      <c r="D4025">
        <v>30000</v>
      </c>
      <c r="E4025">
        <v>57342</v>
      </c>
      <c r="F4025" t="s">
        <v>8220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9"/>
        <v>191.14</v>
      </c>
      <c r="P4025" t="e">
        <f t="shared" si="380"/>
        <v>#DIV/0!</v>
      </c>
      <c r="Q4025" t="str">
        <f t="shared" si="381"/>
        <v>theater</v>
      </c>
      <c r="R4025" t="str">
        <f t="shared" si="382"/>
        <v>plays</v>
      </c>
      <c r="S4025" s="8">
        <f t="shared" si="383"/>
        <v>42408.999571759254</v>
      </c>
      <c r="T4025" s="8">
        <f t="shared" si="384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4369</v>
      </c>
      <c r="D4026">
        <v>75000</v>
      </c>
      <c r="E4026">
        <v>98953.42</v>
      </c>
      <c r="F4026" t="s">
        <v>8220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9"/>
        <v>131.93789333333334</v>
      </c>
      <c r="P4026">
        <f t="shared" si="380"/>
        <v>75000</v>
      </c>
      <c r="Q4026" t="str">
        <f t="shared" si="381"/>
        <v>theater</v>
      </c>
      <c r="R4026" t="str">
        <f t="shared" si="382"/>
        <v>plays</v>
      </c>
      <c r="S4026" s="8">
        <f t="shared" si="383"/>
        <v>42217.670104166667</v>
      </c>
      <c r="T4026" s="8">
        <f t="shared" si="384"/>
        <v>42247.670104166667</v>
      </c>
    </row>
    <row r="4027" spans="1:20" ht="32" hidden="1" x14ac:dyDescent="0.2">
      <c r="A4027">
        <v>4025</v>
      </c>
      <c r="B4027" s="3" t="s">
        <v>4021</v>
      </c>
      <c r="C4027" s="3" t="s">
        <v>4370</v>
      </c>
      <c r="D4027">
        <v>10000</v>
      </c>
      <c r="E4027">
        <v>10640</v>
      </c>
      <c r="F4027" t="s">
        <v>8220</v>
      </c>
      <c r="G4027" t="s">
        <v>8224</v>
      </c>
      <c r="H4027" t="s">
        <v>8246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9"/>
        <v>106.4</v>
      </c>
      <c r="P4027">
        <f t="shared" si="380"/>
        <v>2500</v>
      </c>
      <c r="Q4027" t="str">
        <f t="shared" si="381"/>
        <v>theater</v>
      </c>
      <c r="R4027" t="str">
        <f t="shared" si="382"/>
        <v>plays</v>
      </c>
      <c r="S4027" s="8">
        <f t="shared" si="383"/>
        <v>42151.237685185188</v>
      </c>
      <c r="T4027" s="8">
        <f t="shared" si="384"/>
        <v>42211.237685185188</v>
      </c>
    </row>
    <row r="4028" spans="1:20" ht="32" hidden="1" x14ac:dyDescent="0.2">
      <c r="A4028">
        <v>4026</v>
      </c>
      <c r="B4028" s="3" t="s">
        <v>4022</v>
      </c>
      <c r="C4028" s="3" t="s">
        <v>4371</v>
      </c>
      <c r="D4028">
        <v>20000</v>
      </c>
      <c r="E4028">
        <v>21480</v>
      </c>
      <c r="F4028" t="s">
        <v>8220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9"/>
        <v>107.4</v>
      </c>
      <c r="P4028" t="e">
        <f t="shared" si="380"/>
        <v>#DIV/0!</v>
      </c>
      <c r="Q4028" t="str">
        <f t="shared" si="381"/>
        <v>theater</v>
      </c>
      <c r="R4028" t="str">
        <f t="shared" si="382"/>
        <v>plays</v>
      </c>
      <c r="S4028" s="8">
        <f t="shared" si="383"/>
        <v>42282.655543981484</v>
      </c>
      <c r="T4028" s="8">
        <f t="shared" si="384"/>
        <v>42342.697210648148</v>
      </c>
    </row>
    <row r="4029" spans="1:20" ht="32" hidden="1" x14ac:dyDescent="0.2">
      <c r="A4029">
        <v>4027</v>
      </c>
      <c r="B4029" s="3" t="s">
        <v>4023</v>
      </c>
      <c r="C4029" s="3" t="s">
        <v>4372</v>
      </c>
      <c r="D4029">
        <v>2500</v>
      </c>
      <c r="E4029">
        <v>6000</v>
      </c>
      <c r="F4029" t="s">
        <v>8220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9"/>
        <v>240</v>
      </c>
      <c r="P4029">
        <f t="shared" si="380"/>
        <v>357.14285714285717</v>
      </c>
      <c r="Q4029" t="str">
        <f t="shared" si="381"/>
        <v>theater</v>
      </c>
      <c r="R4029" t="str">
        <f t="shared" si="382"/>
        <v>plays</v>
      </c>
      <c r="S4029" s="8">
        <f t="shared" si="383"/>
        <v>42768.97084490741</v>
      </c>
      <c r="T4029" s="8">
        <f t="shared" si="384"/>
        <v>42789.041666666672</v>
      </c>
    </row>
    <row r="4030" spans="1:20" ht="64" hidden="1" x14ac:dyDescent="0.2">
      <c r="A4030">
        <v>4028</v>
      </c>
      <c r="B4030" s="3" t="s">
        <v>4024</v>
      </c>
      <c r="C4030" s="3" t="s">
        <v>4373</v>
      </c>
      <c r="D4030">
        <v>25000</v>
      </c>
      <c r="E4030">
        <v>29520.27</v>
      </c>
      <c r="F4030" t="s">
        <v>8220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9"/>
        <v>118.08108</v>
      </c>
      <c r="P4030">
        <f t="shared" si="380"/>
        <v>2272.7272727272725</v>
      </c>
      <c r="Q4030" t="str">
        <f t="shared" si="381"/>
        <v>theater</v>
      </c>
      <c r="R4030" t="str">
        <f t="shared" si="382"/>
        <v>plays</v>
      </c>
      <c r="S4030" s="8">
        <f t="shared" si="383"/>
        <v>41765.938657407409</v>
      </c>
      <c r="T4030" s="8">
        <f t="shared" si="384"/>
        <v>41795.938657407409</v>
      </c>
    </row>
    <row r="4031" spans="1:20" ht="64" hidden="1" x14ac:dyDescent="0.2">
      <c r="A4031">
        <v>4029</v>
      </c>
      <c r="B4031" s="3" t="s">
        <v>4025</v>
      </c>
      <c r="C4031" s="3" t="s">
        <v>4374</v>
      </c>
      <c r="D4031">
        <v>5000</v>
      </c>
      <c r="E4031">
        <v>5910</v>
      </c>
      <c r="F4031" t="s">
        <v>8220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9"/>
        <v>118.19999999999999</v>
      </c>
      <c r="P4031" t="e">
        <f t="shared" si="380"/>
        <v>#DIV/0!</v>
      </c>
      <c r="Q4031" t="str">
        <f t="shared" si="381"/>
        <v>theater</v>
      </c>
      <c r="R4031" t="str">
        <f t="shared" si="382"/>
        <v>plays</v>
      </c>
      <c r="S4031" s="8">
        <f t="shared" si="383"/>
        <v>42322.025115740747</v>
      </c>
      <c r="T4031" s="8">
        <f t="shared" si="384"/>
        <v>42352.025115740747</v>
      </c>
    </row>
    <row r="4032" spans="1:20" ht="64" hidden="1" x14ac:dyDescent="0.2">
      <c r="A4032">
        <v>4030</v>
      </c>
      <c r="B4032" s="3" t="s">
        <v>4026</v>
      </c>
      <c r="C4032" s="3" t="s">
        <v>4375</v>
      </c>
      <c r="D4032">
        <v>5000</v>
      </c>
      <c r="E4032">
        <v>5555</v>
      </c>
      <c r="F4032" t="s">
        <v>8220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9"/>
        <v>111.1</v>
      </c>
      <c r="P4032">
        <f t="shared" si="380"/>
        <v>833.33333333333337</v>
      </c>
      <c r="Q4032" t="str">
        <f t="shared" si="381"/>
        <v>theater</v>
      </c>
      <c r="R4032" t="str">
        <f t="shared" si="382"/>
        <v>plays</v>
      </c>
      <c r="S4032" s="8">
        <f t="shared" si="383"/>
        <v>42374.655081018514</v>
      </c>
      <c r="T4032" s="8">
        <f t="shared" si="384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4376</v>
      </c>
      <c r="D4033">
        <v>1000</v>
      </c>
      <c r="E4033">
        <v>1455</v>
      </c>
      <c r="F4033" t="s">
        <v>8220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9"/>
        <v>145.5</v>
      </c>
      <c r="P4033" t="e">
        <f t="shared" si="380"/>
        <v>#DIV/0!</v>
      </c>
      <c r="Q4033" t="str">
        <f t="shared" si="381"/>
        <v>theater</v>
      </c>
      <c r="R4033" t="str">
        <f t="shared" si="382"/>
        <v>plays</v>
      </c>
      <c r="S4033" s="8">
        <f t="shared" si="383"/>
        <v>41941.585231481484</v>
      </c>
      <c r="T4033" s="8">
        <f t="shared" si="384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4377</v>
      </c>
      <c r="D4034">
        <v>9850</v>
      </c>
      <c r="E4034">
        <v>12965.44</v>
      </c>
      <c r="F4034" t="s">
        <v>8220</v>
      </c>
      <c r="G4034" t="s">
        <v>8225</v>
      </c>
      <c r="H4034" t="s">
        <v>8247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9"/>
        <v>131.62883248730967</v>
      </c>
      <c r="P4034">
        <f t="shared" si="380"/>
        <v>1407.1428571428571</v>
      </c>
      <c r="Q4034" t="str">
        <f t="shared" si="381"/>
        <v>theater</v>
      </c>
      <c r="R4034" t="str">
        <f t="shared" si="382"/>
        <v>plays</v>
      </c>
      <c r="S4034" s="8">
        <f t="shared" si="383"/>
        <v>42293.809212962966</v>
      </c>
      <c r="T4034" s="8">
        <f t="shared" si="384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4378</v>
      </c>
      <c r="D4035">
        <v>5000</v>
      </c>
      <c r="E4035">
        <v>5570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9"/>
        <v>111.4</v>
      </c>
      <c r="P4035">
        <f t="shared" si="380"/>
        <v>53.191489361702125</v>
      </c>
      <c r="Q4035" t="str">
        <f t="shared" si="381"/>
        <v>theater</v>
      </c>
      <c r="R4035" t="str">
        <f t="shared" si="382"/>
        <v>plays</v>
      </c>
      <c r="S4035" s="8">
        <f t="shared" si="383"/>
        <v>42614.268796296295</v>
      </c>
      <c r="T4035" s="8">
        <f t="shared" si="384"/>
        <v>42645.375</v>
      </c>
    </row>
    <row r="4036" spans="1:20" ht="48" hidden="1" x14ac:dyDescent="0.2">
      <c r="A4036">
        <v>4034</v>
      </c>
      <c r="B4036" s="3" t="s">
        <v>4030</v>
      </c>
      <c r="C4036" s="3" t="s">
        <v>4379</v>
      </c>
      <c r="D4036">
        <v>100000</v>
      </c>
      <c r="E4036">
        <v>147233.76999999999</v>
      </c>
      <c r="F4036" t="s">
        <v>8220</v>
      </c>
      <c r="G4036" t="s">
        <v>8226</v>
      </c>
      <c r="H4036" t="s">
        <v>8248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9"/>
        <v>147.23376999999999</v>
      </c>
      <c r="P4036">
        <f t="shared" si="380"/>
        <v>50000</v>
      </c>
      <c r="Q4036" t="str">
        <f t="shared" si="381"/>
        <v>theater</v>
      </c>
      <c r="R4036" t="str">
        <f t="shared" si="382"/>
        <v>plays</v>
      </c>
      <c r="S4036" s="8">
        <f t="shared" si="383"/>
        <v>42067.947337962964</v>
      </c>
      <c r="T4036" s="8">
        <f t="shared" si="384"/>
        <v>42097.905671296292</v>
      </c>
    </row>
    <row r="4037" spans="1:20" ht="48" hidden="1" x14ac:dyDescent="0.2">
      <c r="A4037">
        <v>4035</v>
      </c>
      <c r="B4037" s="3" t="s">
        <v>4031</v>
      </c>
      <c r="C4037" s="3" t="s">
        <v>4380</v>
      </c>
      <c r="D4037">
        <v>2300</v>
      </c>
      <c r="E4037">
        <v>3510</v>
      </c>
      <c r="F4037" t="s">
        <v>8220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9"/>
        <v>152.60869565217391</v>
      </c>
      <c r="P4037">
        <f t="shared" si="380"/>
        <v>92</v>
      </c>
      <c r="Q4037" t="str">
        <f t="shared" si="381"/>
        <v>theater</v>
      </c>
      <c r="R4037" t="str">
        <f t="shared" si="382"/>
        <v>plays</v>
      </c>
      <c r="S4037" s="8">
        <f t="shared" si="383"/>
        <v>41903.882951388885</v>
      </c>
      <c r="T4037" s="8">
        <f t="shared" si="384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4381</v>
      </c>
      <c r="D4038">
        <v>30000</v>
      </c>
      <c r="E4038">
        <v>31404</v>
      </c>
      <c r="F4038" t="s">
        <v>8220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9"/>
        <v>104.67999999999999</v>
      </c>
      <c r="P4038">
        <f t="shared" si="380"/>
        <v>1764.7058823529412</v>
      </c>
      <c r="Q4038" t="str">
        <f t="shared" si="381"/>
        <v>theater</v>
      </c>
      <c r="R4038" t="str">
        <f t="shared" si="382"/>
        <v>plays</v>
      </c>
      <c r="S4038" s="8">
        <f t="shared" si="383"/>
        <v>41804.937083333331</v>
      </c>
      <c r="T4038" s="8">
        <f t="shared" si="384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4382</v>
      </c>
      <c r="D4039">
        <v>3000</v>
      </c>
      <c r="E4039">
        <v>5323.01</v>
      </c>
      <c r="F4039" t="s">
        <v>8220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9"/>
        <v>177.43366666666668</v>
      </c>
      <c r="P4039">
        <f t="shared" si="380"/>
        <v>1500</v>
      </c>
      <c r="Q4039" t="str">
        <f t="shared" si="381"/>
        <v>theater</v>
      </c>
      <c r="R4039" t="str">
        <f t="shared" si="382"/>
        <v>plays</v>
      </c>
      <c r="S4039" s="8">
        <f t="shared" si="383"/>
        <v>42497.070775462969</v>
      </c>
      <c r="T4039" s="8">
        <f t="shared" si="384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4383</v>
      </c>
      <c r="D4040">
        <v>5000</v>
      </c>
      <c r="E4040">
        <v>5388.79</v>
      </c>
      <c r="F4040" t="s">
        <v>8220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9"/>
        <v>107.7758</v>
      </c>
      <c r="P4040">
        <f t="shared" si="380"/>
        <v>1250</v>
      </c>
      <c r="Q4040" t="str">
        <f t="shared" si="381"/>
        <v>theater</v>
      </c>
      <c r="R4040" t="str">
        <f t="shared" si="382"/>
        <v>plays</v>
      </c>
      <c r="S4040" s="8">
        <f t="shared" si="383"/>
        <v>41869.798726851855</v>
      </c>
      <c r="T4040" s="8">
        <f t="shared" si="384"/>
        <v>41929.798726851855</v>
      </c>
    </row>
    <row r="4041" spans="1:20" ht="48" hidden="1" x14ac:dyDescent="0.2">
      <c r="A4041">
        <v>4039</v>
      </c>
      <c r="B4041" s="3" t="s">
        <v>4035</v>
      </c>
      <c r="C4041" s="3" t="s">
        <v>4384</v>
      </c>
      <c r="D4041">
        <v>4000</v>
      </c>
      <c r="E4041">
        <v>6240</v>
      </c>
      <c r="F4041" t="s">
        <v>8220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9"/>
        <v>156</v>
      </c>
      <c r="P4041">
        <f t="shared" si="380"/>
        <v>800</v>
      </c>
      <c r="Q4041" t="str">
        <f t="shared" si="381"/>
        <v>theater</v>
      </c>
      <c r="R4041" t="str">
        <f t="shared" si="382"/>
        <v>plays</v>
      </c>
      <c r="S4041" s="8">
        <f t="shared" si="383"/>
        <v>42305.670914351853</v>
      </c>
      <c r="T4041" s="8">
        <f t="shared" si="384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4385</v>
      </c>
      <c r="D4042">
        <v>20000</v>
      </c>
      <c r="E4042">
        <v>21679</v>
      </c>
      <c r="F4042" t="s">
        <v>8220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9"/>
        <v>108.395</v>
      </c>
      <c r="P4042">
        <f t="shared" si="380"/>
        <v>10000</v>
      </c>
      <c r="Q4042" t="str">
        <f t="shared" si="381"/>
        <v>theater</v>
      </c>
      <c r="R4042" t="str">
        <f t="shared" si="382"/>
        <v>plays</v>
      </c>
      <c r="S4042" s="8">
        <f t="shared" si="383"/>
        <v>42144.231527777782</v>
      </c>
      <c r="T4042" s="8">
        <f t="shared" si="384"/>
        <v>42203.125</v>
      </c>
    </row>
    <row r="4043" spans="1:20" ht="48" hidden="1" x14ac:dyDescent="0.2">
      <c r="A4043">
        <v>4041</v>
      </c>
      <c r="B4043" s="3" t="s">
        <v>4037</v>
      </c>
      <c r="C4043" s="3" t="s">
        <v>4386</v>
      </c>
      <c r="D4043">
        <v>4000</v>
      </c>
      <c r="E4043">
        <v>5904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ref="O4043:O4106" si="385">(E4043/D4043)*100</f>
        <v>147.6</v>
      </c>
      <c r="P4043">
        <f t="shared" ref="P4043:P4106" si="386">D4043/L4043</f>
        <v>2000</v>
      </c>
      <c r="Q4043" t="str">
        <f t="shared" ref="Q4043:Q4106" si="387">LEFT(N4043,SEARCH("/",N4043)-1)</f>
        <v>theater</v>
      </c>
      <c r="R4043" t="str">
        <f t="shared" ref="R4043:R4106" si="388">RIGHT(N4043,LEN(N4043)-SEARCH("/",N4043))</f>
        <v>plays</v>
      </c>
      <c r="S4043" s="8">
        <f t="shared" ref="S4043:S4106" si="389">(((J4043/60)/60)/24)+DATE(1970,1,1)</f>
        <v>42559.474004629628</v>
      </c>
      <c r="T4043" s="8">
        <f t="shared" ref="T4043:T4106" si="390">(((I4043/60)/60)/24)+DATE(1970,1,1)</f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4387</v>
      </c>
      <c r="D4044">
        <v>65000</v>
      </c>
      <c r="E4044">
        <v>71748</v>
      </c>
      <c r="F4044" t="s">
        <v>8220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85"/>
        <v>110.38153846153847</v>
      </c>
      <c r="P4044">
        <f t="shared" si="386"/>
        <v>21666.666666666668</v>
      </c>
      <c r="Q4044" t="str">
        <f t="shared" si="387"/>
        <v>theater</v>
      </c>
      <c r="R4044" t="str">
        <f t="shared" si="388"/>
        <v>plays</v>
      </c>
      <c r="S4044" s="8">
        <f t="shared" si="389"/>
        <v>41995.084074074075</v>
      </c>
      <c r="T4044" s="8">
        <f t="shared" si="390"/>
        <v>42024.802777777775</v>
      </c>
    </row>
    <row r="4045" spans="1:20" ht="32" hidden="1" x14ac:dyDescent="0.2">
      <c r="A4045">
        <v>4043</v>
      </c>
      <c r="B4045" s="3" t="s">
        <v>4039</v>
      </c>
      <c r="C4045" s="3" t="s">
        <v>4388</v>
      </c>
      <c r="D4045">
        <v>27000</v>
      </c>
      <c r="E4045">
        <v>40594</v>
      </c>
      <c r="F4045" t="s">
        <v>8220</v>
      </c>
      <c r="G4045" t="s">
        <v>8224</v>
      </c>
      <c r="H4045" t="s">
        <v>8246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85"/>
        <v>150.34814814814814</v>
      </c>
      <c r="P4045" t="e">
        <f t="shared" si="386"/>
        <v>#DIV/0!</v>
      </c>
      <c r="Q4045" t="str">
        <f t="shared" si="387"/>
        <v>theater</v>
      </c>
      <c r="R4045" t="str">
        <f t="shared" si="388"/>
        <v>plays</v>
      </c>
      <c r="S4045" s="8">
        <f t="shared" si="389"/>
        <v>41948.957465277781</v>
      </c>
      <c r="T4045" s="8">
        <f t="shared" si="390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4389</v>
      </c>
      <c r="D4046">
        <v>17000</v>
      </c>
      <c r="E4046">
        <v>26744.11</v>
      </c>
      <c r="F4046" t="s">
        <v>8220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85"/>
        <v>157.31829411764707</v>
      </c>
      <c r="P4046">
        <f t="shared" si="386"/>
        <v>4250</v>
      </c>
      <c r="Q4046" t="str">
        <f t="shared" si="387"/>
        <v>theater</v>
      </c>
      <c r="R4046" t="str">
        <f t="shared" si="388"/>
        <v>plays</v>
      </c>
      <c r="S4046" s="8">
        <f t="shared" si="389"/>
        <v>42074.219699074078</v>
      </c>
      <c r="T4046" s="8">
        <f t="shared" si="390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4390</v>
      </c>
      <c r="D4047">
        <v>75000</v>
      </c>
      <c r="E4047">
        <v>117108</v>
      </c>
      <c r="F4047" t="s">
        <v>8220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85"/>
        <v>156.14400000000001</v>
      </c>
      <c r="P4047">
        <f t="shared" si="386"/>
        <v>75000</v>
      </c>
      <c r="Q4047" t="str">
        <f t="shared" si="387"/>
        <v>theater</v>
      </c>
      <c r="R4047" t="str">
        <f t="shared" si="388"/>
        <v>plays</v>
      </c>
      <c r="S4047" s="8">
        <f t="shared" si="389"/>
        <v>41842.201261574075</v>
      </c>
      <c r="T4047" s="8">
        <f t="shared" si="390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4391</v>
      </c>
      <c r="D4048">
        <v>5500</v>
      </c>
      <c r="E4048">
        <v>6632.32</v>
      </c>
      <c r="F4048" t="s">
        <v>8220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85"/>
        <v>120.58763636363636</v>
      </c>
      <c r="P4048">
        <f t="shared" si="386"/>
        <v>458.33333333333331</v>
      </c>
      <c r="Q4048" t="str">
        <f t="shared" si="387"/>
        <v>theater</v>
      </c>
      <c r="R4048" t="str">
        <f t="shared" si="388"/>
        <v>plays</v>
      </c>
      <c r="S4048" s="8">
        <f t="shared" si="389"/>
        <v>41904.650578703702</v>
      </c>
      <c r="T4048" s="8">
        <f t="shared" si="390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4392</v>
      </c>
      <c r="D4049">
        <v>45000</v>
      </c>
      <c r="E4049">
        <v>45535</v>
      </c>
      <c r="F4049" t="s">
        <v>8220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85"/>
        <v>101.18888888888888</v>
      </c>
      <c r="P4049">
        <f t="shared" si="386"/>
        <v>11250</v>
      </c>
      <c r="Q4049" t="str">
        <f t="shared" si="387"/>
        <v>theater</v>
      </c>
      <c r="R4049" t="str">
        <f t="shared" si="388"/>
        <v>plays</v>
      </c>
      <c r="S4049" s="8">
        <f t="shared" si="389"/>
        <v>41991.022488425922</v>
      </c>
      <c r="T4049" s="8">
        <f t="shared" si="390"/>
        <v>42015.041666666672</v>
      </c>
    </row>
    <row r="4050" spans="1:20" ht="32" hidden="1" x14ac:dyDescent="0.2">
      <c r="A4050">
        <v>4048</v>
      </c>
      <c r="B4050" s="3" t="s">
        <v>4044</v>
      </c>
      <c r="C4050" s="3" t="s">
        <v>4393</v>
      </c>
      <c r="D4050">
        <v>18000</v>
      </c>
      <c r="E4050">
        <v>20569.05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85"/>
        <v>114.27249999999999</v>
      </c>
      <c r="P4050">
        <f t="shared" si="386"/>
        <v>197.80219780219781</v>
      </c>
      <c r="Q4050" t="str">
        <f t="shared" si="387"/>
        <v>theater</v>
      </c>
      <c r="R4050" t="str">
        <f t="shared" si="388"/>
        <v>plays</v>
      </c>
      <c r="S4050" s="8">
        <f t="shared" si="389"/>
        <v>42436.509108796294</v>
      </c>
      <c r="T4050" s="8">
        <f t="shared" si="390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4394</v>
      </c>
      <c r="D4051">
        <v>40000</v>
      </c>
      <c r="E4051">
        <v>41850.46</v>
      </c>
      <c r="F4051" t="s">
        <v>8220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85"/>
        <v>104.62615</v>
      </c>
      <c r="P4051">
        <f t="shared" si="386"/>
        <v>40000</v>
      </c>
      <c r="Q4051" t="str">
        <f t="shared" si="387"/>
        <v>theater</v>
      </c>
      <c r="R4051" t="str">
        <f t="shared" si="388"/>
        <v>plays</v>
      </c>
      <c r="S4051" s="8">
        <f t="shared" si="389"/>
        <v>42169.958506944444</v>
      </c>
      <c r="T4051" s="8">
        <f t="shared" si="390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4395</v>
      </c>
      <c r="D4052">
        <v>14000</v>
      </c>
      <c r="E4052">
        <v>32035.51</v>
      </c>
      <c r="F4052" t="s">
        <v>8220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85"/>
        <v>228.82507142857142</v>
      </c>
      <c r="P4052">
        <f t="shared" si="386"/>
        <v>14000</v>
      </c>
      <c r="Q4052" t="str">
        <f t="shared" si="387"/>
        <v>theater</v>
      </c>
      <c r="R4052" t="str">
        <f t="shared" si="388"/>
        <v>plays</v>
      </c>
      <c r="S4052" s="8">
        <f t="shared" si="389"/>
        <v>41905.636469907404</v>
      </c>
      <c r="T4052" s="8">
        <f t="shared" si="390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4396</v>
      </c>
      <c r="D4053">
        <v>15000</v>
      </c>
      <c r="E4053">
        <v>16373</v>
      </c>
      <c r="F4053" t="s">
        <v>8220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85"/>
        <v>109.15333333333332</v>
      </c>
      <c r="P4053" t="e">
        <f t="shared" si="386"/>
        <v>#DIV/0!</v>
      </c>
      <c r="Q4053" t="str">
        <f t="shared" si="387"/>
        <v>theater</v>
      </c>
      <c r="R4053" t="str">
        <f t="shared" si="388"/>
        <v>plays</v>
      </c>
      <c r="S4053" s="8">
        <f t="shared" si="389"/>
        <v>41761.810150462967</v>
      </c>
      <c r="T4053" s="8">
        <f t="shared" si="390"/>
        <v>41768.286805555559</v>
      </c>
    </row>
    <row r="4054" spans="1:20" ht="32" hidden="1" x14ac:dyDescent="0.2">
      <c r="A4054">
        <v>4052</v>
      </c>
      <c r="B4054" s="3" t="s">
        <v>4048</v>
      </c>
      <c r="C4054" s="3" t="s">
        <v>4397</v>
      </c>
      <c r="D4054">
        <v>15000</v>
      </c>
      <c r="E4054">
        <v>26445</v>
      </c>
      <c r="F4054" t="s">
        <v>8220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85"/>
        <v>176.29999999999998</v>
      </c>
      <c r="P4054">
        <f t="shared" si="386"/>
        <v>1153.8461538461538</v>
      </c>
      <c r="Q4054" t="str">
        <f t="shared" si="387"/>
        <v>theater</v>
      </c>
      <c r="R4054" t="str">
        <f t="shared" si="388"/>
        <v>plays</v>
      </c>
      <c r="S4054" s="8">
        <f t="shared" si="389"/>
        <v>41865.878657407404</v>
      </c>
      <c r="T4054" s="8">
        <f t="shared" si="390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4398</v>
      </c>
      <c r="D4055">
        <v>50000</v>
      </c>
      <c r="E4055">
        <v>51605.31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85"/>
        <v>103.21061999999999</v>
      </c>
      <c r="P4055">
        <f t="shared" si="386"/>
        <v>25000</v>
      </c>
      <c r="Q4055" t="str">
        <f t="shared" si="387"/>
        <v>theater</v>
      </c>
      <c r="R4055" t="str">
        <f t="shared" si="388"/>
        <v>plays</v>
      </c>
      <c r="S4055" s="8">
        <f t="shared" si="389"/>
        <v>41928.690138888887</v>
      </c>
      <c r="T4055" s="8">
        <f t="shared" si="390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4399</v>
      </c>
      <c r="D4056">
        <v>15000</v>
      </c>
      <c r="E4056">
        <v>15723</v>
      </c>
      <c r="F4056" t="s">
        <v>8220</v>
      </c>
      <c r="G4056" t="s">
        <v>8225</v>
      </c>
      <c r="H4056" t="s">
        <v>8247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85"/>
        <v>104.82000000000001</v>
      </c>
      <c r="P4056" t="e">
        <f t="shared" si="386"/>
        <v>#DIV/0!</v>
      </c>
      <c r="Q4056" t="str">
        <f t="shared" si="387"/>
        <v>theater</v>
      </c>
      <c r="R4056" t="str">
        <f t="shared" si="388"/>
        <v>plays</v>
      </c>
      <c r="S4056" s="8">
        <f t="shared" si="389"/>
        <v>42613.841261574074</v>
      </c>
      <c r="T4056" s="8">
        <f t="shared" si="390"/>
        <v>42644.166666666672</v>
      </c>
    </row>
    <row r="4057" spans="1:20" ht="32" hidden="1" x14ac:dyDescent="0.2">
      <c r="A4057">
        <v>4055</v>
      </c>
      <c r="B4057" s="3" t="s">
        <v>4051</v>
      </c>
      <c r="C4057" s="3" t="s">
        <v>4400</v>
      </c>
      <c r="D4057">
        <v>4500</v>
      </c>
      <c r="E4057">
        <v>4800.8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85"/>
        <v>106.68444444444445</v>
      </c>
      <c r="P4057">
        <f t="shared" si="386"/>
        <v>214.28571428571428</v>
      </c>
      <c r="Q4057" t="str">
        <f t="shared" si="387"/>
        <v>theater</v>
      </c>
      <c r="R4057" t="str">
        <f t="shared" si="388"/>
        <v>plays</v>
      </c>
      <c r="S4057" s="8">
        <f t="shared" si="389"/>
        <v>41779.648506944446</v>
      </c>
      <c r="T4057" s="8">
        <f t="shared" si="390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4401</v>
      </c>
      <c r="D4058">
        <v>5000</v>
      </c>
      <c r="E4058">
        <v>6001</v>
      </c>
      <c r="F4058" t="s">
        <v>8220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85"/>
        <v>120.02</v>
      </c>
      <c r="P4058">
        <f t="shared" si="386"/>
        <v>555.55555555555554</v>
      </c>
      <c r="Q4058" t="str">
        <f t="shared" si="387"/>
        <v>theater</v>
      </c>
      <c r="R4058" t="str">
        <f t="shared" si="388"/>
        <v>plays</v>
      </c>
      <c r="S4058" s="8">
        <f t="shared" si="389"/>
        <v>42534.933321759265</v>
      </c>
      <c r="T4058" s="8">
        <f t="shared" si="390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4402</v>
      </c>
      <c r="D4059">
        <v>75000</v>
      </c>
      <c r="E4059">
        <v>76130.2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85"/>
        <v>101.50693333333334</v>
      </c>
      <c r="P4059">
        <f t="shared" si="386"/>
        <v>12500</v>
      </c>
      <c r="Q4059" t="str">
        <f t="shared" si="387"/>
        <v>theater</v>
      </c>
      <c r="R4059" t="str">
        <f t="shared" si="388"/>
        <v>plays</v>
      </c>
      <c r="S4059" s="8">
        <f t="shared" si="389"/>
        <v>42310.968518518523</v>
      </c>
      <c r="T4059" s="8">
        <f t="shared" si="390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4403</v>
      </c>
      <c r="D4060">
        <v>26000</v>
      </c>
      <c r="E4060">
        <v>26360</v>
      </c>
      <c r="F4060" t="s">
        <v>8220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85"/>
        <v>101.38461538461539</v>
      </c>
      <c r="P4060">
        <f t="shared" si="386"/>
        <v>6500</v>
      </c>
      <c r="Q4060" t="str">
        <f t="shared" si="387"/>
        <v>theater</v>
      </c>
      <c r="R4060" t="str">
        <f t="shared" si="388"/>
        <v>plays</v>
      </c>
      <c r="S4060" s="8">
        <f t="shared" si="389"/>
        <v>42446.060694444444</v>
      </c>
      <c r="T4060" s="8">
        <f t="shared" si="390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4404</v>
      </c>
      <c r="D4061">
        <v>5000</v>
      </c>
      <c r="E4061">
        <v>5000</v>
      </c>
      <c r="F4061" t="s">
        <v>8220</v>
      </c>
      <c r="G4061" t="s">
        <v>8224</v>
      </c>
      <c r="H4061" t="s">
        <v>8246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85"/>
        <v>100</v>
      </c>
      <c r="P4061">
        <f t="shared" si="386"/>
        <v>714.28571428571433</v>
      </c>
      <c r="Q4061" t="str">
        <f t="shared" si="387"/>
        <v>theater</v>
      </c>
      <c r="R4061" t="str">
        <f t="shared" si="388"/>
        <v>plays</v>
      </c>
      <c r="S4061" s="8">
        <f t="shared" si="389"/>
        <v>41866.640648148146</v>
      </c>
      <c r="T4061" s="8">
        <f t="shared" si="390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4405</v>
      </c>
      <c r="D4062">
        <v>50000</v>
      </c>
      <c r="E4062">
        <v>66554.559999999998</v>
      </c>
      <c r="F4062" t="s">
        <v>8220</v>
      </c>
      <c r="G4062" t="s">
        <v>8224</v>
      </c>
      <c r="H4062" t="s">
        <v>8246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85"/>
        <v>133.10911999999999</v>
      </c>
      <c r="P4062">
        <f t="shared" si="386"/>
        <v>10000</v>
      </c>
      <c r="Q4062" t="str">
        <f t="shared" si="387"/>
        <v>theater</v>
      </c>
      <c r="R4062" t="str">
        <f t="shared" si="388"/>
        <v>plays</v>
      </c>
      <c r="S4062" s="8">
        <f t="shared" si="389"/>
        <v>41779.695092592592</v>
      </c>
      <c r="T4062" s="8">
        <f t="shared" si="390"/>
        <v>41813.666666666664</v>
      </c>
    </row>
    <row r="4063" spans="1:20" ht="48" hidden="1" x14ac:dyDescent="0.2">
      <c r="A4063">
        <v>4061</v>
      </c>
      <c r="B4063" s="3" t="s">
        <v>4057</v>
      </c>
      <c r="C4063" s="3" t="s">
        <v>4406</v>
      </c>
      <c r="D4063">
        <v>25000</v>
      </c>
      <c r="E4063">
        <v>29681.55</v>
      </c>
      <c r="F4063" t="s">
        <v>8220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85"/>
        <v>118.72620000000001</v>
      </c>
      <c r="P4063" t="e">
        <f t="shared" si="386"/>
        <v>#DIV/0!</v>
      </c>
      <c r="Q4063" t="str">
        <f t="shared" si="387"/>
        <v>theater</v>
      </c>
      <c r="R4063" t="str">
        <f t="shared" si="388"/>
        <v>plays</v>
      </c>
      <c r="S4063" s="8">
        <f t="shared" si="389"/>
        <v>42421.141469907408</v>
      </c>
      <c r="T4063" s="8">
        <f t="shared" si="390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4407</v>
      </c>
      <c r="D4064">
        <v>20000</v>
      </c>
      <c r="E4064">
        <v>20128</v>
      </c>
      <c r="F4064" t="s">
        <v>8220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85"/>
        <v>100.64</v>
      </c>
      <c r="P4064">
        <f t="shared" si="386"/>
        <v>6666.666666666667</v>
      </c>
      <c r="Q4064" t="str">
        <f t="shared" si="387"/>
        <v>theater</v>
      </c>
      <c r="R4064" t="str">
        <f t="shared" si="388"/>
        <v>plays</v>
      </c>
      <c r="S4064" s="8">
        <f t="shared" si="389"/>
        <v>42523.739212962959</v>
      </c>
      <c r="T4064" s="8">
        <f t="shared" si="390"/>
        <v>42553.739212962959</v>
      </c>
    </row>
    <row r="4065" spans="1:20" ht="32" hidden="1" x14ac:dyDescent="0.2">
      <c r="A4065">
        <v>4063</v>
      </c>
      <c r="B4065" s="3" t="s">
        <v>4059</v>
      </c>
      <c r="C4065" s="3" t="s">
        <v>4408</v>
      </c>
      <c r="D4065">
        <v>126000</v>
      </c>
      <c r="E4065">
        <v>137254.84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85"/>
        <v>108.93241269841269</v>
      </c>
      <c r="P4065">
        <f t="shared" si="386"/>
        <v>14000</v>
      </c>
      <c r="Q4065" t="str">
        <f t="shared" si="387"/>
        <v>theater</v>
      </c>
      <c r="R4065" t="str">
        <f t="shared" si="388"/>
        <v>plays</v>
      </c>
      <c r="S4065" s="8">
        <f t="shared" si="389"/>
        <v>41787.681527777779</v>
      </c>
      <c r="T4065" s="8">
        <f t="shared" si="390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4409</v>
      </c>
      <c r="D4066">
        <v>10000</v>
      </c>
      <c r="E4066">
        <v>17895.25</v>
      </c>
      <c r="F4066" t="s">
        <v>8220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85"/>
        <v>178.95250000000001</v>
      </c>
      <c r="P4066">
        <f t="shared" si="386"/>
        <v>1666.6666666666667</v>
      </c>
      <c r="Q4066" t="str">
        <f t="shared" si="387"/>
        <v>theater</v>
      </c>
      <c r="R4066" t="str">
        <f t="shared" si="388"/>
        <v>plays</v>
      </c>
      <c r="S4066" s="8">
        <f t="shared" si="389"/>
        <v>42093.588263888887</v>
      </c>
      <c r="T4066" s="8">
        <f t="shared" si="390"/>
        <v>42123.588263888887</v>
      </c>
    </row>
    <row r="4067" spans="1:20" ht="48" hidden="1" x14ac:dyDescent="0.2">
      <c r="A4067">
        <v>4065</v>
      </c>
      <c r="B4067" s="3" t="s">
        <v>4061</v>
      </c>
      <c r="C4067" s="3" t="s">
        <v>4410</v>
      </c>
      <c r="D4067">
        <v>25000</v>
      </c>
      <c r="E4067">
        <v>25430.66</v>
      </c>
      <c r="F4067" t="s">
        <v>8220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85"/>
        <v>101.72264</v>
      </c>
      <c r="P4067">
        <f t="shared" si="386"/>
        <v>6250</v>
      </c>
      <c r="Q4067" t="str">
        <f t="shared" si="387"/>
        <v>theater</v>
      </c>
      <c r="R4067" t="str">
        <f t="shared" si="388"/>
        <v>plays</v>
      </c>
      <c r="S4067" s="8">
        <f t="shared" si="389"/>
        <v>41833.951516203706</v>
      </c>
      <c r="T4067" s="8">
        <f t="shared" si="390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4411</v>
      </c>
      <c r="D4068">
        <v>13000</v>
      </c>
      <c r="E4068">
        <v>15435.55</v>
      </c>
      <c r="F4068" t="s">
        <v>8220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85"/>
        <v>118.73499999999999</v>
      </c>
      <c r="P4068">
        <f t="shared" si="386"/>
        <v>13000</v>
      </c>
      <c r="Q4068" t="str">
        <f t="shared" si="387"/>
        <v>theater</v>
      </c>
      <c r="R4068" t="str">
        <f t="shared" si="388"/>
        <v>plays</v>
      </c>
      <c r="S4068" s="8">
        <f t="shared" si="389"/>
        <v>42479.039212962962</v>
      </c>
      <c r="T4068" s="8">
        <f t="shared" si="390"/>
        <v>42509.039212962962</v>
      </c>
    </row>
    <row r="4069" spans="1:20" ht="64" hidden="1" x14ac:dyDescent="0.2">
      <c r="A4069">
        <v>4067</v>
      </c>
      <c r="B4069" s="3" t="s">
        <v>4063</v>
      </c>
      <c r="C4069" s="3" t="s">
        <v>4412</v>
      </c>
      <c r="D4069">
        <v>10000</v>
      </c>
      <c r="E4069">
        <v>10046</v>
      </c>
      <c r="F4069" t="s">
        <v>8220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85"/>
        <v>100.46</v>
      </c>
      <c r="P4069">
        <f t="shared" si="386"/>
        <v>588.23529411764707</v>
      </c>
      <c r="Q4069" t="str">
        <f t="shared" si="387"/>
        <v>theater</v>
      </c>
      <c r="R4069" t="str">
        <f t="shared" si="388"/>
        <v>plays</v>
      </c>
      <c r="S4069" s="8">
        <f t="shared" si="389"/>
        <v>42235.117476851854</v>
      </c>
      <c r="T4069" s="8">
        <f t="shared" si="390"/>
        <v>42275.117476851854</v>
      </c>
    </row>
    <row r="4070" spans="1:20" ht="48" hidden="1" x14ac:dyDescent="0.2">
      <c r="A4070">
        <v>4068</v>
      </c>
      <c r="B4070" s="3" t="s">
        <v>4064</v>
      </c>
      <c r="C4070" s="3" t="s">
        <v>4413</v>
      </c>
      <c r="D4070">
        <v>3000</v>
      </c>
      <c r="E4070">
        <v>4124</v>
      </c>
      <c r="F4070" t="s">
        <v>8220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85"/>
        <v>137.46666666666667</v>
      </c>
      <c r="P4070">
        <f t="shared" si="386"/>
        <v>3000</v>
      </c>
      <c r="Q4070" t="str">
        <f t="shared" si="387"/>
        <v>theater</v>
      </c>
      <c r="R4070" t="str">
        <f t="shared" si="388"/>
        <v>plays</v>
      </c>
      <c r="S4070" s="8">
        <f t="shared" si="389"/>
        <v>42718.963599537034</v>
      </c>
      <c r="T4070" s="8">
        <f t="shared" si="390"/>
        <v>42748.961805555555</v>
      </c>
    </row>
    <row r="4071" spans="1:20" ht="32" hidden="1" x14ac:dyDescent="0.2">
      <c r="A4071">
        <v>4069</v>
      </c>
      <c r="B4071" s="3" t="s">
        <v>4065</v>
      </c>
      <c r="C4071" s="3" t="s">
        <v>4414</v>
      </c>
      <c r="D4071">
        <v>3400</v>
      </c>
      <c r="E4071">
        <v>7876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85"/>
        <v>231.64705882352939</v>
      </c>
      <c r="P4071">
        <f t="shared" si="386"/>
        <v>261.53846153846155</v>
      </c>
      <c r="Q4071" t="str">
        <f t="shared" si="387"/>
        <v>theater</v>
      </c>
      <c r="R4071" t="str">
        <f t="shared" si="388"/>
        <v>plays</v>
      </c>
      <c r="S4071" s="8">
        <f t="shared" si="389"/>
        <v>42022.661527777775</v>
      </c>
      <c r="T4071" s="8">
        <f t="shared" si="390"/>
        <v>42063.5</v>
      </c>
    </row>
    <row r="4072" spans="1:20" ht="32" hidden="1" x14ac:dyDescent="0.2">
      <c r="A4072">
        <v>4070</v>
      </c>
      <c r="B4072" s="3" t="s">
        <v>4066</v>
      </c>
      <c r="C4072" s="3" t="s">
        <v>4415</v>
      </c>
      <c r="D4072">
        <v>7500</v>
      </c>
      <c r="E4072">
        <v>9775</v>
      </c>
      <c r="F4072" t="s">
        <v>8220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85"/>
        <v>130.33333333333331</v>
      </c>
      <c r="P4072">
        <f t="shared" si="386"/>
        <v>1250</v>
      </c>
      <c r="Q4072" t="str">
        <f t="shared" si="387"/>
        <v>theater</v>
      </c>
      <c r="R4072" t="str">
        <f t="shared" si="388"/>
        <v>plays</v>
      </c>
      <c r="S4072" s="8">
        <f t="shared" si="389"/>
        <v>42031.666898148149</v>
      </c>
      <c r="T4072" s="8">
        <f t="shared" si="390"/>
        <v>42064.125</v>
      </c>
    </row>
    <row r="4073" spans="1:20" ht="32" hidden="1" x14ac:dyDescent="0.2">
      <c r="A4073">
        <v>4071</v>
      </c>
      <c r="B4073" s="3" t="s">
        <v>4067</v>
      </c>
      <c r="C4073" s="3" t="s">
        <v>4416</v>
      </c>
      <c r="D4073">
        <v>1000</v>
      </c>
      <c r="E4073">
        <v>2929</v>
      </c>
      <c r="F4073" t="s">
        <v>8220</v>
      </c>
      <c r="G4073" t="s">
        <v>8224</v>
      </c>
      <c r="H4073" t="s">
        <v>8246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85"/>
        <v>292.89999999999998</v>
      </c>
      <c r="P4073" t="e">
        <f t="shared" si="386"/>
        <v>#DIV/0!</v>
      </c>
      <c r="Q4073" t="str">
        <f t="shared" si="387"/>
        <v>theater</v>
      </c>
      <c r="R4073" t="str">
        <f t="shared" si="388"/>
        <v>plays</v>
      </c>
      <c r="S4073" s="8">
        <f t="shared" si="389"/>
        <v>42700.804756944446</v>
      </c>
      <c r="T4073" s="8">
        <f t="shared" si="390"/>
        <v>42730.804756944446</v>
      </c>
    </row>
    <row r="4074" spans="1:20" ht="16" hidden="1" x14ac:dyDescent="0.2">
      <c r="A4074">
        <v>4072</v>
      </c>
      <c r="B4074" s="3" t="s">
        <v>4068</v>
      </c>
      <c r="C4074" s="3" t="s">
        <v>4417</v>
      </c>
      <c r="D4074">
        <v>22000</v>
      </c>
      <c r="E4074">
        <v>24490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85"/>
        <v>111.31818181818183</v>
      </c>
      <c r="P4074">
        <f t="shared" si="386"/>
        <v>11000</v>
      </c>
      <c r="Q4074" t="str">
        <f t="shared" si="387"/>
        <v>theater</v>
      </c>
      <c r="R4074" t="str">
        <f t="shared" si="388"/>
        <v>plays</v>
      </c>
      <c r="S4074" s="8">
        <f t="shared" si="389"/>
        <v>41812.77443287037</v>
      </c>
      <c r="T4074" s="8">
        <f t="shared" si="390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4418</v>
      </c>
      <c r="D4075">
        <v>12000</v>
      </c>
      <c r="E4075">
        <v>12668</v>
      </c>
      <c r="F4075" t="s">
        <v>8220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85"/>
        <v>105.56666666666668</v>
      </c>
      <c r="P4075">
        <f t="shared" si="386"/>
        <v>6000</v>
      </c>
      <c r="Q4075" t="str">
        <f t="shared" si="387"/>
        <v>theater</v>
      </c>
      <c r="R4075" t="str">
        <f t="shared" si="388"/>
        <v>plays</v>
      </c>
      <c r="S4075" s="8">
        <f t="shared" si="389"/>
        <v>42078.34520833334</v>
      </c>
      <c r="T4075" s="8">
        <f t="shared" si="390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4419</v>
      </c>
      <c r="D4076">
        <v>18000</v>
      </c>
      <c r="E4076">
        <v>21410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85"/>
        <v>118.94444444444446</v>
      </c>
      <c r="P4076">
        <f t="shared" si="386"/>
        <v>857.14285714285711</v>
      </c>
      <c r="Q4076" t="str">
        <f t="shared" si="387"/>
        <v>theater</v>
      </c>
      <c r="R4076" t="str">
        <f t="shared" si="388"/>
        <v>plays</v>
      </c>
      <c r="S4076" s="8">
        <f t="shared" si="389"/>
        <v>42283.552951388891</v>
      </c>
      <c r="T4076" s="8">
        <f t="shared" si="390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4420</v>
      </c>
      <c r="D4077">
        <v>1000</v>
      </c>
      <c r="E4077">
        <v>1041.29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85"/>
        <v>104.129</v>
      </c>
      <c r="P4077">
        <f t="shared" si="386"/>
        <v>76.92307692307692</v>
      </c>
      <c r="Q4077" t="str">
        <f t="shared" si="387"/>
        <v>theater</v>
      </c>
      <c r="R4077" t="str">
        <f t="shared" si="388"/>
        <v>plays</v>
      </c>
      <c r="S4077" s="8">
        <f t="shared" si="389"/>
        <v>41779.045937499999</v>
      </c>
      <c r="T4077" s="8">
        <f t="shared" si="390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4421</v>
      </c>
      <c r="D4078">
        <v>20000</v>
      </c>
      <c r="E4078">
        <v>20820.330000000002</v>
      </c>
      <c r="F4078" t="s">
        <v>8220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85"/>
        <v>104.10165000000001</v>
      </c>
      <c r="P4078" t="e">
        <f t="shared" si="386"/>
        <v>#DIV/0!</v>
      </c>
      <c r="Q4078" t="str">
        <f t="shared" si="387"/>
        <v>theater</v>
      </c>
      <c r="R4078" t="str">
        <f t="shared" si="388"/>
        <v>plays</v>
      </c>
      <c r="S4078" s="8">
        <f t="shared" si="389"/>
        <v>41905.795706018522</v>
      </c>
      <c r="T4078" s="8">
        <f t="shared" si="390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4422</v>
      </c>
      <c r="D4079">
        <v>8000</v>
      </c>
      <c r="E4079">
        <v>8950</v>
      </c>
      <c r="F4079" t="s">
        <v>8220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85"/>
        <v>111.87499999999999</v>
      </c>
      <c r="P4079">
        <f t="shared" si="386"/>
        <v>1333.3333333333333</v>
      </c>
      <c r="Q4079" t="str">
        <f t="shared" si="387"/>
        <v>theater</v>
      </c>
      <c r="R4079" t="str">
        <f t="shared" si="388"/>
        <v>plays</v>
      </c>
      <c r="S4079" s="8">
        <f t="shared" si="389"/>
        <v>42695.7105787037</v>
      </c>
      <c r="T4079" s="8">
        <f t="shared" si="390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4423</v>
      </c>
      <c r="D4080">
        <v>17000</v>
      </c>
      <c r="E4080">
        <v>17805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85"/>
        <v>104.73529411764706</v>
      </c>
      <c r="P4080" t="e">
        <f t="shared" si="386"/>
        <v>#DIV/0!</v>
      </c>
      <c r="Q4080" t="str">
        <f t="shared" si="387"/>
        <v>theater</v>
      </c>
      <c r="R4080" t="str">
        <f t="shared" si="388"/>
        <v>plays</v>
      </c>
      <c r="S4080" s="8">
        <f t="shared" si="389"/>
        <v>42732.787523148145</v>
      </c>
      <c r="T4080" s="8">
        <f t="shared" si="390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4424</v>
      </c>
      <c r="D4081">
        <v>1000</v>
      </c>
      <c r="E4081">
        <v>3851.5</v>
      </c>
      <c r="F4081" t="s">
        <v>8220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85"/>
        <v>385.15000000000003</v>
      </c>
      <c r="P4081">
        <f t="shared" si="386"/>
        <v>1000</v>
      </c>
      <c r="Q4081" t="str">
        <f t="shared" si="387"/>
        <v>theater</v>
      </c>
      <c r="R4081" t="str">
        <f t="shared" si="388"/>
        <v>plays</v>
      </c>
      <c r="S4081" s="8">
        <f t="shared" si="389"/>
        <v>42510.938900462963</v>
      </c>
      <c r="T4081" s="8">
        <f t="shared" si="390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4425</v>
      </c>
      <c r="D4082">
        <v>25000</v>
      </c>
      <c r="E4082">
        <v>25312</v>
      </c>
      <c r="F4082" t="s">
        <v>8220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85"/>
        <v>101.248</v>
      </c>
      <c r="P4082" t="e">
        <f t="shared" si="386"/>
        <v>#DIV/0!</v>
      </c>
      <c r="Q4082" t="str">
        <f t="shared" si="387"/>
        <v>theater</v>
      </c>
      <c r="R4082" t="str">
        <f t="shared" si="388"/>
        <v>plays</v>
      </c>
      <c r="S4082" s="8">
        <f t="shared" si="389"/>
        <v>42511.698101851856</v>
      </c>
      <c r="T4082" s="8">
        <f t="shared" si="390"/>
        <v>42535.787500000006</v>
      </c>
    </row>
    <row r="4083" spans="1:20" ht="32" hidden="1" x14ac:dyDescent="0.2">
      <c r="A4083">
        <v>4081</v>
      </c>
      <c r="B4083" s="3" t="s">
        <v>4077</v>
      </c>
      <c r="C4083" s="3" t="s">
        <v>4426</v>
      </c>
      <c r="D4083">
        <v>15000</v>
      </c>
      <c r="E4083">
        <v>17066</v>
      </c>
      <c r="F4083" t="s">
        <v>8220</v>
      </c>
      <c r="G4083" t="s">
        <v>8229</v>
      </c>
      <c r="H4083" t="s">
        <v>8251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85"/>
        <v>113.77333333333333</v>
      </c>
      <c r="P4083">
        <f t="shared" si="386"/>
        <v>1250</v>
      </c>
      <c r="Q4083" t="str">
        <f t="shared" si="387"/>
        <v>theater</v>
      </c>
      <c r="R4083" t="str">
        <f t="shared" si="388"/>
        <v>plays</v>
      </c>
      <c r="S4083" s="8">
        <f t="shared" si="389"/>
        <v>42041.581307870365</v>
      </c>
      <c r="T4083" s="8">
        <f t="shared" si="390"/>
        <v>42071.539641203708</v>
      </c>
    </row>
    <row r="4084" spans="1:20" ht="32" hidden="1" x14ac:dyDescent="0.2">
      <c r="A4084">
        <v>4082</v>
      </c>
      <c r="B4084" s="3" t="s">
        <v>4078</v>
      </c>
      <c r="C4084" s="3" t="s">
        <v>4427</v>
      </c>
      <c r="D4084">
        <v>30000</v>
      </c>
      <c r="E4084">
        <v>30241</v>
      </c>
      <c r="F4084" t="s">
        <v>8220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85"/>
        <v>100.80333333333333</v>
      </c>
      <c r="P4084">
        <f t="shared" si="386"/>
        <v>15000</v>
      </c>
      <c r="Q4084" t="str">
        <f t="shared" si="387"/>
        <v>theater</v>
      </c>
      <c r="R4084" t="str">
        <f t="shared" si="388"/>
        <v>plays</v>
      </c>
      <c r="S4084" s="8">
        <f t="shared" si="389"/>
        <v>42307.189270833333</v>
      </c>
      <c r="T4084" s="8">
        <f t="shared" si="390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4428</v>
      </c>
      <c r="D4085">
        <v>5000</v>
      </c>
      <c r="E4085">
        <v>14166</v>
      </c>
      <c r="F4085" t="s">
        <v>8220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85"/>
        <v>283.32</v>
      </c>
      <c r="P4085">
        <f t="shared" si="386"/>
        <v>833.33333333333337</v>
      </c>
      <c r="Q4085" t="str">
        <f t="shared" si="387"/>
        <v>theater</v>
      </c>
      <c r="R4085" t="str">
        <f t="shared" si="388"/>
        <v>plays</v>
      </c>
      <c r="S4085" s="8">
        <f t="shared" si="389"/>
        <v>42353.761759259258</v>
      </c>
      <c r="T4085" s="8">
        <f t="shared" si="390"/>
        <v>42383.761759259258</v>
      </c>
    </row>
    <row r="4086" spans="1:20" ht="64" hidden="1" x14ac:dyDescent="0.2">
      <c r="A4086">
        <v>4084</v>
      </c>
      <c r="B4086" s="3" t="s">
        <v>4080</v>
      </c>
      <c r="C4086" s="3" t="s">
        <v>4429</v>
      </c>
      <c r="D4086">
        <v>5000</v>
      </c>
      <c r="E4086">
        <v>5634</v>
      </c>
      <c r="F4086" t="s">
        <v>8220</v>
      </c>
      <c r="G4086" t="s">
        <v>8224</v>
      </c>
      <c r="H4086" t="s">
        <v>8246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85"/>
        <v>112.68</v>
      </c>
      <c r="P4086">
        <f t="shared" si="386"/>
        <v>5000</v>
      </c>
      <c r="Q4086" t="str">
        <f t="shared" si="387"/>
        <v>theater</v>
      </c>
      <c r="R4086" t="str">
        <f t="shared" si="388"/>
        <v>plays</v>
      </c>
      <c r="S4086" s="8">
        <f t="shared" si="389"/>
        <v>42622.436412037037</v>
      </c>
      <c r="T4086" s="8">
        <f t="shared" si="390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4430</v>
      </c>
      <c r="D4087">
        <v>20000</v>
      </c>
      <c r="E4087">
        <v>21316</v>
      </c>
      <c r="F4087" t="s">
        <v>8220</v>
      </c>
      <c r="G4087" t="s">
        <v>8225</v>
      </c>
      <c r="H4087" t="s">
        <v>8247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85"/>
        <v>106.58000000000001</v>
      </c>
      <c r="P4087">
        <f t="shared" si="386"/>
        <v>20000</v>
      </c>
      <c r="Q4087" t="str">
        <f t="shared" si="387"/>
        <v>theater</v>
      </c>
      <c r="R4087" t="str">
        <f t="shared" si="388"/>
        <v>plays</v>
      </c>
      <c r="S4087" s="8">
        <f t="shared" si="389"/>
        <v>42058.603877314818</v>
      </c>
      <c r="T4087" s="8">
        <f t="shared" si="390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4431</v>
      </c>
      <c r="D4088">
        <v>35000</v>
      </c>
      <c r="E4088">
        <v>35932</v>
      </c>
      <c r="F4088" t="s">
        <v>8220</v>
      </c>
      <c r="G4088" t="s">
        <v>8236</v>
      </c>
      <c r="H4088" t="s">
        <v>8249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85"/>
        <v>102.66285714285715</v>
      </c>
      <c r="P4088">
        <f t="shared" si="386"/>
        <v>7000</v>
      </c>
      <c r="Q4088" t="str">
        <f t="shared" si="387"/>
        <v>theater</v>
      </c>
      <c r="R4088" t="str">
        <f t="shared" si="388"/>
        <v>plays</v>
      </c>
      <c r="S4088" s="8">
        <f t="shared" si="389"/>
        <v>42304.940960648149</v>
      </c>
      <c r="T4088" s="8">
        <f t="shared" si="390"/>
        <v>42329.166666666672</v>
      </c>
    </row>
    <row r="4089" spans="1:20" ht="48" hidden="1" x14ac:dyDescent="0.2">
      <c r="A4089">
        <v>4087</v>
      </c>
      <c r="B4089" s="3" t="s">
        <v>4083</v>
      </c>
      <c r="C4089" s="3" t="s">
        <v>4432</v>
      </c>
      <c r="D4089">
        <v>25000</v>
      </c>
      <c r="E4089">
        <v>26978</v>
      </c>
      <c r="F4089" t="s">
        <v>8220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85"/>
        <v>107.91200000000001</v>
      </c>
      <c r="P4089" t="e">
        <f t="shared" si="386"/>
        <v>#DIV/0!</v>
      </c>
      <c r="Q4089" t="str">
        <f t="shared" si="387"/>
        <v>theater</v>
      </c>
      <c r="R4089" t="str">
        <f t="shared" si="388"/>
        <v>plays</v>
      </c>
      <c r="S4089" s="8">
        <f t="shared" si="389"/>
        <v>42538.742893518516</v>
      </c>
      <c r="T4089" s="8">
        <f t="shared" si="390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4433</v>
      </c>
      <c r="D4090">
        <v>5400</v>
      </c>
      <c r="E4090">
        <v>6646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85"/>
        <v>123.07407407407408</v>
      </c>
      <c r="P4090">
        <f t="shared" si="386"/>
        <v>1800</v>
      </c>
      <c r="Q4090" t="str">
        <f t="shared" si="387"/>
        <v>theater</v>
      </c>
      <c r="R4090" t="str">
        <f t="shared" si="388"/>
        <v>plays</v>
      </c>
      <c r="S4090" s="8">
        <f t="shared" si="389"/>
        <v>41990.612546296295</v>
      </c>
      <c r="T4090" s="8">
        <f t="shared" si="390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4434</v>
      </c>
      <c r="D4091">
        <v>8500</v>
      </c>
      <c r="E4091">
        <v>8636</v>
      </c>
      <c r="F4091" t="s">
        <v>8220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85"/>
        <v>101.6</v>
      </c>
      <c r="P4091">
        <f t="shared" si="386"/>
        <v>1062.5</v>
      </c>
      <c r="Q4091" t="str">
        <f t="shared" si="387"/>
        <v>theater</v>
      </c>
      <c r="R4091" t="str">
        <f t="shared" si="388"/>
        <v>plays</v>
      </c>
      <c r="S4091" s="8">
        <f t="shared" si="389"/>
        <v>42122.732499999998</v>
      </c>
      <c r="T4091" s="8">
        <f t="shared" si="390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4435</v>
      </c>
      <c r="D4092">
        <v>50000</v>
      </c>
      <c r="E4092">
        <v>52198</v>
      </c>
      <c r="F4092" t="s">
        <v>8220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85"/>
        <v>104.396</v>
      </c>
      <c r="P4092">
        <f t="shared" si="386"/>
        <v>16666.666666666668</v>
      </c>
      <c r="Q4092" t="str">
        <f t="shared" si="387"/>
        <v>theater</v>
      </c>
      <c r="R4092" t="str">
        <f t="shared" si="388"/>
        <v>plays</v>
      </c>
      <c r="S4092" s="8">
        <f t="shared" si="389"/>
        <v>42209.67288194444</v>
      </c>
      <c r="T4092" s="8">
        <f t="shared" si="390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4436</v>
      </c>
      <c r="D4093">
        <v>150000</v>
      </c>
      <c r="E4093">
        <v>169394.6</v>
      </c>
      <c r="F4093" t="s">
        <v>8220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85"/>
        <v>112.92973333333333</v>
      </c>
      <c r="P4093">
        <f t="shared" si="386"/>
        <v>18750</v>
      </c>
      <c r="Q4093" t="str">
        <f t="shared" si="387"/>
        <v>theater</v>
      </c>
      <c r="R4093" t="str">
        <f t="shared" si="388"/>
        <v>plays</v>
      </c>
      <c r="S4093" s="8">
        <f t="shared" si="389"/>
        <v>41990.506377314814</v>
      </c>
      <c r="T4093" s="8">
        <f t="shared" si="390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4437</v>
      </c>
      <c r="D4094">
        <v>4000</v>
      </c>
      <c r="E4094">
        <v>5456</v>
      </c>
      <c r="F4094" t="s">
        <v>8220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85"/>
        <v>136.4</v>
      </c>
      <c r="P4094">
        <f t="shared" si="386"/>
        <v>4000</v>
      </c>
      <c r="Q4094" t="str">
        <f t="shared" si="387"/>
        <v>theater</v>
      </c>
      <c r="R4094" t="str">
        <f t="shared" si="388"/>
        <v>plays</v>
      </c>
      <c r="S4094" s="8">
        <f t="shared" si="389"/>
        <v>42039.194988425923</v>
      </c>
      <c r="T4094" s="8">
        <f t="shared" si="390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4438</v>
      </c>
      <c r="D4095">
        <v>75000</v>
      </c>
      <c r="E4095">
        <v>77710.8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85"/>
        <v>103.61439999999999</v>
      </c>
      <c r="P4095">
        <f t="shared" si="386"/>
        <v>18750</v>
      </c>
      <c r="Q4095" t="str">
        <f t="shared" si="387"/>
        <v>theater</v>
      </c>
      <c r="R4095" t="str">
        <f t="shared" si="388"/>
        <v>plays</v>
      </c>
      <c r="S4095" s="8">
        <f t="shared" si="389"/>
        <v>42178.815891203703</v>
      </c>
      <c r="T4095" s="8">
        <f t="shared" si="390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4439</v>
      </c>
      <c r="D4096">
        <v>10000</v>
      </c>
      <c r="E4096">
        <v>10550</v>
      </c>
      <c r="F4096" t="s">
        <v>8220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85"/>
        <v>105.5</v>
      </c>
      <c r="P4096">
        <f t="shared" si="386"/>
        <v>1250</v>
      </c>
      <c r="Q4096" t="str">
        <f t="shared" si="387"/>
        <v>theater</v>
      </c>
      <c r="R4096" t="str">
        <f t="shared" si="388"/>
        <v>plays</v>
      </c>
      <c r="S4096" s="8">
        <f t="shared" si="389"/>
        <v>41890.086805555555</v>
      </c>
      <c r="T4096" s="8">
        <f t="shared" si="390"/>
        <v>41934.207638888889</v>
      </c>
    </row>
    <row r="4097" spans="1:20" ht="48" hidden="1" x14ac:dyDescent="0.2">
      <c r="A4097">
        <v>4095</v>
      </c>
      <c r="B4097" s="3" t="s">
        <v>4091</v>
      </c>
      <c r="C4097" s="3" t="s">
        <v>4440</v>
      </c>
      <c r="D4097">
        <v>35000</v>
      </c>
      <c r="E4097">
        <v>35640</v>
      </c>
      <c r="F4097" t="s">
        <v>8220</v>
      </c>
      <c r="G4097" t="s">
        <v>8224</v>
      </c>
      <c r="H4097" t="s">
        <v>8246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85"/>
        <v>101.82857142857142</v>
      </c>
      <c r="P4097">
        <f t="shared" si="386"/>
        <v>35000</v>
      </c>
      <c r="Q4097" t="str">
        <f t="shared" si="387"/>
        <v>theater</v>
      </c>
      <c r="R4097" t="str">
        <f t="shared" si="388"/>
        <v>plays</v>
      </c>
      <c r="S4097" s="8">
        <f t="shared" si="389"/>
        <v>42693.031828703708</v>
      </c>
      <c r="T4097" s="8">
        <f t="shared" si="390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4441</v>
      </c>
      <c r="D4098">
        <v>40000</v>
      </c>
      <c r="E4098">
        <v>42642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85"/>
        <v>106.60499999999999</v>
      </c>
      <c r="P4098">
        <f t="shared" si="386"/>
        <v>8000</v>
      </c>
      <c r="Q4098" t="str">
        <f t="shared" si="387"/>
        <v>theater</v>
      </c>
      <c r="R4098" t="str">
        <f t="shared" si="388"/>
        <v>plays</v>
      </c>
      <c r="S4098" s="8">
        <f t="shared" si="389"/>
        <v>42750.530312499999</v>
      </c>
      <c r="T4098" s="8">
        <f t="shared" si="390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4442</v>
      </c>
      <c r="D4099">
        <v>100000</v>
      </c>
      <c r="E4099">
        <v>113015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5"/>
        <v>113.015</v>
      </c>
      <c r="P4099" t="e">
        <f t="shared" si="386"/>
        <v>#DIV/0!</v>
      </c>
      <c r="Q4099" t="str">
        <f t="shared" si="387"/>
        <v>theater</v>
      </c>
      <c r="R4099" t="str">
        <f t="shared" si="388"/>
        <v>plays</v>
      </c>
      <c r="S4099" s="8">
        <f t="shared" si="389"/>
        <v>42344.824502314819</v>
      </c>
      <c r="T4099" s="8">
        <f t="shared" si="390"/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4443</v>
      </c>
      <c r="D4100">
        <v>40000</v>
      </c>
      <c r="E4100">
        <v>50091</v>
      </c>
      <c r="F4100" t="s">
        <v>8220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5"/>
        <v>125.22750000000001</v>
      </c>
      <c r="P4100" t="e">
        <f t="shared" si="386"/>
        <v>#DIV/0!</v>
      </c>
      <c r="Q4100" t="str">
        <f t="shared" si="387"/>
        <v>theater</v>
      </c>
      <c r="R4100" t="str">
        <f t="shared" si="388"/>
        <v>plays</v>
      </c>
      <c r="S4100" s="8">
        <f t="shared" si="389"/>
        <v>42495.722187499996</v>
      </c>
      <c r="T4100" s="8">
        <f t="shared" si="390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4444</v>
      </c>
      <c r="D4101">
        <v>10000</v>
      </c>
      <c r="E4101">
        <v>10119</v>
      </c>
      <c r="F4101" t="s">
        <v>8220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5"/>
        <v>101.19</v>
      </c>
      <c r="P4101">
        <f t="shared" si="386"/>
        <v>10000</v>
      </c>
      <c r="Q4101" t="str">
        <f t="shared" si="387"/>
        <v>theater</v>
      </c>
      <c r="R4101" t="str">
        <f t="shared" si="388"/>
        <v>plays</v>
      </c>
      <c r="S4101" s="8">
        <f t="shared" si="389"/>
        <v>42570.850381944445</v>
      </c>
      <c r="T4101" s="8">
        <f t="shared" si="390"/>
        <v>42615.850381944445</v>
      </c>
    </row>
    <row r="4102" spans="1:20" ht="48" hidden="1" x14ac:dyDescent="0.2">
      <c r="A4102">
        <v>4100</v>
      </c>
      <c r="B4102" s="3" t="s">
        <v>4096</v>
      </c>
      <c r="C4102" s="3" t="s">
        <v>4445</v>
      </c>
      <c r="D4102">
        <v>8500</v>
      </c>
      <c r="E4102">
        <v>8735</v>
      </c>
      <c r="F4102" t="s">
        <v>8220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5"/>
        <v>102.76470588235294</v>
      </c>
      <c r="P4102" t="e">
        <f t="shared" si="386"/>
        <v>#DIV/0!</v>
      </c>
      <c r="Q4102" t="str">
        <f t="shared" si="387"/>
        <v>theater</v>
      </c>
      <c r="R4102" t="str">
        <f t="shared" si="388"/>
        <v>plays</v>
      </c>
      <c r="S4102" s="8">
        <f t="shared" si="389"/>
        <v>41927.124884259261</v>
      </c>
      <c r="T4102" s="8">
        <f t="shared" si="390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4446</v>
      </c>
      <c r="D4103">
        <v>25000</v>
      </c>
      <c r="E4103">
        <v>29209.78</v>
      </c>
      <c r="F4103" t="s">
        <v>8220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5"/>
        <v>116.83911999999998</v>
      </c>
      <c r="P4103" t="e">
        <f t="shared" si="386"/>
        <v>#DIV/0!</v>
      </c>
      <c r="Q4103" t="str">
        <f t="shared" si="387"/>
        <v>theater</v>
      </c>
      <c r="R4103" t="str">
        <f t="shared" si="388"/>
        <v>plays</v>
      </c>
      <c r="S4103" s="8">
        <f t="shared" si="389"/>
        <v>42730.903726851851</v>
      </c>
      <c r="T4103" s="8">
        <f t="shared" si="390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4447</v>
      </c>
      <c r="D4104">
        <v>3000</v>
      </c>
      <c r="E4104">
        <v>3035.05</v>
      </c>
      <c r="F4104" t="s">
        <v>8220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5"/>
        <v>101.16833333333335</v>
      </c>
      <c r="P4104">
        <f t="shared" si="386"/>
        <v>500</v>
      </c>
      <c r="Q4104" t="str">
        <f t="shared" si="387"/>
        <v>theater</v>
      </c>
      <c r="R4104" t="str">
        <f t="shared" si="388"/>
        <v>plays</v>
      </c>
      <c r="S4104" s="8">
        <f t="shared" si="389"/>
        <v>42475.848067129627</v>
      </c>
      <c r="T4104" s="8">
        <f t="shared" si="390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4448</v>
      </c>
      <c r="D4105">
        <v>15000</v>
      </c>
      <c r="E4105">
        <v>16520.04</v>
      </c>
      <c r="F4105" t="s">
        <v>8220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5"/>
        <v>110.13360000000002</v>
      </c>
      <c r="P4105">
        <f t="shared" si="386"/>
        <v>2500</v>
      </c>
      <c r="Q4105" t="str">
        <f t="shared" si="387"/>
        <v>theater</v>
      </c>
      <c r="R4105" t="str">
        <f t="shared" si="388"/>
        <v>plays</v>
      </c>
      <c r="S4105" s="8">
        <f t="shared" si="389"/>
        <v>42188.83293981482</v>
      </c>
      <c r="T4105" s="8">
        <f t="shared" si="390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4449</v>
      </c>
      <c r="D4106">
        <v>6000</v>
      </c>
      <c r="E4106">
        <v>6485</v>
      </c>
      <c r="F4106" t="s">
        <v>8220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5"/>
        <v>108.08333333333333</v>
      </c>
      <c r="P4106">
        <f t="shared" si="386"/>
        <v>428.57142857142856</v>
      </c>
      <c r="Q4106" t="str">
        <f t="shared" si="387"/>
        <v>theater</v>
      </c>
      <c r="R4106" t="str">
        <f t="shared" si="388"/>
        <v>plays</v>
      </c>
      <c r="S4106" s="8">
        <f t="shared" si="389"/>
        <v>42640.278171296297</v>
      </c>
      <c r="T4106" s="8">
        <f t="shared" si="390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4450</v>
      </c>
      <c r="D4107">
        <v>35000</v>
      </c>
      <c r="E4107">
        <v>43758</v>
      </c>
      <c r="F4107" t="s">
        <v>8220</v>
      </c>
      <c r="G4107" t="s">
        <v>8224</v>
      </c>
      <c r="H4107" t="s">
        <v>8246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ref="O4107:O4115" si="391">(E4107/D4107)*100</f>
        <v>125.02285714285715</v>
      </c>
      <c r="P4107">
        <f t="shared" ref="P4107:P4115" si="392">D4107/L4107</f>
        <v>5833.333333333333</v>
      </c>
      <c r="Q4107" t="str">
        <f t="shared" ref="Q4107:Q4115" si="393">LEFT(N4107,SEARCH("/",N4107)-1)</f>
        <v>theater</v>
      </c>
      <c r="R4107" t="str">
        <f t="shared" ref="R4107:R4115" si="394">RIGHT(N4107,LEN(N4107)-SEARCH("/",N4107))</f>
        <v>plays</v>
      </c>
      <c r="S4107" s="8">
        <f t="shared" ref="S4107:S4115" si="395">(((J4107/60)/60)/24)+DATE(1970,1,1)</f>
        <v>42697.010520833333</v>
      </c>
      <c r="T4107" s="8">
        <f t="shared" ref="T4107:T4115" si="396">(((I4107/60)/60)/24)+DATE(1970,1,1)</f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4451</v>
      </c>
      <c r="D4108">
        <v>3500</v>
      </c>
      <c r="E4108">
        <v>3735</v>
      </c>
      <c r="F4108" t="s">
        <v>8220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91"/>
        <v>106.71428571428572</v>
      </c>
      <c r="P4108">
        <f t="shared" si="392"/>
        <v>106.06060606060606</v>
      </c>
      <c r="Q4108" t="str">
        <f t="shared" si="393"/>
        <v>theater</v>
      </c>
      <c r="R4108" t="str">
        <f t="shared" si="394"/>
        <v>plays</v>
      </c>
      <c r="S4108" s="8">
        <f t="shared" si="395"/>
        <v>42053.049375000002</v>
      </c>
      <c r="T4108" s="8">
        <f t="shared" si="396"/>
        <v>42096.041666666672</v>
      </c>
    </row>
    <row r="4109" spans="1:20" ht="32" hidden="1" x14ac:dyDescent="0.2">
      <c r="A4109">
        <v>4107</v>
      </c>
      <c r="B4109" s="3" t="s">
        <v>4103</v>
      </c>
      <c r="C4109" s="3" t="s">
        <v>4452</v>
      </c>
      <c r="D4109">
        <v>55000</v>
      </c>
      <c r="E4109">
        <v>55201.52</v>
      </c>
      <c r="F4109" t="s">
        <v>8220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91"/>
        <v>100.36639999999998</v>
      </c>
      <c r="P4109">
        <f t="shared" si="392"/>
        <v>13750</v>
      </c>
      <c r="Q4109" t="str">
        <f t="shared" si="393"/>
        <v>theater</v>
      </c>
      <c r="R4109" t="str">
        <f t="shared" si="394"/>
        <v>plays</v>
      </c>
      <c r="S4109" s="8">
        <f t="shared" si="395"/>
        <v>41883.916678240741</v>
      </c>
      <c r="T4109" s="8">
        <f t="shared" si="396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4453</v>
      </c>
      <c r="D4110">
        <v>30000</v>
      </c>
      <c r="E4110">
        <v>30608.59</v>
      </c>
      <c r="F4110" t="s">
        <v>8220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91"/>
        <v>102.02863333333335</v>
      </c>
      <c r="P4110">
        <f t="shared" si="392"/>
        <v>30000</v>
      </c>
      <c r="Q4110" t="str">
        <f t="shared" si="393"/>
        <v>theater</v>
      </c>
      <c r="R4110" t="str">
        <f t="shared" si="394"/>
        <v>plays</v>
      </c>
      <c r="S4110" s="8">
        <f t="shared" si="395"/>
        <v>42767.031678240746</v>
      </c>
      <c r="T4110" s="8">
        <f t="shared" si="396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4454</v>
      </c>
      <c r="D4111">
        <v>33500</v>
      </c>
      <c r="E4111">
        <v>34198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91"/>
        <v>102.08358208955224</v>
      </c>
      <c r="P4111" t="e">
        <f t="shared" si="392"/>
        <v>#DIV/0!</v>
      </c>
      <c r="Q4111" t="str">
        <f t="shared" si="393"/>
        <v>theater</v>
      </c>
      <c r="R4111" t="str">
        <f t="shared" si="394"/>
        <v>plays</v>
      </c>
      <c r="S4111" s="8">
        <f t="shared" si="395"/>
        <v>42307.539398148147</v>
      </c>
      <c r="T4111" s="8">
        <f t="shared" si="396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4455</v>
      </c>
      <c r="D4112">
        <v>14500</v>
      </c>
      <c r="E4112">
        <v>17875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91"/>
        <v>123.27586206896552</v>
      </c>
      <c r="P4112">
        <f t="shared" si="392"/>
        <v>2416.6666666666665</v>
      </c>
      <c r="Q4112" t="str">
        <f t="shared" si="393"/>
        <v>theater</v>
      </c>
      <c r="R4112" t="str">
        <f t="shared" si="394"/>
        <v>plays</v>
      </c>
      <c r="S4112" s="8">
        <f t="shared" si="395"/>
        <v>42512.626747685179</v>
      </c>
      <c r="T4112" s="8">
        <f t="shared" si="396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4456</v>
      </c>
      <c r="D4113">
        <v>10000</v>
      </c>
      <c r="E4113">
        <v>17028.88</v>
      </c>
      <c r="F4113" t="s">
        <v>8220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91"/>
        <v>170.28880000000001</v>
      </c>
      <c r="P4113">
        <f t="shared" si="392"/>
        <v>1666.6666666666667</v>
      </c>
      <c r="Q4113" t="str">
        <f t="shared" si="393"/>
        <v>theater</v>
      </c>
      <c r="R4113" t="str">
        <f t="shared" si="394"/>
        <v>plays</v>
      </c>
      <c r="S4113" s="8">
        <f t="shared" si="395"/>
        <v>42029.135879629626</v>
      </c>
      <c r="T4113" s="8">
        <f t="shared" si="396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4457</v>
      </c>
      <c r="D4114">
        <v>40000</v>
      </c>
      <c r="E4114">
        <v>44636.2</v>
      </c>
      <c r="F4114" t="s">
        <v>8220</v>
      </c>
      <c r="G4114" t="s">
        <v>8224</v>
      </c>
      <c r="H4114" t="s">
        <v>8246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91"/>
        <v>111.59049999999999</v>
      </c>
      <c r="P4114">
        <f t="shared" si="392"/>
        <v>40000</v>
      </c>
      <c r="Q4114" t="str">
        <f t="shared" si="393"/>
        <v>theater</v>
      </c>
      <c r="R4114" t="str">
        <f t="shared" si="394"/>
        <v>plays</v>
      </c>
      <c r="S4114" s="8">
        <f t="shared" si="395"/>
        <v>42400.946597222224</v>
      </c>
      <c r="T4114" s="8">
        <f t="shared" si="396"/>
        <v>42428</v>
      </c>
    </row>
    <row r="4115" spans="1:20" ht="48" hidden="1" x14ac:dyDescent="0.2">
      <c r="A4115">
        <v>4113</v>
      </c>
      <c r="B4115" s="3" t="s">
        <v>4109</v>
      </c>
      <c r="C4115" s="3" t="s">
        <v>4458</v>
      </c>
      <c r="D4115">
        <v>10000</v>
      </c>
      <c r="E4115">
        <v>10300</v>
      </c>
      <c r="F4115" t="s">
        <v>8220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91"/>
        <v>103</v>
      </c>
      <c r="P4115">
        <f t="shared" si="392"/>
        <v>3333.3333333333335</v>
      </c>
      <c r="Q4115" t="str">
        <f t="shared" si="393"/>
        <v>theater</v>
      </c>
      <c r="R4115" t="str">
        <f t="shared" si="394"/>
        <v>plays</v>
      </c>
      <c r="S4115" s="8">
        <f t="shared" si="395"/>
        <v>42358.573182870372</v>
      </c>
      <c r="T4115" s="8">
        <f t="shared" si="396"/>
        <v>42377.273611111115</v>
      </c>
    </row>
  </sheetData>
  <autoFilter ref="A1:T4115" xr:uid="{0F896A40-FC3C-854B-9FFE-8DDDD10823B5}">
    <filterColumn colId="5">
      <filters>
        <filter val="failed"/>
      </filters>
    </filterColumn>
  </autoFilter>
  <conditionalFormatting sqref="F1:F1048576">
    <cfRule type="containsText" dxfId="19" priority="2" operator="containsText" text="live">
      <formula>NOT(ISERROR(SEARCH("live",F1)))</formula>
    </cfRule>
    <cfRule type="containsText" dxfId="18" priority="4" operator="containsText" text="failed">
      <formula>NOT(ISERROR(SEARCH("failed",F1)))</formula>
    </cfRule>
    <cfRule type="containsText" dxfId="17" priority="5" operator="containsText" text="canceled">
      <formula>NOT(ISERROR(SEARCH("canceled",F1)))</formula>
    </cfRule>
    <cfRule type="containsText" dxfId="16" priority="6" operator="containsText" text="successful">
      <formula>NOT(ISERROR(SEARCH("successful",F1)))</formula>
    </cfRule>
    <cfRule type="containsText" dxfId="15" priority="7" operator="containsText" text="successful">
      <formula>NOT(ISERROR(SEARCH("successful",F1)))</formula>
    </cfRule>
    <cfRule type="containsText" dxfId="14" priority="8" operator="containsText" text="succesfull">
      <formula>NOT(ISERROR(SEARCH("succesfull",F1)))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06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620">
    <cfRule type="containsText" dxfId="13" priority="3" operator="containsText" text="live">
      <formula>NOT(ISERROR(SEARCH("live",F1620)))</formula>
    </cfRule>
  </conditionalFormatting>
  <conditionalFormatting sqref="O1:O1048576 P1 S1:T1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FBC94-67E7-0B44-88BB-109A57850BA8}">
  <sheetPr codeName="Sheet2"/>
  <dimension ref="A1:F14"/>
  <sheetViews>
    <sheetView zoomScale="125" zoomScaleNormal="90" workbookViewId="0">
      <selection activeCell="D7" sqref="D7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1" width="8.83203125" bestFit="1" customWidth="1"/>
    <col min="12" max="12" width="10.33203125" bestFit="1" customWidth="1"/>
    <col min="13" max="13" width="11" bestFit="1" customWidth="1"/>
    <col min="14" max="14" width="13.5" bestFit="1" customWidth="1"/>
    <col min="15" max="18" width="8.83203125" bestFit="1" customWidth="1"/>
    <col min="19" max="19" width="9.83203125" bestFit="1" customWidth="1"/>
    <col min="20" max="21" width="12.6640625" bestFit="1" customWidth="1"/>
    <col min="22" max="22" width="15.1640625" bestFit="1" customWidth="1"/>
    <col min="23" max="25" width="10.83203125" bestFit="1" customWidth="1"/>
    <col min="26" max="26" width="13.33203125" bestFit="1" customWidth="1"/>
    <col min="27" max="29" width="11.5" bestFit="1" customWidth="1"/>
    <col min="30" max="30" width="14" bestFit="1" customWidth="1"/>
    <col min="31" max="34" width="8.83203125" bestFit="1" customWidth="1"/>
    <col min="35" max="35" width="11.1640625" bestFit="1" customWidth="1"/>
    <col min="36" max="36" width="10" bestFit="1" customWidth="1"/>
    <col min="37" max="37" width="4" bestFit="1" customWidth="1"/>
    <col min="38" max="38" width="3.33203125" bestFit="1" customWidth="1"/>
    <col min="39" max="39" width="3.83203125" bestFit="1" customWidth="1"/>
    <col min="40" max="40" width="3.5" bestFit="1" customWidth="1"/>
    <col min="41" max="41" width="3.1640625" bestFit="1" customWidth="1"/>
    <col min="42" max="42" width="3.33203125" bestFit="1" customWidth="1"/>
    <col min="43" max="43" width="5.1640625" bestFit="1" customWidth="1"/>
    <col min="44" max="44" width="16" bestFit="1" customWidth="1"/>
    <col min="45" max="45" width="19.1640625" bestFit="1" customWidth="1"/>
    <col min="46" max="46" width="3" bestFit="1" customWidth="1"/>
    <col min="47" max="47" width="4.1640625" bestFit="1" customWidth="1"/>
    <col min="48" max="48" width="3.33203125" bestFit="1" customWidth="1"/>
    <col min="49" max="49" width="3.1640625" bestFit="1" customWidth="1"/>
    <col min="50" max="50" width="3.33203125" bestFit="1" customWidth="1"/>
    <col min="51" max="52" width="3.1640625" bestFit="1" customWidth="1"/>
    <col min="53" max="53" width="4.1640625" bestFit="1" customWidth="1"/>
    <col min="54" max="54" width="3.33203125" bestFit="1" customWidth="1"/>
    <col min="55" max="57" width="3.1640625" bestFit="1" customWidth="1"/>
    <col min="58" max="58" width="3.83203125" bestFit="1" customWidth="1"/>
    <col min="59" max="59" width="3.1640625" bestFit="1" customWidth="1"/>
    <col min="60" max="60" width="3.5" bestFit="1" customWidth="1"/>
    <col min="61" max="63" width="3.1640625" bestFit="1" customWidth="1"/>
    <col min="64" max="64" width="5.1640625" bestFit="1" customWidth="1"/>
    <col min="65" max="65" width="16" bestFit="1" customWidth="1"/>
    <col min="66" max="66" width="19.1640625" bestFit="1" customWidth="1"/>
    <col min="67" max="67" width="18.33203125" bestFit="1" customWidth="1"/>
  </cols>
  <sheetData>
    <row r="1" spans="1:6" x14ac:dyDescent="0.2">
      <c r="A1" s="6" t="s">
        <v>8223</v>
      </c>
      <c r="B1" t="s">
        <v>8329</v>
      </c>
    </row>
    <row r="3" spans="1:6" x14ac:dyDescent="0.2">
      <c r="A3" s="6" t="s">
        <v>8310</v>
      </c>
      <c r="B3" s="6" t="s">
        <v>8313</v>
      </c>
    </row>
    <row r="4" spans="1:6" x14ac:dyDescent="0.2">
      <c r="A4" s="6" t="s">
        <v>8311</v>
      </c>
      <c r="B4" s="9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7" t="s">
        <v>8352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8353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8359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8354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8355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8360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8356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8357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8358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8312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9BC8A-B9F2-F442-A2FA-C2AFED7B1D77}">
  <sheetPr codeName="Sheet3"/>
  <dimension ref="A1:G48"/>
  <sheetViews>
    <sheetView topLeftCell="A22" workbookViewId="0">
      <selection activeCell="E31" sqref="E3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6" bestFit="1" customWidth="1"/>
    <col min="9" max="9" width="16.5" bestFit="1" customWidth="1"/>
  </cols>
  <sheetData>
    <row r="1" spans="1:7" x14ac:dyDescent="0.2">
      <c r="A1" s="6" t="s">
        <v>8309</v>
      </c>
      <c r="B1" t="s">
        <v>8329</v>
      </c>
    </row>
    <row r="2" spans="1:7" x14ac:dyDescent="0.2">
      <c r="A2" s="6" t="s">
        <v>8245</v>
      </c>
      <c r="B2" t="s">
        <v>8329</v>
      </c>
    </row>
    <row r="4" spans="1:7" x14ac:dyDescent="0.2">
      <c r="A4" s="6" t="s">
        <v>8310</v>
      </c>
      <c r="B4" s="6" t="s">
        <v>8313</v>
      </c>
    </row>
    <row r="5" spans="1:7" x14ac:dyDescent="0.2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8316</v>
      </c>
      <c r="G5" t="s">
        <v>8312</v>
      </c>
    </row>
    <row r="6" spans="1:7" x14ac:dyDescent="0.2">
      <c r="A6" s="7" t="s">
        <v>8361</v>
      </c>
      <c r="B6" s="5"/>
      <c r="C6" s="5">
        <v>100</v>
      </c>
      <c r="D6" s="5"/>
      <c r="E6" s="5"/>
      <c r="F6" s="5"/>
      <c r="G6" s="5">
        <v>100</v>
      </c>
    </row>
    <row r="7" spans="1:7" x14ac:dyDescent="0.2">
      <c r="A7" s="7" t="s">
        <v>8362</v>
      </c>
      <c r="B7" s="5">
        <v>20</v>
      </c>
      <c r="C7" s="5"/>
      <c r="D7" s="5"/>
      <c r="E7" s="5"/>
      <c r="F7" s="5"/>
      <c r="G7" s="5">
        <v>20</v>
      </c>
    </row>
    <row r="8" spans="1:7" x14ac:dyDescent="0.2">
      <c r="A8" s="7" t="s">
        <v>8363</v>
      </c>
      <c r="B8" s="5">
        <v>24</v>
      </c>
      <c r="C8" s="5"/>
      <c r="D8" s="5"/>
      <c r="E8" s="5"/>
      <c r="F8" s="5"/>
      <c r="G8" s="5">
        <v>24</v>
      </c>
    </row>
    <row r="9" spans="1:7" x14ac:dyDescent="0.2">
      <c r="A9" s="7" t="s">
        <v>8364</v>
      </c>
      <c r="B9" s="5"/>
      <c r="C9" s="5">
        <v>40</v>
      </c>
      <c r="D9" s="5"/>
      <c r="E9" s="5"/>
      <c r="F9" s="5"/>
      <c r="G9" s="5">
        <v>40</v>
      </c>
    </row>
    <row r="10" spans="1:7" x14ac:dyDescent="0.2">
      <c r="A10" s="7" t="s">
        <v>8365</v>
      </c>
      <c r="B10" s="5"/>
      <c r="C10" s="5"/>
      <c r="D10" s="5"/>
      <c r="E10" s="5">
        <v>40</v>
      </c>
      <c r="F10" s="5"/>
      <c r="G10" s="5">
        <v>40</v>
      </c>
    </row>
    <row r="11" spans="1:7" x14ac:dyDescent="0.2">
      <c r="A11" s="7" t="s">
        <v>8366</v>
      </c>
      <c r="B11" s="5"/>
      <c r="C11" s="5"/>
      <c r="D11" s="5"/>
      <c r="E11" s="5">
        <v>180</v>
      </c>
      <c r="F11" s="5"/>
      <c r="G11" s="5">
        <v>180</v>
      </c>
    </row>
    <row r="12" spans="1:7" x14ac:dyDescent="0.2">
      <c r="A12" s="7" t="s">
        <v>8367</v>
      </c>
      <c r="B12" s="5"/>
      <c r="C12" s="5">
        <v>80</v>
      </c>
      <c r="D12" s="5"/>
      <c r="E12" s="5"/>
      <c r="F12" s="5"/>
      <c r="G12" s="5">
        <v>80</v>
      </c>
    </row>
    <row r="13" spans="1:7" x14ac:dyDescent="0.2">
      <c r="A13" s="7" t="s">
        <v>8368</v>
      </c>
      <c r="B13" s="5"/>
      <c r="C13" s="5"/>
      <c r="D13" s="5"/>
      <c r="E13" s="5">
        <v>40</v>
      </c>
      <c r="F13" s="5"/>
      <c r="G13" s="5">
        <v>40</v>
      </c>
    </row>
    <row r="14" spans="1:7" x14ac:dyDescent="0.2">
      <c r="A14" s="7" t="s">
        <v>8369</v>
      </c>
      <c r="B14" s="5"/>
      <c r="C14" s="5">
        <v>40</v>
      </c>
      <c r="D14" s="5">
        <v>20</v>
      </c>
      <c r="E14" s="5"/>
      <c r="F14" s="5"/>
      <c r="G14" s="5">
        <v>60</v>
      </c>
    </row>
    <row r="15" spans="1:7" x14ac:dyDescent="0.2">
      <c r="A15" s="7" t="s">
        <v>8370</v>
      </c>
      <c r="B15" s="5"/>
      <c r="C15" s="5">
        <v>40</v>
      </c>
      <c r="D15" s="5"/>
      <c r="E15" s="5"/>
      <c r="F15" s="5"/>
      <c r="G15" s="5">
        <v>40</v>
      </c>
    </row>
    <row r="16" spans="1:7" x14ac:dyDescent="0.2">
      <c r="A16" s="7" t="s">
        <v>8371</v>
      </c>
      <c r="B16" s="5">
        <v>20</v>
      </c>
      <c r="C16" s="5">
        <v>120</v>
      </c>
      <c r="D16" s="5"/>
      <c r="E16" s="5"/>
      <c r="F16" s="5"/>
      <c r="G16" s="5">
        <v>140</v>
      </c>
    </row>
    <row r="17" spans="1:7" x14ac:dyDescent="0.2">
      <c r="A17" s="7" t="s">
        <v>8372</v>
      </c>
      <c r="B17" s="5"/>
      <c r="C17" s="5">
        <v>20</v>
      </c>
      <c r="D17" s="5"/>
      <c r="E17" s="5"/>
      <c r="F17" s="5"/>
      <c r="G17" s="5">
        <v>20</v>
      </c>
    </row>
    <row r="18" spans="1:7" x14ac:dyDescent="0.2">
      <c r="A18" s="7" t="s">
        <v>8373</v>
      </c>
      <c r="B18" s="5"/>
      <c r="C18" s="5"/>
      <c r="D18" s="5"/>
      <c r="E18" s="5">
        <v>140</v>
      </c>
      <c r="F18" s="5"/>
      <c r="G18" s="5">
        <v>140</v>
      </c>
    </row>
    <row r="19" spans="1:7" x14ac:dyDescent="0.2">
      <c r="A19" s="7" t="s">
        <v>8374</v>
      </c>
      <c r="B19" s="5"/>
      <c r="C19" s="5">
        <v>20</v>
      </c>
      <c r="D19" s="5"/>
      <c r="E19" s="5">
        <v>140</v>
      </c>
      <c r="F19" s="5"/>
      <c r="G19" s="5">
        <v>160</v>
      </c>
    </row>
    <row r="20" spans="1:7" x14ac:dyDescent="0.2">
      <c r="A20" s="7" t="s">
        <v>8375</v>
      </c>
      <c r="B20" s="5"/>
      <c r="C20" s="5">
        <v>60</v>
      </c>
      <c r="D20" s="5"/>
      <c r="E20" s="5"/>
      <c r="F20" s="5"/>
      <c r="G20" s="5">
        <v>60</v>
      </c>
    </row>
    <row r="21" spans="1:7" x14ac:dyDescent="0.2">
      <c r="A21" s="7" t="s">
        <v>8376</v>
      </c>
      <c r="B21" s="5"/>
      <c r="C21" s="5">
        <v>11</v>
      </c>
      <c r="D21" s="5"/>
      <c r="E21" s="5">
        <v>9</v>
      </c>
      <c r="F21" s="5"/>
      <c r="G21" s="5">
        <v>20</v>
      </c>
    </row>
    <row r="22" spans="1:7" x14ac:dyDescent="0.2">
      <c r="A22" s="7" t="s">
        <v>8377</v>
      </c>
      <c r="B22" s="5"/>
      <c r="C22" s="5"/>
      <c r="D22" s="5"/>
      <c r="E22" s="5">
        <v>20</v>
      </c>
      <c r="F22" s="5"/>
      <c r="G22" s="5">
        <v>20</v>
      </c>
    </row>
    <row r="23" spans="1:7" x14ac:dyDescent="0.2">
      <c r="A23" s="7" t="s">
        <v>8378</v>
      </c>
      <c r="B23" s="5"/>
      <c r="C23" s="5">
        <v>40</v>
      </c>
      <c r="D23" s="5"/>
      <c r="E23" s="5"/>
      <c r="F23" s="5"/>
      <c r="G23" s="5">
        <v>40</v>
      </c>
    </row>
    <row r="24" spans="1:7" x14ac:dyDescent="0.2">
      <c r="A24" s="7" t="s">
        <v>8379</v>
      </c>
      <c r="B24" s="5">
        <v>20</v>
      </c>
      <c r="C24" s="5">
        <v>60</v>
      </c>
      <c r="D24" s="5"/>
      <c r="E24" s="5">
        <v>60</v>
      </c>
      <c r="F24" s="5"/>
      <c r="G24" s="5">
        <v>140</v>
      </c>
    </row>
    <row r="25" spans="1:7" x14ac:dyDescent="0.2">
      <c r="A25" s="7" t="s">
        <v>8380</v>
      </c>
      <c r="B25" s="5"/>
      <c r="C25" s="5">
        <v>20</v>
      </c>
      <c r="D25" s="5"/>
      <c r="E25" s="5"/>
      <c r="F25" s="5"/>
      <c r="G25" s="5">
        <v>20</v>
      </c>
    </row>
    <row r="26" spans="1:7" x14ac:dyDescent="0.2">
      <c r="A26" s="7" t="s">
        <v>8381</v>
      </c>
      <c r="B26" s="5"/>
      <c r="C26" s="5"/>
      <c r="D26" s="5"/>
      <c r="E26" s="5">
        <v>60</v>
      </c>
      <c r="F26" s="5"/>
      <c r="G26" s="5">
        <v>60</v>
      </c>
    </row>
    <row r="27" spans="1:7" x14ac:dyDescent="0.2">
      <c r="A27" s="7" t="s">
        <v>8382</v>
      </c>
      <c r="B27" s="5"/>
      <c r="C27" s="5">
        <v>20</v>
      </c>
      <c r="D27" s="5"/>
      <c r="E27" s="5"/>
      <c r="F27" s="5"/>
      <c r="G27" s="5">
        <v>20</v>
      </c>
    </row>
    <row r="28" spans="1:7" x14ac:dyDescent="0.2">
      <c r="A28" s="7" t="s">
        <v>8383</v>
      </c>
      <c r="B28" s="5"/>
      <c r="C28" s="5">
        <v>57</v>
      </c>
      <c r="D28" s="5"/>
      <c r="E28" s="5">
        <v>103</v>
      </c>
      <c r="F28" s="5"/>
      <c r="G28" s="5">
        <v>160</v>
      </c>
    </row>
    <row r="29" spans="1:7" x14ac:dyDescent="0.2">
      <c r="A29" s="7" t="s">
        <v>8384</v>
      </c>
      <c r="B29" s="5"/>
      <c r="C29" s="5">
        <v>20</v>
      </c>
      <c r="D29" s="5"/>
      <c r="E29" s="5"/>
      <c r="F29" s="5"/>
      <c r="G29" s="5">
        <v>20</v>
      </c>
    </row>
    <row r="30" spans="1:7" x14ac:dyDescent="0.2">
      <c r="A30" s="7" t="s">
        <v>8385</v>
      </c>
      <c r="B30" s="5"/>
      <c r="C30" s="5">
        <v>353</v>
      </c>
      <c r="D30" s="5">
        <v>19</v>
      </c>
      <c r="E30" s="5">
        <v>694</v>
      </c>
      <c r="F30" s="5"/>
      <c r="G30" s="5">
        <v>1066</v>
      </c>
    </row>
    <row r="31" spans="1:7" x14ac:dyDescent="0.2">
      <c r="A31" s="7" t="s">
        <v>8386</v>
      </c>
      <c r="B31" s="5"/>
      <c r="C31" s="5"/>
      <c r="D31" s="5"/>
      <c r="E31" s="5">
        <v>40</v>
      </c>
      <c r="F31" s="5"/>
      <c r="G31" s="5">
        <v>40</v>
      </c>
    </row>
    <row r="32" spans="1:7" x14ac:dyDescent="0.2">
      <c r="A32" s="7" t="s">
        <v>8387</v>
      </c>
      <c r="B32" s="5"/>
      <c r="C32" s="5"/>
      <c r="D32" s="5"/>
      <c r="E32" s="5">
        <v>20</v>
      </c>
      <c r="F32" s="5"/>
      <c r="G32" s="5">
        <v>20</v>
      </c>
    </row>
    <row r="33" spans="1:7" x14ac:dyDescent="0.2">
      <c r="A33" s="7" t="s">
        <v>8388</v>
      </c>
      <c r="B33" s="5"/>
      <c r="C33" s="5">
        <v>20</v>
      </c>
      <c r="D33" s="5"/>
      <c r="E33" s="5"/>
      <c r="F33" s="5"/>
      <c r="G33" s="5">
        <v>20</v>
      </c>
    </row>
    <row r="34" spans="1:7" x14ac:dyDescent="0.2">
      <c r="A34" s="7" t="s">
        <v>8389</v>
      </c>
      <c r="B34" s="5"/>
      <c r="C34" s="5"/>
      <c r="D34" s="5"/>
      <c r="E34" s="5">
        <v>260</v>
      </c>
      <c r="F34" s="5"/>
      <c r="G34" s="5">
        <v>260</v>
      </c>
    </row>
    <row r="35" spans="1:7" x14ac:dyDescent="0.2">
      <c r="A35" s="7" t="s">
        <v>8390</v>
      </c>
      <c r="B35" s="5">
        <v>40</v>
      </c>
      <c r="C35" s="5"/>
      <c r="D35" s="5"/>
      <c r="E35" s="5"/>
      <c r="F35" s="5"/>
      <c r="G35" s="5">
        <v>40</v>
      </c>
    </row>
    <row r="36" spans="1:7" x14ac:dyDescent="0.2">
      <c r="A36" s="7" t="s">
        <v>8391</v>
      </c>
      <c r="B36" s="5"/>
      <c r="C36" s="5"/>
      <c r="D36" s="5"/>
      <c r="E36" s="5">
        <v>60</v>
      </c>
      <c r="F36" s="5"/>
      <c r="G36" s="5">
        <v>60</v>
      </c>
    </row>
    <row r="37" spans="1:7" x14ac:dyDescent="0.2">
      <c r="A37" s="7" t="s">
        <v>8392</v>
      </c>
      <c r="B37" s="5"/>
      <c r="C37" s="5"/>
      <c r="D37" s="5">
        <v>6</v>
      </c>
      <c r="E37" s="5">
        <v>34</v>
      </c>
      <c r="F37" s="5"/>
      <c r="G37" s="5">
        <v>40</v>
      </c>
    </row>
    <row r="38" spans="1:7" x14ac:dyDescent="0.2">
      <c r="A38" s="7" t="s">
        <v>8393</v>
      </c>
      <c r="B38" s="5">
        <v>18</v>
      </c>
      <c r="C38" s="5">
        <v>2</v>
      </c>
      <c r="D38" s="5"/>
      <c r="E38" s="5">
        <v>40</v>
      </c>
      <c r="F38" s="5"/>
      <c r="G38" s="5">
        <v>60</v>
      </c>
    </row>
    <row r="39" spans="1:7" x14ac:dyDescent="0.2">
      <c r="A39" s="7" t="s">
        <v>8394</v>
      </c>
      <c r="B39" s="5">
        <v>17</v>
      </c>
      <c r="C39" s="5">
        <v>80</v>
      </c>
      <c r="D39" s="5">
        <v>5</v>
      </c>
      <c r="E39" s="5">
        <v>85</v>
      </c>
      <c r="F39" s="5"/>
      <c r="G39" s="5">
        <v>187</v>
      </c>
    </row>
    <row r="40" spans="1:7" x14ac:dyDescent="0.2">
      <c r="A40" s="7" t="s">
        <v>8395</v>
      </c>
      <c r="B40" s="5"/>
      <c r="C40" s="5"/>
      <c r="D40" s="5"/>
      <c r="E40" s="5">
        <v>80</v>
      </c>
      <c r="F40" s="5"/>
      <c r="G40" s="5">
        <v>80</v>
      </c>
    </row>
    <row r="41" spans="1:7" x14ac:dyDescent="0.2">
      <c r="A41" s="7" t="s">
        <v>8396</v>
      </c>
      <c r="B41" s="5"/>
      <c r="C41" s="5"/>
      <c r="D41" s="5"/>
      <c r="E41" s="5">
        <v>60</v>
      </c>
      <c r="F41" s="5"/>
      <c r="G41" s="5">
        <v>60</v>
      </c>
    </row>
    <row r="42" spans="1:7" x14ac:dyDescent="0.2">
      <c r="A42" s="7" t="s">
        <v>8397</v>
      </c>
      <c r="B42" s="5">
        <v>10</v>
      </c>
      <c r="C42" s="5">
        <v>47</v>
      </c>
      <c r="D42" s="5"/>
      <c r="E42" s="5"/>
      <c r="F42" s="5"/>
      <c r="G42" s="5">
        <v>57</v>
      </c>
    </row>
    <row r="43" spans="1:7" x14ac:dyDescent="0.2">
      <c r="A43" s="7" t="s">
        <v>8398</v>
      </c>
      <c r="B43" s="5"/>
      <c r="C43" s="5">
        <v>100</v>
      </c>
      <c r="D43" s="5"/>
      <c r="E43" s="5"/>
      <c r="F43" s="5"/>
      <c r="G43" s="5">
        <v>100</v>
      </c>
    </row>
    <row r="44" spans="1:7" x14ac:dyDescent="0.2">
      <c r="A44" s="7" t="s">
        <v>8399</v>
      </c>
      <c r="B44" s="5">
        <v>60</v>
      </c>
      <c r="C44" s="5">
        <v>120</v>
      </c>
      <c r="D44" s="5"/>
      <c r="E44" s="5">
        <v>20</v>
      </c>
      <c r="F44" s="5"/>
      <c r="G44" s="5">
        <v>200</v>
      </c>
    </row>
    <row r="45" spans="1:7" x14ac:dyDescent="0.2">
      <c r="A45" s="7" t="s">
        <v>8400</v>
      </c>
      <c r="B45" s="5">
        <v>100</v>
      </c>
      <c r="C45" s="5">
        <v>60</v>
      </c>
      <c r="D45" s="5"/>
      <c r="E45" s="5"/>
      <c r="F45" s="5"/>
      <c r="G45" s="5">
        <v>160</v>
      </c>
    </row>
    <row r="46" spans="1:7" x14ac:dyDescent="0.2">
      <c r="A46" s="7" t="s">
        <v>8401</v>
      </c>
      <c r="B46" s="5">
        <v>20</v>
      </c>
      <c r="C46" s="5"/>
      <c r="D46" s="5"/>
      <c r="E46" s="5"/>
      <c r="F46" s="5"/>
      <c r="G46" s="5">
        <v>20</v>
      </c>
    </row>
    <row r="47" spans="1:7" x14ac:dyDescent="0.2">
      <c r="A47" s="7" t="s">
        <v>8316</v>
      </c>
      <c r="B47" s="5"/>
      <c r="C47" s="5"/>
      <c r="D47" s="5"/>
      <c r="E47" s="5"/>
      <c r="F47" s="5"/>
      <c r="G47" s="5"/>
    </row>
    <row r="48" spans="1:7" x14ac:dyDescent="0.2">
      <c r="A48" s="7" t="s">
        <v>8312</v>
      </c>
      <c r="B48" s="5">
        <v>349</v>
      </c>
      <c r="C48" s="5">
        <v>1530</v>
      </c>
      <c r="D48" s="5">
        <v>50</v>
      </c>
      <c r="E48" s="5">
        <v>2185</v>
      </c>
      <c r="F48" s="5"/>
      <c r="G4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69D6E-EEC3-7845-AF7C-08536BBFBA63}">
  <dimension ref="A1:G20"/>
  <sheetViews>
    <sheetView workbookViewId="0">
      <selection activeCell="B9" sqref="B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6.33203125" bestFit="1" customWidth="1"/>
    <col min="10" max="10" width="11.83203125" bestFit="1" customWidth="1"/>
    <col min="11" max="11" width="16.33203125" bestFit="1" customWidth="1"/>
    <col min="12" max="12" width="16" bestFit="1" customWidth="1"/>
    <col min="13" max="13" width="20.5" bestFit="1" customWidth="1"/>
  </cols>
  <sheetData>
    <row r="1" spans="1:7" x14ac:dyDescent="0.2">
      <c r="A1" s="6" t="s">
        <v>8309</v>
      </c>
      <c r="B1" t="s">
        <v>8329</v>
      </c>
    </row>
    <row r="2" spans="1:7" x14ac:dyDescent="0.2">
      <c r="A2" s="6" t="s">
        <v>8330</v>
      </c>
      <c r="B2" t="s">
        <v>8329</v>
      </c>
    </row>
    <row r="3" spans="1:7" x14ac:dyDescent="0.2">
      <c r="A3" s="6" t="s">
        <v>8308</v>
      </c>
      <c r="B3" t="s">
        <v>8329</v>
      </c>
    </row>
    <row r="5" spans="1:7" x14ac:dyDescent="0.2">
      <c r="A5" s="6" t="s">
        <v>8310</v>
      </c>
      <c r="B5" s="6" t="s">
        <v>8313</v>
      </c>
    </row>
    <row r="6" spans="1:7" x14ac:dyDescent="0.2">
      <c r="A6" s="6" t="s">
        <v>8311</v>
      </c>
      <c r="B6" t="s">
        <v>8220</v>
      </c>
      <c r="C6" t="s">
        <v>8221</v>
      </c>
      <c r="D6" t="s">
        <v>8222</v>
      </c>
      <c r="E6" t="s">
        <v>8219</v>
      </c>
      <c r="F6" t="s">
        <v>8316</v>
      </c>
      <c r="G6" t="s">
        <v>8312</v>
      </c>
    </row>
    <row r="7" spans="1:7" x14ac:dyDescent="0.2">
      <c r="A7" s="7" t="s">
        <v>8316</v>
      </c>
      <c r="B7" s="5"/>
      <c r="C7" s="5"/>
      <c r="D7" s="5"/>
      <c r="E7" s="5"/>
      <c r="F7" s="5"/>
      <c r="G7" s="5"/>
    </row>
    <row r="8" spans="1:7" x14ac:dyDescent="0.2">
      <c r="A8" s="7" t="s">
        <v>8323</v>
      </c>
      <c r="B8" s="5">
        <v>34</v>
      </c>
      <c r="C8" s="5">
        <v>149</v>
      </c>
      <c r="D8" s="5">
        <v>2</v>
      </c>
      <c r="E8" s="5">
        <v>182</v>
      </c>
      <c r="F8" s="5"/>
      <c r="G8" s="5">
        <v>367</v>
      </c>
    </row>
    <row r="9" spans="1:7" x14ac:dyDescent="0.2">
      <c r="A9" s="7" t="s">
        <v>8324</v>
      </c>
      <c r="B9" s="5">
        <v>27</v>
      </c>
      <c r="C9" s="5">
        <v>106</v>
      </c>
      <c r="D9" s="5">
        <v>18</v>
      </c>
      <c r="E9" s="5">
        <v>202</v>
      </c>
      <c r="F9" s="5"/>
      <c r="G9" s="5">
        <v>353</v>
      </c>
    </row>
    <row r="10" spans="1:7" x14ac:dyDescent="0.2">
      <c r="A10" s="7" t="s">
        <v>8325</v>
      </c>
      <c r="B10" s="5">
        <v>28</v>
      </c>
      <c r="C10" s="5">
        <v>108</v>
      </c>
      <c r="D10" s="5">
        <v>30</v>
      </c>
      <c r="E10" s="5">
        <v>180</v>
      </c>
      <c r="F10" s="5"/>
      <c r="G10" s="5">
        <v>346</v>
      </c>
    </row>
    <row r="11" spans="1:7" x14ac:dyDescent="0.2">
      <c r="A11" s="7" t="s">
        <v>8326</v>
      </c>
      <c r="B11" s="5">
        <v>27</v>
      </c>
      <c r="C11" s="5">
        <v>102</v>
      </c>
      <c r="D11" s="5"/>
      <c r="E11" s="5">
        <v>192</v>
      </c>
      <c r="F11" s="5"/>
      <c r="G11" s="5">
        <v>321</v>
      </c>
    </row>
    <row r="12" spans="1:7" x14ac:dyDescent="0.2">
      <c r="A12" s="7" t="s">
        <v>8317</v>
      </c>
      <c r="B12" s="5">
        <v>26</v>
      </c>
      <c r="C12" s="5">
        <v>126</v>
      </c>
      <c r="D12" s="5"/>
      <c r="E12" s="5">
        <v>234</v>
      </c>
      <c r="F12" s="5"/>
      <c r="G12" s="5">
        <v>386</v>
      </c>
    </row>
    <row r="13" spans="1:7" x14ac:dyDescent="0.2">
      <c r="A13" s="7" t="s">
        <v>8327</v>
      </c>
      <c r="B13" s="5">
        <v>27</v>
      </c>
      <c r="C13" s="5">
        <v>147</v>
      </c>
      <c r="D13" s="5"/>
      <c r="E13" s="5">
        <v>211</v>
      </c>
      <c r="F13" s="5"/>
      <c r="G13" s="5">
        <v>385</v>
      </c>
    </row>
    <row r="14" spans="1:7" x14ac:dyDescent="0.2">
      <c r="A14" s="7" t="s">
        <v>8318</v>
      </c>
      <c r="B14" s="5">
        <v>43</v>
      </c>
      <c r="C14" s="5">
        <v>150</v>
      </c>
      <c r="D14" s="5"/>
      <c r="E14" s="5">
        <v>194</v>
      </c>
      <c r="F14" s="5"/>
      <c r="G14" s="5">
        <v>387</v>
      </c>
    </row>
    <row r="15" spans="1:7" x14ac:dyDescent="0.2">
      <c r="A15" s="7" t="s">
        <v>8319</v>
      </c>
      <c r="B15" s="5">
        <v>33</v>
      </c>
      <c r="C15" s="5">
        <v>134</v>
      </c>
      <c r="D15" s="5"/>
      <c r="E15" s="5">
        <v>166</v>
      </c>
      <c r="F15" s="5"/>
      <c r="G15" s="5">
        <v>333</v>
      </c>
    </row>
    <row r="16" spans="1:7" x14ac:dyDescent="0.2">
      <c r="A16" s="7" t="s">
        <v>8320</v>
      </c>
      <c r="B16" s="5">
        <v>24</v>
      </c>
      <c r="C16" s="5">
        <v>127</v>
      </c>
      <c r="D16" s="5"/>
      <c r="E16" s="5">
        <v>147</v>
      </c>
      <c r="F16" s="5"/>
      <c r="G16" s="5">
        <v>298</v>
      </c>
    </row>
    <row r="17" spans="1:7" x14ac:dyDescent="0.2">
      <c r="A17" s="7" t="s">
        <v>8321</v>
      </c>
      <c r="B17" s="5">
        <v>20</v>
      </c>
      <c r="C17" s="5">
        <v>149</v>
      </c>
      <c r="D17" s="5"/>
      <c r="E17" s="5">
        <v>183</v>
      </c>
      <c r="F17" s="5"/>
      <c r="G17" s="5">
        <v>352</v>
      </c>
    </row>
    <row r="18" spans="1:7" x14ac:dyDescent="0.2">
      <c r="A18" s="7" t="s">
        <v>8322</v>
      </c>
      <c r="B18" s="5">
        <v>37</v>
      </c>
      <c r="C18" s="5">
        <v>114</v>
      </c>
      <c r="D18" s="5"/>
      <c r="E18" s="5">
        <v>183</v>
      </c>
      <c r="F18" s="5"/>
      <c r="G18" s="5">
        <v>334</v>
      </c>
    </row>
    <row r="19" spans="1:7" x14ac:dyDescent="0.2">
      <c r="A19" s="7" t="s">
        <v>8328</v>
      </c>
      <c r="B19" s="5">
        <v>23</v>
      </c>
      <c r="C19" s="5">
        <v>118</v>
      </c>
      <c r="D19" s="5"/>
      <c r="E19" s="5">
        <v>111</v>
      </c>
      <c r="F19" s="5"/>
      <c r="G19" s="5">
        <v>252</v>
      </c>
    </row>
    <row r="20" spans="1:7" x14ac:dyDescent="0.2">
      <c r="A20" s="7" t="s">
        <v>8312</v>
      </c>
      <c r="B20" s="5">
        <v>349</v>
      </c>
      <c r="C20" s="5">
        <v>1530</v>
      </c>
      <c r="D20" s="5">
        <v>50</v>
      </c>
      <c r="E20" s="5">
        <v>2185</v>
      </c>
      <c r="F20" s="5"/>
      <c r="G20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4C5A6-79EB-A642-B5A5-C32BB08D5974}">
  <sheetPr codeName="Sheet4"/>
  <dimension ref="A1:H13"/>
  <sheetViews>
    <sheetView workbookViewId="0">
      <selection activeCell="H1" activeCellId="3" sqref="A1:A1048576 F1:F1048576 G1:G1048576 H1:H1048576"/>
    </sheetView>
  </sheetViews>
  <sheetFormatPr baseColWidth="10" defaultRowHeight="15" x14ac:dyDescent="0.2"/>
  <cols>
    <col min="1" max="1" width="24" bestFit="1" customWidth="1"/>
    <col min="2" max="2" width="15.1640625" customWidth="1"/>
    <col min="3" max="3" width="12.1640625" customWidth="1"/>
    <col min="4" max="4" width="14.5" customWidth="1"/>
    <col min="5" max="5" width="11.5" customWidth="1"/>
    <col min="6" max="6" width="17.6640625" bestFit="1" customWidth="1"/>
    <col min="7" max="7" width="13.83203125" bestFit="1" customWidth="1"/>
    <col min="8" max="8" width="16.83203125" bestFit="1" customWidth="1"/>
  </cols>
  <sheetData>
    <row r="1" spans="1:8" x14ac:dyDescent="0.2">
      <c r="A1" t="s">
        <v>8331</v>
      </c>
      <c r="B1" t="s">
        <v>8332</v>
      </c>
      <c r="C1" t="s">
        <v>8333</v>
      </c>
      <c r="D1" t="s">
        <v>8334</v>
      </c>
      <c r="E1" t="s">
        <v>8335</v>
      </c>
      <c r="F1" t="s">
        <v>8336</v>
      </c>
      <c r="G1" t="s">
        <v>8350</v>
      </c>
      <c r="H1" t="s">
        <v>8337</v>
      </c>
    </row>
    <row r="2" spans="1:8" x14ac:dyDescent="0.2">
      <c r="A2" t="s">
        <v>8338</v>
      </c>
      <c r="B2">
        <f>COUNTIFS(Sheet1!F:F,"successful",Sheet1!D:D,"&lt; 1000")</f>
        <v>303</v>
      </c>
      <c r="C2">
        <f>COUNTIFS(Sheet1!F:F,"failed",Sheet1!D:D,"&lt;1000")</f>
        <v>120</v>
      </c>
      <c r="D2">
        <f>COUNTIFS(Sheet1!F:F,"canceled",Sheet1!D:D,"&lt;1000")</f>
        <v>29</v>
      </c>
      <c r="E2">
        <f>SUM(B2+C2+D2)</f>
        <v>452</v>
      </c>
      <c r="F2">
        <f>ROUND((B2/E2)*100,1)</f>
        <v>67</v>
      </c>
      <c r="G2">
        <f>ROUND((C2/E2)*100,1)</f>
        <v>26.5</v>
      </c>
      <c r="H2">
        <f>ROUND((D2/E2)*100,1)</f>
        <v>6.4</v>
      </c>
    </row>
    <row r="3" spans="1:8" x14ac:dyDescent="0.2">
      <c r="A3" t="s">
        <v>8339</v>
      </c>
      <c r="B3">
        <f>COUNTIFS(Sheet1!F:F,"successful",Sheet1!D:D,"&gt;=1000",Sheet1!D:D,"&lt;5000")</f>
        <v>848</v>
      </c>
      <c r="C3">
        <f>COUNTIFS(Sheet1!F:F,"failed",Sheet1!D:D,"&gt;=1000",Sheet1!D:D,"&lt;5000")</f>
        <v>460</v>
      </c>
      <c r="D3">
        <f>COUNTIFS(Sheet1!F:F,"canceled",Sheet1!D:D,"&gt;=1000",Sheet1!D:D,"&lt;5000")</f>
        <v>97</v>
      </c>
      <c r="E3">
        <f t="shared" ref="E3:E13" si="0">SUM(B3+C3+D3)</f>
        <v>1405</v>
      </c>
      <c r="F3">
        <f t="shared" ref="F3:F13" si="1">ROUND((B3/E3)*100,1)</f>
        <v>60.4</v>
      </c>
      <c r="G3">
        <f t="shared" ref="G3:G13" si="2">ROUND((C3/E3)*100,1)</f>
        <v>32.700000000000003</v>
      </c>
      <c r="H3">
        <f t="shared" ref="H3:H13" si="3">ROUND((D3/E3)*100,1)</f>
        <v>6.9</v>
      </c>
    </row>
    <row r="4" spans="1:8" x14ac:dyDescent="0.2">
      <c r="A4" t="s">
        <v>8340</v>
      </c>
      <c r="B4">
        <f>COUNTIFS(Sheet1!F:F,"successful",Sheet1!D:D,"&gt;=5000",Sheet1!D:D,"&lt;10000")</f>
        <v>357</v>
      </c>
      <c r="C4">
        <f>COUNTIFS(Sheet1!F:F,"failed",Sheet1!D:D,"&gt;=5000",Sheet1!D:D,"&lt;10000")</f>
        <v>295</v>
      </c>
      <c r="D4">
        <f>COUNTIFS(Sheet1!F:F,"canceled",Sheet1!D:D,"&gt;=5000",Sheet1!D:D,"&lt;10000")</f>
        <v>65</v>
      </c>
      <c r="E4">
        <f t="shared" si="0"/>
        <v>717</v>
      </c>
      <c r="F4">
        <f t="shared" si="1"/>
        <v>49.8</v>
      </c>
      <c r="G4">
        <f t="shared" si="2"/>
        <v>41.1</v>
      </c>
      <c r="H4">
        <f t="shared" si="3"/>
        <v>9.1</v>
      </c>
    </row>
    <row r="5" spans="1:8" x14ac:dyDescent="0.2">
      <c r="A5" t="s">
        <v>8341</v>
      </c>
      <c r="B5">
        <f>COUNTIFS(Sheet1!F:F,"successful",Sheet1!D:D,"&gt;=10000",Sheet1!D:D,"&lt;15000")</f>
        <v>172</v>
      </c>
      <c r="C5">
        <f>COUNTIFS(Sheet1!F:F,"failed",Sheet1!D:D,"&gt;=10000",Sheet1!D:D,"&lt;15000")</f>
        <v>148</v>
      </c>
      <c r="D5">
        <f>COUNTIFS(Sheet1!F:F,"canceled",Sheet1!D:D,"&gt;=10000",Sheet1!D:D,"&lt;15000")</f>
        <v>38</v>
      </c>
      <c r="E5">
        <f t="shared" si="0"/>
        <v>358</v>
      </c>
      <c r="F5">
        <f t="shared" si="1"/>
        <v>48</v>
      </c>
      <c r="G5">
        <f t="shared" si="2"/>
        <v>41.3</v>
      </c>
      <c r="H5">
        <f t="shared" si="3"/>
        <v>10.6</v>
      </c>
    </row>
    <row r="6" spans="1:8" x14ac:dyDescent="0.2">
      <c r="A6" t="s">
        <v>8342</v>
      </c>
      <c r="B6">
        <f>COUNTIFS(Sheet1!F:F,"successful",Sheet1!D:D,"&gt;=15000",Sheet1!D:D,"&lt;20000")</f>
        <v>91</v>
      </c>
      <c r="C6">
        <f>COUNTIFS(Sheet1!F:F,"failed",Sheet1!D:D,"&gt;=15000",Sheet1!D:D,"&lt;20000")</f>
        <v>99</v>
      </c>
      <c r="D6">
        <f>COUNTIFS(Sheet1!F:F,"canceled",Sheet1!D:D,"&gt;=15000",Sheet1!D:D,"&lt;20000")</f>
        <v>15</v>
      </c>
      <c r="E6">
        <f t="shared" si="0"/>
        <v>205</v>
      </c>
      <c r="F6">
        <f t="shared" si="1"/>
        <v>44.4</v>
      </c>
      <c r="G6">
        <f t="shared" si="2"/>
        <v>48.3</v>
      </c>
      <c r="H6">
        <f t="shared" si="3"/>
        <v>7.3</v>
      </c>
    </row>
    <row r="7" spans="1:8" x14ac:dyDescent="0.2">
      <c r="A7" t="s">
        <v>8343</v>
      </c>
      <c r="B7">
        <f>COUNTIFS(Sheet1!F:F,"successful",Sheet1!D:D,"&gt;=20000",Sheet1!D:D,"&lt;25000")</f>
        <v>69</v>
      </c>
      <c r="C7">
        <f>COUNTIFS(Sheet1!F:F,"failed",Sheet1!D:D,"&gt;=20000",Sheet1!D:D,"&lt;25000")</f>
        <v>66</v>
      </c>
      <c r="D7">
        <f>COUNTIFS(Sheet1!F:F,"canceled",Sheet1!D:D,"&gt;=20000",Sheet1!D:D,"&lt;25000")</f>
        <v>13</v>
      </c>
      <c r="E7">
        <f t="shared" si="0"/>
        <v>148</v>
      </c>
      <c r="F7">
        <f t="shared" si="1"/>
        <v>46.6</v>
      </c>
      <c r="G7">
        <f t="shared" si="2"/>
        <v>44.6</v>
      </c>
      <c r="H7">
        <f t="shared" si="3"/>
        <v>8.8000000000000007</v>
      </c>
    </row>
    <row r="8" spans="1:8" x14ac:dyDescent="0.2">
      <c r="A8" t="s">
        <v>8344</v>
      </c>
      <c r="B8">
        <f>COUNTIFS(Sheet1!F:F,"successful",Sheet1!D:D,"&gt;=25000",Sheet1!D:D,"&lt;30000")</f>
        <v>58</v>
      </c>
      <c r="C8">
        <f>COUNTIFS(Sheet1!F:F,"failed",Sheet1!D:D,"&gt;=25000",Sheet1!D:D,"&lt;30000")</f>
        <v>60</v>
      </c>
      <c r="D8">
        <f>COUNTIFS(Sheet1!F:F,"canceled",Sheet1!D:D,"&gt;=25000",Sheet1!D:D,"&lt;30000")</f>
        <v>17</v>
      </c>
      <c r="E8">
        <f t="shared" si="0"/>
        <v>135</v>
      </c>
      <c r="F8">
        <f t="shared" si="1"/>
        <v>43</v>
      </c>
      <c r="G8">
        <f t="shared" si="2"/>
        <v>44.4</v>
      </c>
      <c r="H8">
        <f t="shared" si="3"/>
        <v>12.6</v>
      </c>
    </row>
    <row r="9" spans="1:8" x14ac:dyDescent="0.2">
      <c r="A9" t="s">
        <v>8345</v>
      </c>
      <c r="B9">
        <f>COUNTIFS(Sheet1!F:F,"successful",Sheet1!D:D,"&gt;=30000",Sheet1!D:D,"&lt;35000")</f>
        <v>42</v>
      </c>
      <c r="C9">
        <f>COUNTIFS(Sheet1!F:F,"failed",Sheet1!D:D,"&gt;=30000",Sheet1!D:D,"&lt;35000")</f>
        <v>33</v>
      </c>
      <c r="D9">
        <f>COUNTIFS(Sheet1!F:F,"canceled",Sheet1!D:D,"&gt;=30000",Sheet1!D:D,"&lt;35000")</f>
        <v>8</v>
      </c>
      <c r="E9">
        <f t="shared" si="0"/>
        <v>83</v>
      </c>
      <c r="F9">
        <f t="shared" si="1"/>
        <v>50.6</v>
      </c>
      <c r="G9">
        <f t="shared" si="2"/>
        <v>39.799999999999997</v>
      </c>
      <c r="H9">
        <f t="shared" si="3"/>
        <v>9.6</v>
      </c>
    </row>
    <row r="10" spans="1:8" x14ac:dyDescent="0.2">
      <c r="A10" t="s">
        <v>8346</v>
      </c>
      <c r="B10">
        <f>COUNTIFS(Sheet1!F:F,"successful",Sheet1!D:D,"&gt;=35000",Sheet1!D:D,"&lt;40000")</f>
        <v>25</v>
      </c>
      <c r="C10">
        <f>COUNTIFS(Sheet1!F:F,"failed",Sheet1!D:D,"&gt;=35000",Sheet1!D:D,"&lt;40000")</f>
        <v>22</v>
      </c>
      <c r="D10">
        <f>COUNTIFS(Sheet1!F:F,"canceled",Sheet1!D:D,"&gt;=35000",Sheet1!D:D,"&lt;40000")</f>
        <v>7</v>
      </c>
      <c r="E10">
        <f t="shared" si="0"/>
        <v>54</v>
      </c>
      <c r="F10">
        <f t="shared" si="1"/>
        <v>46.3</v>
      </c>
      <c r="G10">
        <f t="shared" si="2"/>
        <v>40.700000000000003</v>
      </c>
      <c r="H10">
        <f t="shared" si="3"/>
        <v>13</v>
      </c>
    </row>
    <row r="11" spans="1:8" x14ac:dyDescent="0.2">
      <c r="A11" t="s">
        <v>8347</v>
      </c>
      <c r="B11">
        <f>COUNTIFS(Sheet1!F:F,"successful",Sheet1!D:D,"&gt;=40000",Sheet1!D:D,"&lt;45000")</f>
        <v>20</v>
      </c>
      <c r="C11">
        <f>COUNTIFS(Sheet1!F:F,"failed",Sheet1!D:D,"&gt;=40000",Sheet1!D:D,"&lt;45000")</f>
        <v>17</v>
      </c>
      <c r="D11">
        <f>COUNTIFS(Sheet1!F:F,"canceled",Sheet1!D:D,"&gt;=40000",Sheet1!D:D,"&lt;45000")</f>
        <v>6</v>
      </c>
      <c r="E11">
        <f t="shared" si="0"/>
        <v>43</v>
      </c>
      <c r="F11">
        <f t="shared" si="1"/>
        <v>46.5</v>
      </c>
      <c r="G11">
        <f t="shared" si="2"/>
        <v>39.5</v>
      </c>
      <c r="H11">
        <f t="shared" si="3"/>
        <v>14</v>
      </c>
    </row>
    <row r="12" spans="1:8" x14ac:dyDescent="0.2">
      <c r="A12" t="s">
        <v>8348</v>
      </c>
      <c r="B12">
        <f>COUNTIFS(Sheet1!F:F,"successful",Sheet1!D:D,"&gt;=45000",Sheet1!D:D,"&lt;50000")</f>
        <v>8</v>
      </c>
      <c r="C12">
        <f>COUNTIFS(Sheet1!F:F,"failed",Sheet1!D:D,"&gt;=45000",Sheet1!D:D,"&lt;50000")</f>
        <v>11</v>
      </c>
      <c r="D12">
        <f>COUNTIFS(Sheet1!F:F,"canceled",Sheet1!D:D,"&gt;=45000",Sheet1!D:D,"&lt;50000")</f>
        <v>1</v>
      </c>
      <c r="E12">
        <f t="shared" si="0"/>
        <v>20</v>
      </c>
      <c r="F12">
        <f t="shared" si="1"/>
        <v>40</v>
      </c>
      <c r="G12">
        <f t="shared" si="2"/>
        <v>55</v>
      </c>
      <c r="H12">
        <f t="shared" si="3"/>
        <v>5</v>
      </c>
    </row>
    <row r="13" spans="1:8" x14ac:dyDescent="0.2">
      <c r="A13" t="s">
        <v>8349</v>
      </c>
      <c r="B13">
        <f>COUNTIFS(Sheet1!F:F,"successful",Sheet1!D:D,"&gt;50000")</f>
        <v>145</v>
      </c>
      <c r="C13">
        <f>COUNTIFS(Sheet1!F:F,"failed",Sheet1!D:D,"&gt;50000")</f>
        <v>151</v>
      </c>
      <c r="D13">
        <f>COUNTIFS(Sheet1!F:F,"canceled",Sheet1!D:D,"&gt;50000")</f>
        <v>40</v>
      </c>
      <c r="E13">
        <f t="shared" si="0"/>
        <v>336</v>
      </c>
      <c r="F13">
        <f t="shared" si="1"/>
        <v>43.2</v>
      </c>
      <c r="G13">
        <f t="shared" si="2"/>
        <v>44.9</v>
      </c>
      <c r="H13">
        <f t="shared" si="3"/>
        <v>11.9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E9308-8A13-5C4E-9442-D5669DFDCD22}">
  <sheetPr codeName="Sheet5"/>
  <dimension ref="C1:G1048576"/>
  <sheetViews>
    <sheetView workbookViewId="0">
      <selection activeCell="I21" sqref="I21"/>
    </sheetView>
  </sheetViews>
  <sheetFormatPr baseColWidth="10" defaultRowHeight="15" x14ac:dyDescent="0.2"/>
  <cols>
    <col min="3" max="3" width="21.33203125" customWidth="1"/>
    <col min="8" max="8" width="15" bestFit="1" customWidth="1"/>
    <col min="9" max="9" width="21.33203125" customWidth="1"/>
  </cols>
  <sheetData>
    <row r="1" spans="3:7" x14ac:dyDescent="0.2">
      <c r="C1" s="1" t="s">
        <v>8218</v>
      </c>
      <c r="D1" s="1" t="s">
        <v>8262</v>
      </c>
    </row>
    <row r="2" spans="3:7" x14ac:dyDescent="0.2">
      <c r="C2" t="s">
        <v>8219</v>
      </c>
      <c r="D2">
        <v>75</v>
      </c>
    </row>
    <row r="3" spans="3:7" x14ac:dyDescent="0.2">
      <c r="C3" t="s">
        <v>8219</v>
      </c>
      <c r="D3">
        <v>26</v>
      </c>
    </row>
    <row r="4" spans="3:7" x14ac:dyDescent="0.2">
      <c r="C4" t="s">
        <v>8219</v>
      </c>
      <c r="D4">
        <v>50</v>
      </c>
    </row>
    <row r="5" spans="3:7" x14ac:dyDescent="0.2">
      <c r="C5" t="s">
        <v>8219</v>
      </c>
      <c r="D5">
        <v>80</v>
      </c>
    </row>
    <row r="6" spans="3:7" x14ac:dyDescent="0.2">
      <c r="C6" t="s">
        <v>8219</v>
      </c>
      <c r="D6">
        <v>110</v>
      </c>
    </row>
    <row r="7" spans="3:7" x14ac:dyDescent="0.2">
      <c r="C7" t="s">
        <v>8219</v>
      </c>
      <c r="D7">
        <v>77</v>
      </c>
    </row>
    <row r="8" spans="3:7" x14ac:dyDescent="0.2">
      <c r="C8" t="s">
        <v>8219</v>
      </c>
      <c r="D8">
        <v>50</v>
      </c>
    </row>
    <row r="9" spans="3:7" x14ac:dyDescent="0.2">
      <c r="C9" t="s">
        <v>8219</v>
      </c>
      <c r="D9">
        <v>145</v>
      </c>
    </row>
    <row r="10" spans="3:7" x14ac:dyDescent="0.2">
      <c r="C10" t="s">
        <v>8219</v>
      </c>
      <c r="D10">
        <v>29</v>
      </c>
    </row>
    <row r="11" spans="3:7" x14ac:dyDescent="0.2">
      <c r="C11" t="s">
        <v>8219</v>
      </c>
      <c r="D11">
        <v>114</v>
      </c>
    </row>
    <row r="12" spans="3:7" x14ac:dyDescent="0.2">
      <c r="C12" t="s">
        <v>8219</v>
      </c>
      <c r="D12">
        <v>96</v>
      </c>
    </row>
    <row r="13" spans="3:7" x14ac:dyDescent="0.2">
      <c r="C13" t="s">
        <v>8219</v>
      </c>
      <c r="D13">
        <v>31</v>
      </c>
    </row>
    <row r="14" spans="3:7" x14ac:dyDescent="0.2">
      <c r="C14" t="s">
        <v>8219</v>
      </c>
      <c r="D14">
        <v>4883</v>
      </c>
      <c r="F14" t="s">
        <v>8351</v>
      </c>
      <c r="G14">
        <f>SUM(D:D)/2185</f>
        <v>145.6091533180778</v>
      </c>
    </row>
    <row r="15" spans="3:7" x14ac:dyDescent="0.2">
      <c r="C15" t="s">
        <v>8219</v>
      </c>
      <c r="D15">
        <v>95</v>
      </c>
      <c r="F15" t="s">
        <v>8404</v>
      </c>
      <c r="G15">
        <f>MEDIAN(D:D)</f>
        <v>26</v>
      </c>
    </row>
    <row r="16" spans="3:7" x14ac:dyDescent="0.2">
      <c r="C16" t="s">
        <v>8219</v>
      </c>
      <c r="D16">
        <v>2478</v>
      </c>
      <c r="F16" t="s">
        <v>8402</v>
      </c>
      <c r="G16">
        <f>MIN(D:D)</f>
        <v>0</v>
      </c>
    </row>
    <row r="17" spans="3:7" x14ac:dyDescent="0.2">
      <c r="C17" t="s">
        <v>8219</v>
      </c>
      <c r="D17">
        <v>1789</v>
      </c>
      <c r="F17" t="s">
        <v>8403</v>
      </c>
      <c r="G17">
        <f>MAX(D:D)</f>
        <v>26457</v>
      </c>
    </row>
    <row r="18" spans="3:7" x14ac:dyDescent="0.2">
      <c r="C18" t="s">
        <v>8219</v>
      </c>
      <c r="D18">
        <v>680</v>
      </c>
      <c r="F18" t="s">
        <v>8405</v>
      </c>
      <c r="G18">
        <f>VAR(D:D)</f>
        <v>833864.75997412286</v>
      </c>
    </row>
    <row r="19" spans="3:7" x14ac:dyDescent="0.2">
      <c r="C19" t="s">
        <v>8219</v>
      </c>
      <c r="D19">
        <v>70</v>
      </c>
      <c r="F19" t="s">
        <v>8406</v>
      </c>
      <c r="G19">
        <f>_xlfn.STDEV.P(D:D)</f>
        <v>912.95306729581625</v>
      </c>
    </row>
    <row r="20" spans="3:7" x14ac:dyDescent="0.2">
      <c r="C20" t="s">
        <v>8219</v>
      </c>
      <c r="D20">
        <v>23</v>
      </c>
    </row>
    <row r="21" spans="3:7" x14ac:dyDescent="0.2">
      <c r="C21" t="s">
        <v>8219</v>
      </c>
      <c r="D21">
        <v>4245</v>
      </c>
    </row>
    <row r="22" spans="3:7" x14ac:dyDescent="0.2">
      <c r="C22" t="s">
        <v>8219</v>
      </c>
      <c r="D22">
        <v>943</v>
      </c>
    </row>
    <row r="23" spans="3:7" x14ac:dyDescent="0.2">
      <c r="C23" t="s">
        <v>8219</v>
      </c>
      <c r="D23">
        <v>1876</v>
      </c>
    </row>
    <row r="24" spans="3:7" x14ac:dyDescent="0.2">
      <c r="C24" t="s">
        <v>8219</v>
      </c>
      <c r="D24">
        <v>834</v>
      </c>
    </row>
    <row r="25" spans="3:7" x14ac:dyDescent="0.2">
      <c r="C25" t="s">
        <v>8219</v>
      </c>
      <c r="D25">
        <v>682</v>
      </c>
    </row>
    <row r="26" spans="3:7" x14ac:dyDescent="0.2">
      <c r="C26" t="s">
        <v>8219</v>
      </c>
      <c r="D26">
        <v>147</v>
      </c>
    </row>
    <row r="27" spans="3:7" x14ac:dyDescent="0.2">
      <c r="C27" t="s">
        <v>8219</v>
      </c>
      <c r="D27">
        <v>415</v>
      </c>
    </row>
    <row r="28" spans="3:7" x14ac:dyDescent="0.2">
      <c r="C28" t="s">
        <v>8219</v>
      </c>
      <c r="D28">
        <v>290</v>
      </c>
    </row>
    <row r="29" spans="3:7" x14ac:dyDescent="0.2">
      <c r="C29" t="s">
        <v>8219</v>
      </c>
      <c r="D29">
        <v>365</v>
      </c>
    </row>
    <row r="30" spans="3:7" x14ac:dyDescent="0.2">
      <c r="C30" t="s">
        <v>8219</v>
      </c>
      <c r="D30">
        <v>660</v>
      </c>
    </row>
    <row r="31" spans="3:7" x14ac:dyDescent="0.2">
      <c r="C31" t="s">
        <v>8219</v>
      </c>
      <c r="D31">
        <v>1356</v>
      </c>
    </row>
    <row r="32" spans="3:7" x14ac:dyDescent="0.2">
      <c r="C32" t="s">
        <v>8219</v>
      </c>
      <c r="D32">
        <v>424</v>
      </c>
    </row>
    <row r="33" spans="3:4" x14ac:dyDescent="0.2">
      <c r="C33" t="s">
        <v>8219</v>
      </c>
      <c r="D33">
        <v>33</v>
      </c>
    </row>
    <row r="34" spans="3:4" x14ac:dyDescent="0.2">
      <c r="C34" t="s">
        <v>8219</v>
      </c>
      <c r="D34">
        <v>1633</v>
      </c>
    </row>
    <row r="35" spans="3:4" x14ac:dyDescent="0.2">
      <c r="C35" t="s">
        <v>8219</v>
      </c>
      <c r="D35">
        <v>306</v>
      </c>
    </row>
    <row r="36" spans="3:4" x14ac:dyDescent="0.2">
      <c r="C36" t="s">
        <v>8219</v>
      </c>
      <c r="D36">
        <v>205</v>
      </c>
    </row>
    <row r="37" spans="3:4" x14ac:dyDescent="0.2">
      <c r="C37" t="s">
        <v>8219</v>
      </c>
      <c r="D37">
        <v>1281</v>
      </c>
    </row>
    <row r="38" spans="3:4" x14ac:dyDescent="0.2">
      <c r="C38" t="s">
        <v>8219</v>
      </c>
      <c r="D38">
        <v>103</v>
      </c>
    </row>
    <row r="39" spans="3:4" x14ac:dyDescent="0.2">
      <c r="C39" t="s">
        <v>8219</v>
      </c>
      <c r="D39">
        <v>1513</v>
      </c>
    </row>
    <row r="40" spans="3:4" x14ac:dyDescent="0.2">
      <c r="C40" t="s">
        <v>8219</v>
      </c>
      <c r="D40">
        <v>405</v>
      </c>
    </row>
    <row r="41" spans="3:4" x14ac:dyDescent="0.2">
      <c r="C41" t="s">
        <v>8219</v>
      </c>
      <c r="D41">
        <v>510</v>
      </c>
    </row>
    <row r="42" spans="3:4" x14ac:dyDescent="0.2">
      <c r="C42" t="s">
        <v>8219</v>
      </c>
      <c r="D42">
        <v>1887</v>
      </c>
    </row>
    <row r="43" spans="3:4" x14ac:dyDescent="0.2">
      <c r="C43" t="s">
        <v>8219</v>
      </c>
      <c r="D43">
        <v>701</v>
      </c>
    </row>
    <row r="44" spans="3:4" x14ac:dyDescent="0.2">
      <c r="C44" t="s">
        <v>8219</v>
      </c>
      <c r="D44">
        <v>3863</v>
      </c>
    </row>
    <row r="45" spans="3:4" x14ac:dyDescent="0.2">
      <c r="C45" t="s">
        <v>8219</v>
      </c>
      <c r="D45">
        <v>238</v>
      </c>
    </row>
    <row r="46" spans="3:4" x14ac:dyDescent="0.2">
      <c r="C46" t="s">
        <v>8219</v>
      </c>
      <c r="D46">
        <v>2051</v>
      </c>
    </row>
    <row r="47" spans="3:4" x14ac:dyDescent="0.2">
      <c r="C47" t="s">
        <v>8219</v>
      </c>
      <c r="D47">
        <v>402</v>
      </c>
    </row>
    <row r="48" spans="3:4" x14ac:dyDescent="0.2">
      <c r="C48" t="s">
        <v>8219</v>
      </c>
      <c r="D48">
        <v>253</v>
      </c>
    </row>
    <row r="49" spans="3:4" x14ac:dyDescent="0.2">
      <c r="C49" t="s">
        <v>8219</v>
      </c>
      <c r="D49">
        <v>473</v>
      </c>
    </row>
    <row r="50" spans="3:4" x14ac:dyDescent="0.2">
      <c r="C50" t="s">
        <v>8219</v>
      </c>
      <c r="D50">
        <v>821</v>
      </c>
    </row>
    <row r="51" spans="3:4" x14ac:dyDescent="0.2">
      <c r="C51" t="s">
        <v>8219</v>
      </c>
      <c r="D51">
        <v>388</v>
      </c>
    </row>
    <row r="52" spans="3:4" x14ac:dyDescent="0.2">
      <c r="C52" t="s">
        <v>8219</v>
      </c>
      <c r="D52">
        <v>813</v>
      </c>
    </row>
    <row r="53" spans="3:4" x14ac:dyDescent="0.2">
      <c r="C53" t="s">
        <v>8219</v>
      </c>
      <c r="D53">
        <v>1945</v>
      </c>
    </row>
    <row r="54" spans="3:4" x14ac:dyDescent="0.2">
      <c r="C54" t="s">
        <v>8219</v>
      </c>
      <c r="D54">
        <v>12</v>
      </c>
    </row>
    <row r="55" spans="3:4" x14ac:dyDescent="0.2">
      <c r="C55" t="s">
        <v>8219</v>
      </c>
      <c r="D55">
        <v>0</v>
      </c>
    </row>
    <row r="56" spans="3:4" x14ac:dyDescent="0.2">
      <c r="C56" t="s">
        <v>8219</v>
      </c>
      <c r="D56">
        <v>16</v>
      </c>
    </row>
    <row r="57" spans="3:4" x14ac:dyDescent="0.2">
      <c r="C57" t="s">
        <v>8219</v>
      </c>
      <c r="D57">
        <v>7</v>
      </c>
    </row>
    <row r="58" spans="3:4" x14ac:dyDescent="0.2">
      <c r="C58" t="s">
        <v>8219</v>
      </c>
      <c r="D58">
        <v>4</v>
      </c>
    </row>
    <row r="59" spans="3:4" x14ac:dyDescent="0.2">
      <c r="C59" t="s">
        <v>8219</v>
      </c>
      <c r="D59">
        <v>1</v>
      </c>
    </row>
    <row r="60" spans="3:4" x14ac:dyDescent="0.2">
      <c r="C60" t="s">
        <v>8219</v>
      </c>
      <c r="D60">
        <v>28</v>
      </c>
    </row>
    <row r="61" spans="3:4" x14ac:dyDescent="0.2">
      <c r="C61" t="s">
        <v>8219</v>
      </c>
      <c r="D61">
        <v>1</v>
      </c>
    </row>
    <row r="62" spans="3:4" x14ac:dyDescent="0.2">
      <c r="C62" t="s">
        <v>8219</v>
      </c>
      <c r="D62">
        <v>1</v>
      </c>
    </row>
    <row r="63" spans="3:4" x14ac:dyDescent="0.2">
      <c r="C63" t="s">
        <v>8219</v>
      </c>
      <c r="D63">
        <v>5</v>
      </c>
    </row>
    <row r="64" spans="3:4" x14ac:dyDescent="0.2">
      <c r="C64" t="s">
        <v>8219</v>
      </c>
      <c r="D64">
        <v>3</v>
      </c>
    </row>
    <row r="65" spans="3:4" x14ac:dyDescent="0.2">
      <c r="C65" t="s">
        <v>8219</v>
      </c>
      <c r="D65">
        <v>2</v>
      </c>
    </row>
    <row r="66" spans="3:4" x14ac:dyDescent="0.2">
      <c r="C66" t="s">
        <v>8219</v>
      </c>
      <c r="D66">
        <v>0</v>
      </c>
    </row>
    <row r="67" spans="3:4" x14ac:dyDescent="0.2">
      <c r="C67" t="s">
        <v>8219</v>
      </c>
      <c r="D67">
        <v>0</v>
      </c>
    </row>
    <row r="68" spans="3:4" x14ac:dyDescent="0.2">
      <c r="C68" t="s">
        <v>8219</v>
      </c>
      <c r="D68">
        <v>3</v>
      </c>
    </row>
    <row r="69" spans="3:4" x14ac:dyDescent="0.2">
      <c r="C69" t="s">
        <v>8219</v>
      </c>
      <c r="D69">
        <v>0</v>
      </c>
    </row>
    <row r="70" spans="3:4" x14ac:dyDescent="0.2">
      <c r="C70" t="s">
        <v>8219</v>
      </c>
      <c r="D70">
        <v>0</v>
      </c>
    </row>
    <row r="71" spans="3:4" x14ac:dyDescent="0.2">
      <c r="C71" t="s">
        <v>8219</v>
      </c>
      <c r="D71">
        <v>3</v>
      </c>
    </row>
    <row r="72" spans="3:4" x14ac:dyDescent="0.2">
      <c r="C72" t="s">
        <v>8219</v>
      </c>
      <c r="D72">
        <v>7</v>
      </c>
    </row>
    <row r="73" spans="3:4" x14ac:dyDescent="0.2">
      <c r="C73" t="s">
        <v>8219</v>
      </c>
      <c r="D73">
        <v>25</v>
      </c>
    </row>
    <row r="74" spans="3:4" x14ac:dyDescent="0.2">
      <c r="C74" t="s">
        <v>8219</v>
      </c>
      <c r="D74">
        <v>1637</v>
      </c>
    </row>
    <row r="75" spans="3:4" x14ac:dyDescent="0.2">
      <c r="C75" t="s">
        <v>8219</v>
      </c>
      <c r="D75">
        <v>1375</v>
      </c>
    </row>
    <row r="76" spans="3:4" x14ac:dyDescent="0.2">
      <c r="C76" t="s">
        <v>8219</v>
      </c>
      <c r="D76">
        <v>17</v>
      </c>
    </row>
    <row r="77" spans="3:4" x14ac:dyDescent="0.2">
      <c r="C77" t="s">
        <v>8219</v>
      </c>
      <c r="D77">
        <v>354</v>
      </c>
    </row>
    <row r="78" spans="3:4" x14ac:dyDescent="0.2">
      <c r="C78" t="s">
        <v>8219</v>
      </c>
      <c r="D78">
        <v>191</v>
      </c>
    </row>
    <row r="79" spans="3:4" x14ac:dyDescent="0.2">
      <c r="C79" t="s">
        <v>8219</v>
      </c>
      <c r="D79">
        <v>303</v>
      </c>
    </row>
    <row r="80" spans="3:4" x14ac:dyDescent="0.2">
      <c r="C80" t="s">
        <v>8219</v>
      </c>
      <c r="D80">
        <v>137</v>
      </c>
    </row>
    <row r="81" spans="3:4" x14ac:dyDescent="0.2">
      <c r="C81" t="s">
        <v>8219</v>
      </c>
      <c r="D81">
        <v>41</v>
      </c>
    </row>
    <row r="82" spans="3:4" x14ac:dyDescent="0.2">
      <c r="C82" t="s">
        <v>8219</v>
      </c>
      <c r="D82">
        <v>398</v>
      </c>
    </row>
    <row r="83" spans="3:4" x14ac:dyDescent="0.2">
      <c r="C83" t="s">
        <v>8219</v>
      </c>
      <c r="D83">
        <v>1737</v>
      </c>
    </row>
    <row r="84" spans="3:4" x14ac:dyDescent="0.2">
      <c r="C84" t="s">
        <v>8219</v>
      </c>
      <c r="D84">
        <v>971</v>
      </c>
    </row>
    <row r="85" spans="3:4" x14ac:dyDescent="0.2">
      <c r="C85" t="s">
        <v>8219</v>
      </c>
      <c r="D85">
        <v>183</v>
      </c>
    </row>
    <row r="86" spans="3:4" x14ac:dyDescent="0.2">
      <c r="C86" t="s">
        <v>8219</v>
      </c>
      <c r="D86">
        <v>4562</v>
      </c>
    </row>
    <row r="87" spans="3:4" x14ac:dyDescent="0.2">
      <c r="C87" t="s">
        <v>8219</v>
      </c>
      <c r="D87">
        <v>26457</v>
      </c>
    </row>
    <row r="88" spans="3:4" x14ac:dyDescent="0.2">
      <c r="C88" t="s">
        <v>8219</v>
      </c>
      <c r="D88">
        <v>162</v>
      </c>
    </row>
    <row r="89" spans="3:4" x14ac:dyDescent="0.2">
      <c r="C89" t="s">
        <v>8219</v>
      </c>
      <c r="D89">
        <v>479</v>
      </c>
    </row>
    <row r="90" spans="3:4" x14ac:dyDescent="0.2">
      <c r="C90" t="s">
        <v>8219</v>
      </c>
      <c r="D90">
        <v>426</v>
      </c>
    </row>
    <row r="91" spans="3:4" x14ac:dyDescent="0.2">
      <c r="C91" t="s">
        <v>8219</v>
      </c>
      <c r="D91">
        <v>450</v>
      </c>
    </row>
    <row r="92" spans="3:4" x14ac:dyDescent="0.2">
      <c r="C92" t="s">
        <v>8219</v>
      </c>
      <c r="D92">
        <v>1780</v>
      </c>
    </row>
    <row r="93" spans="3:4" x14ac:dyDescent="0.2">
      <c r="C93" t="s">
        <v>8219</v>
      </c>
      <c r="D93">
        <v>122</v>
      </c>
    </row>
    <row r="94" spans="3:4" x14ac:dyDescent="0.2">
      <c r="C94" t="s">
        <v>8219</v>
      </c>
      <c r="D94">
        <v>95</v>
      </c>
    </row>
    <row r="95" spans="3:4" x14ac:dyDescent="0.2">
      <c r="C95" t="s">
        <v>8219</v>
      </c>
      <c r="D95">
        <v>325</v>
      </c>
    </row>
    <row r="96" spans="3:4" x14ac:dyDescent="0.2">
      <c r="C96" t="s">
        <v>8219</v>
      </c>
      <c r="D96">
        <v>353</v>
      </c>
    </row>
    <row r="97" spans="3:4" x14ac:dyDescent="0.2">
      <c r="C97" t="s">
        <v>8219</v>
      </c>
      <c r="D97">
        <v>105</v>
      </c>
    </row>
    <row r="98" spans="3:4" x14ac:dyDescent="0.2">
      <c r="C98" t="s">
        <v>8219</v>
      </c>
      <c r="D98">
        <v>729</v>
      </c>
    </row>
    <row r="99" spans="3:4" x14ac:dyDescent="0.2">
      <c r="C99" t="s">
        <v>8219</v>
      </c>
      <c r="D99">
        <v>454</v>
      </c>
    </row>
    <row r="100" spans="3:4" x14ac:dyDescent="0.2">
      <c r="C100" t="s">
        <v>8219</v>
      </c>
      <c r="D100">
        <v>539</v>
      </c>
    </row>
    <row r="101" spans="3:4" x14ac:dyDescent="0.2">
      <c r="C101" t="s">
        <v>8219</v>
      </c>
      <c r="D101">
        <v>79</v>
      </c>
    </row>
    <row r="102" spans="3:4" x14ac:dyDescent="0.2">
      <c r="C102" t="s">
        <v>8219</v>
      </c>
      <c r="D102">
        <v>94</v>
      </c>
    </row>
    <row r="103" spans="3:4" x14ac:dyDescent="0.2">
      <c r="C103" t="s">
        <v>8219</v>
      </c>
      <c r="D103">
        <v>625</v>
      </c>
    </row>
    <row r="104" spans="3:4" x14ac:dyDescent="0.2">
      <c r="C104" t="s">
        <v>8219</v>
      </c>
      <c r="D104">
        <v>508</v>
      </c>
    </row>
    <row r="105" spans="3:4" x14ac:dyDescent="0.2">
      <c r="C105" t="s">
        <v>8219</v>
      </c>
      <c r="D105">
        <v>531</v>
      </c>
    </row>
    <row r="106" spans="3:4" x14ac:dyDescent="0.2">
      <c r="C106" t="s">
        <v>8219</v>
      </c>
      <c r="D106">
        <v>158</v>
      </c>
    </row>
    <row r="107" spans="3:4" x14ac:dyDescent="0.2">
      <c r="C107" t="s">
        <v>8219</v>
      </c>
      <c r="D107">
        <v>508</v>
      </c>
    </row>
    <row r="108" spans="3:4" x14ac:dyDescent="0.2">
      <c r="C108" t="s">
        <v>8219</v>
      </c>
      <c r="D108">
        <v>644</v>
      </c>
    </row>
    <row r="109" spans="3:4" x14ac:dyDescent="0.2">
      <c r="C109" t="s">
        <v>8219</v>
      </c>
      <c r="D109">
        <v>848</v>
      </c>
    </row>
    <row r="110" spans="3:4" x14ac:dyDescent="0.2">
      <c r="C110" t="s">
        <v>8219</v>
      </c>
      <c r="D110">
        <v>429</v>
      </c>
    </row>
    <row r="111" spans="3:4" x14ac:dyDescent="0.2">
      <c r="C111" t="s">
        <v>8219</v>
      </c>
      <c r="D111">
        <v>204</v>
      </c>
    </row>
    <row r="112" spans="3:4" x14ac:dyDescent="0.2">
      <c r="C112" t="s">
        <v>8219</v>
      </c>
      <c r="D112">
        <v>379</v>
      </c>
    </row>
    <row r="113" spans="3:4" x14ac:dyDescent="0.2">
      <c r="C113" t="s">
        <v>8219</v>
      </c>
      <c r="D113">
        <v>271</v>
      </c>
    </row>
    <row r="114" spans="3:4" x14ac:dyDescent="0.2">
      <c r="C114" t="s">
        <v>8219</v>
      </c>
      <c r="D114">
        <v>120</v>
      </c>
    </row>
    <row r="115" spans="3:4" x14ac:dyDescent="0.2">
      <c r="C115" t="s">
        <v>8219</v>
      </c>
      <c r="D115">
        <v>140</v>
      </c>
    </row>
    <row r="116" spans="3:4" x14ac:dyDescent="0.2">
      <c r="C116" t="s">
        <v>8219</v>
      </c>
      <c r="D116">
        <v>193</v>
      </c>
    </row>
    <row r="117" spans="3:4" x14ac:dyDescent="0.2">
      <c r="C117" t="s">
        <v>8219</v>
      </c>
      <c r="D117">
        <v>180</v>
      </c>
    </row>
    <row r="118" spans="3:4" x14ac:dyDescent="0.2">
      <c r="C118" t="s">
        <v>8219</v>
      </c>
      <c r="D118">
        <v>263</v>
      </c>
    </row>
    <row r="119" spans="3:4" x14ac:dyDescent="0.2">
      <c r="C119" t="s">
        <v>8219</v>
      </c>
      <c r="D119">
        <v>217</v>
      </c>
    </row>
    <row r="120" spans="3:4" x14ac:dyDescent="0.2">
      <c r="C120" t="s">
        <v>8219</v>
      </c>
      <c r="D120">
        <v>443</v>
      </c>
    </row>
    <row r="121" spans="3:4" x14ac:dyDescent="0.2">
      <c r="C121" t="s">
        <v>8219</v>
      </c>
      <c r="D121">
        <v>1373</v>
      </c>
    </row>
    <row r="122" spans="3:4" x14ac:dyDescent="0.2">
      <c r="C122" t="s">
        <v>8219</v>
      </c>
      <c r="D122">
        <v>742</v>
      </c>
    </row>
    <row r="123" spans="3:4" x14ac:dyDescent="0.2">
      <c r="C123" t="s">
        <v>8219</v>
      </c>
      <c r="D123">
        <v>170</v>
      </c>
    </row>
    <row r="124" spans="3:4" x14ac:dyDescent="0.2">
      <c r="C124" t="s">
        <v>8219</v>
      </c>
      <c r="D124">
        <v>242</v>
      </c>
    </row>
    <row r="125" spans="3:4" x14ac:dyDescent="0.2">
      <c r="C125" t="s">
        <v>8219</v>
      </c>
      <c r="D125">
        <v>541</v>
      </c>
    </row>
    <row r="126" spans="3:4" x14ac:dyDescent="0.2">
      <c r="C126" t="s">
        <v>8219</v>
      </c>
      <c r="D126">
        <v>121</v>
      </c>
    </row>
    <row r="127" spans="3:4" x14ac:dyDescent="0.2">
      <c r="C127" t="s">
        <v>8219</v>
      </c>
      <c r="D127">
        <v>621</v>
      </c>
    </row>
    <row r="128" spans="3:4" x14ac:dyDescent="0.2">
      <c r="C128" t="s">
        <v>8219</v>
      </c>
      <c r="D128">
        <v>101</v>
      </c>
    </row>
    <row r="129" spans="3:4" x14ac:dyDescent="0.2">
      <c r="C129" t="s">
        <v>8219</v>
      </c>
      <c r="D129">
        <v>554</v>
      </c>
    </row>
    <row r="130" spans="3:4" x14ac:dyDescent="0.2">
      <c r="C130" t="s">
        <v>8219</v>
      </c>
      <c r="D130">
        <v>666</v>
      </c>
    </row>
    <row r="131" spans="3:4" x14ac:dyDescent="0.2">
      <c r="C131" t="s">
        <v>8219</v>
      </c>
      <c r="D131">
        <v>410</v>
      </c>
    </row>
    <row r="132" spans="3:4" x14ac:dyDescent="0.2">
      <c r="C132" t="s">
        <v>8219</v>
      </c>
      <c r="D132">
        <v>375</v>
      </c>
    </row>
    <row r="133" spans="3:4" x14ac:dyDescent="0.2">
      <c r="C133" t="s">
        <v>8219</v>
      </c>
      <c r="D133">
        <v>1364</v>
      </c>
    </row>
    <row r="134" spans="3:4" x14ac:dyDescent="0.2">
      <c r="C134" t="s">
        <v>8219</v>
      </c>
      <c r="D134">
        <v>35</v>
      </c>
    </row>
    <row r="135" spans="3:4" x14ac:dyDescent="0.2">
      <c r="C135" t="s">
        <v>8219</v>
      </c>
      <c r="D135">
        <v>203</v>
      </c>
    </row>
    <row r="136" spans="3:4" x14ac:dyDescent="0.2">
      <c r="C136" t="s">
        <v>8219</v>
      </c>
      <c r="D136">
        <v>49</v>
      </c>
    </row>
    <row r="137" spans="3:4" x14ac:dyDescent="0.2">
      <c r="C137" t="s">
        <v>8219</v>
      </c>
      <c r="D137">
        <v>5812</v>
      </c>
    </row>
    <row r="138" spans="3:4" x14ac:dyDescent="0.2">
      <c r="C138" t="s">
        <v>8219</v>
      </c>
      <c r="D138">
        <v>1556</v>
      </c>
    </row>
    <row r="139" spans="3:4" x14ac:dyDescent="0.2">
      <c r="C139" t="s">
        <v>8219</v>
      </c>
      <c r="D139">
        <v>65</v>
      </c>
    </row>
    <row r="140" spans="3:4" x14ac:dyDescent="0.2">
      <c r="C140" t="s">
        <v>8219</v>
      </c>
      <c r="D140">
        <v>10</v>
      </c>
    </row>
    <row r="141" spans="3:4" x14ac:dyDescent="0.2">
      <c r="C141" t="s">
        <v>8219</v>
      </c>
      <c r="D141">
        <v>76</v>
      </c>
    </row>
    <row r="142" spans="3:4" x14ac:dyDescent="0.2">
      <c r="C142" t="s">
        <v>8219</v>
      </c>
      <c r="D142">
        <v>263</v>
      </c>
    </row>
    <row r="143" spans="3:4" x14ac:dyDescent="0.2">
      <c r="C143" t="s">
        <v>8219</v>
      </c>
      <c r="D143">
        <v>1530</v>
      </c>
    </row>
    <row r="144" spans="3:4" x14ac:dyDescent="0.2">
      <c r="C144" t="s">
        <v>8219</v>
      </c>
      <c r="D144">
        <v>278</v>
      </c>
    </row>
    <row r="145" spans="3:4" x14ac:dyDescent="0.2">
      <c r="C145" t="s">
        <v>8219</v>
      </c>
      <c r="D145">
        <v>350</v>
      </c>
    </row>
    <row r="146" spans="3:4" x14ac:dyDescent="0.2">
      <c r="C146" t="s">
        <v>8219</v>
      </c>
      <c r="D146">
        <v>470</v>
      </c>
    </row>
    <row r="147" spans="3:4" x14ac:dyDescent="0.2">
      <c r="C147" t="s">
        <v>8219</v>
      </c>
      <c r="D147">
        <v>3</v>
      </c>
    </row>
    <row r="148" spans="3:4" x14ac:dyDescent="0.2">
      <c r="C148" t="s">
        <v>8219</v>
      </c>
      <c r="D148">
        <v>8200</v>
      </c>
    </row>
    <row r="149" spans="3:4" x14ac:dyDescent="0.2">
      <c r="C149" t="s">
        <v>8219</v>
      </c>
      <c r="D149">
        <v>8359</v>
      </c>
    </row>
    <row r="150" spans="3:4" x14ac:dyDescent="0.2">
      <c r="C150" t="s">
        <v>8219</v>
      </c>
      <c r="D150">
        <v>188</v>
      </c>
    </row>
    <row r="151" spans="3:4" x14ac:dyDescent="0.2">
      <c r="C151" t="s">
        <v>8219</v>
      </c>
      <c r="D151">
        <v>48</v>
      </c>
    </row>
    <row r="152" spans="3:4" x14ac:dyDescent="0.2">
      <c r="C152" t="s">
        <v>8219</v>
      </c>
      <c r="D152">
        <v>607</v>
      </c>
    </row>
    <row r="153" spans="3:4" x14ac:dyDescent="0.2">
      <c r="C153" t="s">
        <v>8219</v>
      </c>
      <c r="D153">
        <v>50</v>
      </c>
    </row>
    <row r="154" spans="3:4" x14ac:dyDescent="0.2">
      <c r="C154" t="s">
        <v>8219</v>
      </c>
      <c r="D154">
        <v>55</v>
      </c>
    </row>
    <row r="155" spans="3:4" x14ac:dyDescent="0.2">
      <c r="C155" t="s">
        <v>8219</v>
      </c>
      <c r="D155">
        <v>38</v>
      </c>
    </row>
    <row r="156" spans="3:4" x14ac:dyDescent="0.2">
      <c r="C156" t="s">
        <v>8219</v>
      </c>
      <c r="D156">
        <v>25</v>
      </c>
    </row>
    <row r="157" spans="3:4" x14ac:dyDescent="0.2">
      <c r="C157" t="s">
        <v>8219</v>
      </c>
      <c r="D157">
        <v>46</v>
      </c>
    </row>
    <row r="158" spans="3:4" x14ac:dyDescent="0.2">
      <c r="C158" t="s">
        <v>8219</v>
      </c>
      <c r="D158">
        <v>83</v>
      </c>
    </row>
    <row r="159" spans="3:4" x14ac:dyDescent="0.2">
      <c r="C159" t="s">
        <v>8219</v>
      </c>
      <c r="D159">
        <v>35</v>
      </c>
    </row>
    <row r="160" spans="3:4" x14ac:dyDescent="0.2">
      <c r="C160" t="s">
        <v>8219</v>
      </c>
      <c r="D160">
        <v>25</v>
      </c>
    </row>
    <row r="161" spans="3:4" x14ac:dyDescent="0.2">
      <c r="C161" t="s">
        <v>8219</v>
      </c>
      <c r="D161">
        <v>75</v>
      </c>
    </row>
    <row r="162" spans="3:4" x14ac:dyDescent="0.2">
      <c r="C162" t="s">
        <v>8219</v>
      </c>
      <c r="D162">
        <v>62</v>
      </c>
    </row>
    <row r="163" spans="3:4" x14ac:dyDescent="0.2">
      <c r="C163" t="s">
        <v>8219</v>
      </c>
      <c r="D163">
        <v>160</v>
      </c>
    </row>
    <row r="164" spans="3:4" x14ac:dyDescent="0.2">
      <c r="C164" t="s">
        <v>8219</v>
      </c>
      <c r="D164">
        <v>246</v>
      </c>
    </row>
    <row r="165" spans="3:4" x14ac:dyDescent="0.2">
      <c r="C165" t="s">
        <v>8219</v>
      </c>
      <c r="D165">
        <v>55</v>
      </c>
    </row>
    <row r="166" spans="3:4" x14ac:dyDescent="0.2">
      <c r="C166" t="s">
        <v>8219</v>
      </c>
      <c r="D166">
        <v>23</v>
      </c>
    </row>
    <row r="167" spans="3:4" x14ac:dyDescent="0.2">
      <c r="C167" t="s">
        <v>8219</v>
      </c>
      <c r="D167">
        <v>72</v>
      </c>
    </row>
    <row r="168" spans="3:4" x14ac:dyDescent="0.2">
      <c r="C168" t="s">
        <v>8219</v>
      </c>
      <c r="D168">
        <v>22</v>
      </c>
    </row>
    <row r="169" spans="3:4" x14ac:dyDescent="0.2">
      <c r="C169" t="s">
        <v>8219</v>
      </c>
      <c r="D169">
        <v>14</v>
      </c>
    </row>
    <row r="170" spans="3:4" x14ac:dyDescent="0.2">
      <c r="C170" t="s">
        <v>8219</v>
      </c>
      <c r="D170">
        <v>38</v>
      </c>
    </row>
    <row r="171" spans="3:4" x14ac:dyDescent="0.2">
      <c r="C171" t="s">
        <v>8219</v>
      </c>
      <c r="D171">
        <v>32</v>
      </c>
    </row>
    <row r="172" spans="3:4" x14ac:dyDescent="0.2">
      <c r="C172" t="s">
        <v>8219</v>
      </c>
      <c r="D172">
        <v>63</v>
      </c>
    </row>
    <row r="173" spans="3:4" x14ac:dyDescent="0.2">
      <c r="C173" t="s">
        <v>8219</v>
      </c>
      <c r="D173">
        <v>27</v>
      </c>
    </row>
    <row r="174" spans="3:4" x14ac:dyDescent="0.2">
      <c r="C174" t="s">
        <v>8219</v>
      </c>
      <c r="D174">
        <v>44</v>
      </c>
    </row>
    <row r="175" spans="3:4" x14ac:dyDescent="0.2">
      <c r="C175" t="s">
        <v>8219</v>
      </c>
      <c r="D175">
        <v>38</v>
      </c>
    </row>
    <row r="176" spans="3:4" x14ac:dyDescent="0.2">
      <c r="C176" t="s">
        <v>8219</v>
      </c>
      <c r="D176">
        <v>115</v>
      </c>
    </row>
    <row r="177" spans="3:4" x14ac:dyDescent="0.2">
      <c r="C177" t="s">
        <v>8219</v>
      </c>
      <c r="D177">
        <v>37</v>
      </c>
    </row>
    <row r="178" spans="3:4" x14ac:dyDescent="0.2">
      <c r="C178" t="s">
        <v>8219</v>
      </c>
      <c r="D178">
        <v>99</v>
      </c>
    </row>
    <row r="179" spans="3:4" x14ac:dyDescent="0.2">
      <c r="C179" t="s">
        <v>8219</v>
      </c>
      <c r="D179">
        <v>44</v>
      </c>
    </row>
    <row r="180" spans="3:4" x14ac:dyDescent="0.2">
      <c r="C180" t="s">
        <v>8219</v>
      </c>
      <c r="D180">
        <v>58</v>
      </c>
    </row>
    <row r="181" spans="3:4" x14ac:dyDescent="0.2">
      <c r="C181" t="s">
        <v>8219</v>
      </c>
      <c r="D181">
        <v>191</v>
      </c>
    </row>
    <row r="182" spans="3:4" x14ac:dyDescent="0.2">
      <c r="C182" t="s">
        <v>8219</v>
      </c>
      <c r="D182">
        <v>40</v>
      </c>
    </row>
    <row r="183" spans="3:4" x14ac:dyDescent="0.2">
      <c r="C183" t="s">
        <v>8219</v>
      </c>
      <c r="D183">
        <v>38</v>
      </c>
    </row>
    <row r="184" spans="3:4" x14ac:dyDescent="0.2">
      <c r="C184" t="s">
        <v>8219</v>
      </c>
      <c r="D184">
        <v>39</v>
      </c>
    </row>
    <row r="185" spans="3:4" x14ac:dyDescent="0.2">
      <c r="C185" t="s">
        <v>8219</v>
      </c>
      <c r="D185">
        <v>11</v>
      </c>
    </row>
    <row r="186" spans="3:4" x14ac:dyDescent="0.2">
      <c r="C186" t="s">
        <v>8219</v>
      </c>
      <c r="D186">
        <v>107</v>
      </c>
    </row>
    <row r="187" spans="3:4" x14ac:dyDescent="0.2">
      <c r="C187" t="s">
        <v>8219</v>
      </c>
      <c r="D187">
        <v>147</v>
      </c>
    </row>
    <row r="188" spans="3:4" x14ac:dyDescent="0.2">
      <c r="C188" t="s">
        <v>8219</v>
      </c>
      <c r="D188">
        <v>36</v>
      </c>
    </row>
    <row r="189" spans="3:4" x14ac:dyDescent="0.2">
      <c r="C189" t="s">
        <v>8219</v>
      </c>
      <c r="D189">
        <v>92</v>
      </c>
    </row>
    <row r="190" spans="3:4" x14ac:dyDescent="0.2">
      <c r="C190" t="s">
        <v>8219</v>
      </c>
      <c r="D190">
        <v>35</v>
      </c>
    </row>
    <row r="191" spans="3:4" x14ac:dyDescent="0.2">
      <c r="C191" t="s">
        <v>8219</v>
      </c>
      <c r="D191">
        <v>17</v>
      </c>
    </row>
    <row r="192" spans="3:4" x14ac:dyDescent="0.2">
      <c r="C192" t="s">
        <v>8219</v>
      </c>
      <c r="D192">
        <v>22</v>
      </c>
    </row>
    <row r="193" spans="3:4" x14ac:dyDescent="0.2">
      <c r="C193" t="s">
        <v>8219</v>
      </c>
      <c r="D193">
        <v>69</v>
      </c>
    </row>
    <row r="194" spans="3:4" x14ac:dyDescent="0.2">
      <c r="C194" t="s">
        <v>8219</v>
      </c>
      <c r="D194">
        <v>10</v>
      </c>
    </row>
    <row r="195" spans="3:4" x14ac:dyDescent="0.2">
      <c r="C195" t="s">
        <v>8219</v>
      </c>
      <c r="D195">
        <v>3</v>
      </c>
    </row>
    <row r="196" spans="3:4" x14ac:dyDescent="0.2">
      <c r="C196" t="s">
        <v>8219</v>
      </c>
      <c r="D196">
        <v>5</v>
      </c>
    </row>
    <row r="197" spans="3:4" x14ac:dyDescent="0.2">
      <c r="C197" t="s">
        <v>8219</v>
      </c>
      <c r="D197">
        <v>5</v>
      </c>
    </row>
    <row r="198" spans="3:4" x14ac:dyDescent="0.2">
      <c r="C198" t="s">
        <v>8219</v>
      </c>
      <c r="D198">
        <v>27</v>
      </c>
    </row>
    <row r="199" spans="3:4" x14ac:dyDescent="0.2">
      <c r="C199" t="s">
        <v>8219</v>
      </c>
      <c r="D199">
        <v>2</v>
      </c>
    </row>
    <row r="200" spans="3:4" x14ac:dyDescent="0.2">
      <c r="C200" t="s">
        <v>8219</v>
      </c>
      <c r="D200">
        <v>236</v>
      </c>
    </row>
    <row r="201" spans="3:4" x14ac:dyDescent="0.2">
      <c r="C201" t="s">
        <v>8219</v>
      </c>
      <c r="D201">
        <v>1</v>
      </c>
    </row>
    <row r="202" spans="3:4" x14ac:dyDescent="0.2">
      <c r="C202" t="s">
        <v>8219</v>
      </c>
      <c r="D202">
        <v>12</v>
      </c>
    </row>
    <row r="203" spans="3:4" x14ac:dyDescent="0.2">
      <c r="C203" t="s">
        <v>8219</v>
      </c>
      <c r="D203">
        <v>4</v>
      </c>
    </row>
    <row r="204" spans="3:4" x14ac:dyDescent="0.2">
      <c r="C204" t="s">
        <v>8219</v>
      </c>
      <c r="D204">
        <v>3</v>
      </c>
    </row>
    <row r="205" spans="3:4" x14ac:dyDescent="0.2">
      <c r="C205" t="s">
        <v>8219</v>
      </c>
      <c r="D205">
        <v>99</v>
      </c>
    </row>
    <row r="206" spans="3:4" x14ac:dyDescent="0.2">
      <c r="C206" t="s">
        <v>8219</v>
      </c>
      <c r="D206">
        <v>3</v>
      </c>
    </row>
    <row r="207" spans="3:4" x14ac:dyDescent="0.2">
      <c r="C207" t="s">
        <v>8219</v>
      </c>
      <c r="D207">
        <v>3</v>
      </c>
    </row>
    <row r="208" spans="3:4" x14ac:dyDescent="0.2">
      <c r="C208" t="s">
        <v>8219</v>
      </c>
      <c r="D208">
        <v>22</v>
      </c>
    </row>
    <row r="209" spans="3:4" x14ac:dyDescent="0.2">
      <c r="C209" t="s">
        <v>8219</v>
      </c>
      <c r="D209">
        <v>4</v>
      </c>
    </row>
    <row r="210" spans="3:4" x14ac:dyDescent="0.2">
      <c r="C210" t="s">
        <v>8219</v>
      </c>
      <c r="D210">
        <v>534</v>
      </c>
    </row>
    <row r="211" spans="3:4" x14ac:dyDescent="0.2">
      <c r="C211" t="s">
        <v>8219</v>
      </c>
      <c r="D211">
        <v>12</v>
      </c>
    </row>
    <row r="212" spans="3:4" x14ac:dyDescent="0.2">
      <c r="C212" t="s">
        <v>8219</v>
      </c>
      <c r="D212">
        <v>56</v>
      </c>
    </row>
    <row r="213" spans="3:4" x14ac:dyDescent="0.2">
      <c r="C213" t="s">
        <v>8219</v>
      </c>
      <c r="D213">
        <v>11</v>
      </c>
    </row>
    <row r="214" spans="3:4" x14ac:dyDescent="0.2">
      <c r="C214" t="s">
        <v>8219</v>
      </c>
      <c r="D214">
        <v>0</v>
      </c>
    </row>
    <row r="215" spans="3:4" x14ac:dyDescent="0.2">
      <c r="C215" t="s">
        <v>8219</v>
      </c>
      <c r="D215">
        <v>12</v>
      </c>
    </row>
    <row r="216" spans="3:4" x14ac:dyDescent="0.2">
      <c r="C216" t="s">
        <v>8219</v>
      </c>
      <c r="D216">
        <v>5</v>
      </c>
    </row>
    <row r="217" spans="3:4" x14ac:dyDescent="0.2">
      <c r="C217" t="s">
        <v>8219</v>
      </c>
      <c r="D217">
        <v>24</v>
      </c>
    </row>
    <row r="218" spans="3:4" x14ac:dyDescent="0.2">
      <c r="C218" t="s">
        <v>8219</v>
      </c>
      <c r="D218">
        <v>89</v>
      </c>
    </row>
    <row r="219" spans="3:4" x14ac:dyDescent="0.2">
      <c r="C219" t="s">
        <v>8219</v>
      </c>
      <c r="D219">
        <v>1</v>
      </c>
    </row>
    <row r="220" spans="3:4" x14ac:dyDescent="0.2">
      <c r="C220" t="s">
        <v>8219</v>
      </c>
      <c r="D220">
        <v>55</v>
      </c>
    </row>
    <row r="221" spans="3:4" x14ac:dyDescent="0.2">
      <c r="C221" t="s">
        <v>8219</v>
      </c>
      <c r="D221">
        <v>2</v>
      </c>
    </row>
    <row r="222" spans="3:4" x14ac:dyDescent="0.2">
      <c r="C222" t="s">
        <v>8219</v>
      </c>
      <c r="D222">
        <v>0</v>
      </c>
    </row>
    <row r="223" spans="3:4" x14ac:dyDescent="0.2">
      <c r="C223" t="s">
        <v>8219</v>
      </c>
      <c r="D223">
        <v>4</v>
      </c>
    </row>
    <row r="224" spans="3:4" x14ac:dyDescent="0.2">
      <c r="C224" t="s">
        <v>8219</v>
      </c>
      <c r="D224">
        <v>6</v>
      </c>
    </row>
    <row r="225" spans="3:4" x14ac:dyDescent="0.2">
      <c r="C225" t="s">
        <v>8219</v>
      </c>
      <c r="D225">
        <v>4</v>
      </c>
    </row>
    <row r="226" spans="3:4" x14ac:dyDescent="0.2">
      <c r="C226" t="s">
        <v>8219</v>
      </c>
      <c r="D226">
        <v>4</v>
      </c>
    </row>
    <row r="227" spans="3:4" x14ac:dyDescent="0.2">
      <c r="C227" t="s">
        <v>8219</v>
      </c>
      <c r="D227">
        <v>2</v>
      </c>
    </row>
    <row r="228" spans="3:4" x14ac:dyDescent="0.2">
      <c r="C228" t="s">
        <v>8219</v>
      </c>
      <c r="D228">
        <v>5</v>
      </c>
    </row>
    <row r="229" spans="3:4" x14ac:dyDescent="0.2">
      <c r="C229" t="s">
        <v>8219</v>
      </c>
      <c r="D229">
        <v>83</v>
      </c>
    </row>
    <row r="230" spans="3:4" x14ac:dyDescent="0.2">
      <c r="C230" t="s">
        <v>8219</v>
      </c>
      <c r="D230">
        <v>57</v>
      </c>
    </row>
    <row r="231" spans="3:4" x14ac:dyDescent="0.2">
      <c r="C231" t="s">
        <v>8219</v>
      </c>
      <c r="D231">
        <v>311</v>
      </c>
    </row>
    <row r="232" spans="3:4" x14ac:dyDescent="0.2">
      <c r="C232" t="s">
        <v>8219</v>
      </c>
      <c r="D232">
        <v>2</v>
      </c>
    </row>
    <row r="233" spans="3:4" x14ac:dyDescent="0.2">
      <c r="C233" t="s">
        <v>8219</v>
      </c>
      <c r="D233">
        <v>16</v>
      </c>
    </row>
    <row r="234" spans="3:4" x14ac:dyDescent="0.2">
      <c r="C234" t="s">
        <v>8219</v>
      </c>
      <c r="D234">
        <v>13</v>
      </c>
    </row>
    <row r="235" spans="3:4" x14ac:dyDescent="0.2">
      <c r="C235" t="s">
        <v>8219</v>
      </c>
      <c r="D235">
        <v>58</v>
      </c>
    </row>
    <row r="236" spans="3:4" x14ac:dyDescent="0.2">
      <c r="C236" t="s">
        <v>8219</v>
      </c>
      <c r="D236">
        <v>44</v>
      </c>
    </row>
    <row r="237" spans="3:4" x14ac:dyDescent="0.2">
      <c r="C237" t="s">
        <v>8219</v>
      </c>
      <c r="D237">
        <v>83</v>
      </c>
    </row>
    <row r="238" spans="3:4" x14ac:dyDescent="0.2">
      <c r="C238" t="s">
        <v>8219</v>
      </c>
      <c r="D238">
        <v>117</v>
      </c>
    </row>
    <row r="239" spans="3:4" x14ac:dyDescent="0.2">
      <c r="C239" t="s">
        <v>8219</v>
      </c>
      <c r="D239">
        <v>32</v>
      </c>
    </row>
    <row r="240" spans="3:4" x14ac:dyDescent="0.2">
      <c r="C240" t="s">
        <v>8219</v>
      </c>
      <c r="D240">
        <v>8</v>
      </c>
    </row>
    <row r="241" spans="3:4" x14ac:dyDescent="0.2">
      <c r="C241" t="s">
        <v>8219</v>
      </c>
      <c r="D241">
        <v>340</v>
      </c>
    </row>
    <row r="242" spans="3:4" x14ac:dyDescent="0.2">
      <c r="C242" t="s">
        <v>8219</v>
      </c>
      <c r="D242">
        <v>7</v>
      </c>
    </row>
    <row r="243" spans="3:4" x14ac:dyDescent="0.2">
      <c r="C243" t="s">
        <v>8219</v>
      </c>
      <c r="D243">
        <v>19</v>
      </c>
    </row>
    <row r="244" spans="3:4" x14ac:dyDescent="0.2">
      <c r="C244" t="s">
        <v>8219</v>
      </c>
      <c r="D244">
        <v>47</v>
      </c>
    </row>
    <row r="245" spans="3:4" x14ac:dyDescent="0.2">
      <c r="C245" t="s">
        <v>8219</v>
      </c>
      <c r="D245">
        <v>13</v>
      </c>
    </row>
    <row r="246" spans="3:4" x14ac:dyDescent="0.2">
      <c r="C246" t="s">
        <v>8219</v>
      </c>
      <c r="D246">
        <v>90</v>
      </c>
    </row>
    <row r="247" spans="3:4" x14ac:dyDescent="0.2">
      <c r="C247" t="s">
        <v>8219</v>
      </c>
      <c r="D247">
        <v>63</v>
      </c>
    </row>
    <row r="248" spans="3:4" x14ac:dyDescent="0.2">
      <c r="C248" t="s">
        <v>8219</v>
      </c>
      <c r="D248">
        <v>26</v>
      </c>
    </row>
    <row r="249" spans="3:4" x14ac:dyDescent="0.2">
      <c r="C249" t="s">
        <v>8219</v>
      </c>
      <c r="D249">
        <v>71</v>
      </c>
    </row>
    <row r="250" spans="3:4" x14ac:dyDescent="0.2">
      <c r="C250" t="s">
        <v>8219</v>
      </c>
      <c r="D250">
        <v>38</v>
      </c>
    </row>
    <row r="251" spans="3:4" x14ac:dyDescent="0.2">
      <c r="C251" t="s">
        <v>8219</v>
      </c>
      <c r="D251">
        <v>859</v>
      </c>
    </row>
    <row r="252" spans="3:4" x14ac:dyDescent="0.2">
      <c r="C252" t="s">
        <v>8219</v>
      </c>
      <c r="D252">
        <v>21</v>
      </c>
    </row>
    <row r="253" spans="3:4" x14ac:dyDescent="0.2">
      <c r="C253" t="s">
        <v>8219</v>
      </c>
      <c r="D253">
        <v>78</v>
      </c>
    </row>
    <row r="254" spans="3:4" x14ac:dyDescent="0.2">
      <c r="C254" t="s">
        <v>8219</v>
      </c>
      <c r="D254">
        <v>53</v>
      </c>
    </row>
    <row r="255" spans="3:4" x14ac:dyDescent="0.2">
      <c r="C255" t="s">
        <v>8219</v>
      </c>
      <c r="D255">
        <v>356</v>
      </c>
    </row>
    <row r="256" spans="3:4" x14ac:dyDescent="0.2">
      <c r="C256" t="s">
        <v>8219</v>
      </c>
      <c r="D256">
        <v>279</v>
      </c>
    </row>
    <row r="257" spans="3:4" x14ac:dyDescent="0.2">
      <c r="C257" t="s">
        <v>8219</v>
      </c>
      <c r="D257">
        <v>266</v>
      </c>
    </row>
    <row r="258" spans="3:4" x14ac:dyDescent="0.2">
      <c r="C258" t="s">
        <v>8219</v>
      </c>
      <c r="D258">
        <v>623</v>
      </c>
    </row>
    <row r="259" spans="3:4" x14ac:dyDescent="0.2">
      <c r="C259" t="s">
        <v>8219</v>
      </c>
      <c r="D259">
        <v>392</v>
      </c>
    </row>
    <row r="260" spans="3:4" x14ac:dyDescent="0.2">
      <c r="C260" t="s">
        <v>8219</v>
      </c>
      <c r="D260">
        <v>3562</v>
      </c>
    </row>
    <row r="261" spans="3:4" x14ac:dyDescent="0.2">
      <c r="C261" t="s">
        <v>8219</v>
      </c>
      <c r="D261">
        <v>514</v>
      </c>
    </row>
    <row r="262" spans="3:4" x14ac:dyDescent="0.2">
      <c r="C262" t="s">
        <v>8219</v>
      </c>
      <c r="D262">
        <v>88</v>
      </c>
    </row>
    <row r="263" spans="3:4" x14ac:dyDescent="0.2">
      <c r="C263" t="s">
        <v>8219</v>
      </c>
      <c r="D263">
        <v>537</v>
      </c>
    </row>
    <row r="264" spans="3:4" x14ac:dyDescent="0.2">
      <c r="C264" t="s">
        <v>8219</v>
      </c>
      <c r="D264">
        <v>25</v>
      </c>
    </row>
    <row r="265" spans="3:4" x14ac:dyDescent="0.2">
      <c r="C265" t="s">
        <v>8219</v>
      </c>
      <c r="D265">
        <v>3238</v>
      </c>
    </row>
    <row r="266" spans="3:4" x14ac:dyDescent="0.2">
      <c r="C266" t="s">
        <v>8219</v>
      </c>
      <c r="D266">
        <v>897</v>
      </c>
    </row>
    <row r="267" spans="3:4" x14ac:dyDescent="0.2">
      <c r="C267" t="s">
        <v>8219</v>
      </c>
      <c r="D267">
        <v>878</v>
      </c>
    </row>
    <row r="268" spans="3:4" x14ac:dyDescent="0.2">
      <c r="C268" t="s">
        <v>8219</v>
      </c>
      <c r="D268">
        <v>115</v>
      </c>
    </row>
    <row r="269" spans="3:4" x14ac:dyDescent="0.2">
      <c r="C269" t="s">
        <v>8219</v>
      </c>
      <c r="D269">
        <v>234</v>
      </c>
    </row>
    <row r="270" spans="3:4" x14ac:dyDescent="0.2">
      <c r="C270" t="s">
        <v>8219</v>
      </c>
      <c r="D270">
        <v>4330</v>
      </c>
    </row>
    <row r="271" spans="3:4" x14ac:dyDescent="0.2">
      <c r="C271" t="s">
        <v>8219</v>
      </c>
      <c r="D271">
        <v>651</v>
      </c>
    </row>
    <row r="272" spans="3:4" x14ac:dyDescent="0.2">
      <c r="C272" t="s">
        <v>8219</v>
      </c>
      <c r="D272">
        <v>251</v>
      </c>
    </row>
    <row r="273" spans="3:4" x14ac:dyDescent="0.2">
      <c r="C273" t="s">
        <v>8219</v>
      </c>
      <c r="D273">
        <v>263</v>
      </c>
    </row>
    <row r="274" spans="3:4" x14ac:dyDescent="0.2">
      <c r="C274" t="s">
        <v>8219</v>
      </c>
      <c r="D274">
        <v>28</v>
      </c>
    </row>
    <row r="275" spans="3:4" x14ac:dyDescent="0.2">
      <c r="C275" t="s">
        <v>8219</v>
      </c>
      <c r="D275">
        <v>721</v>
      </c>
    </row>
    <row r="276" spans="3:4" x14ac:dyDescent="0.2">
      <c r="C276" t="s">
        <v>8219</v>
      </c>
      <c r="D276">
        <v>50</v>
      </c>
    </row>
    <row r="277" spans="3:4" x14ac:dyDescent="0.2">
      <c r="C277" t="s">
        <v>8219</v>
      </c>
      <c r="D277">
        <v>73</v>
      </c>
    </row>
    <row r="278" spans="3:4" x14ac:dyDescent="0.2">
      <c r="C278" t="s">
        <v>8219</v>
      </c>
      <c r="D278">
        <v>27</v>
      </c>
    </row>
    <row r="279" spans="3:4" x14ac:dyDescent="0.2">
      <c r="C279" t="s">
        <v>8219</v>
      </c>
      <c r="D279">
        <v>34</v>
      </c>
    </row>
    <row r="280" spans="3:4" x14ac:dyDescent="0.2">
      <c r="C280" t="s">
        <v>8219</v>
      </c>
      <c r="D280">
        <v>7</v>
      </c>
    </row>
    <row r="281" spans="3:4" x14ac:dyDescent="0.2">
      <c r="C281" t="s">
        <v>8219</v>
      </c>
      <c r="D281">
        <v>24</v>
      </c>
    </row>
    <row r="282" spans="3:4" x14ac:dyDescent="0.2">
      <c r="C282" t="s">
        <v>8219</v>
      </c>
      <c r="D282">
        <v>15</v>
      </c>
    </row>
    <row r="283" spans="3:4" x14ac:dyDescent="0.2">
      <c r="C283" t="s">
        <v>8219</v>
      </c>
      <c r="D283">
        <v>72</v>
      </c>
    </row>
    <row r="284" spans="3:4" x14ac:dyDescent="0.2">
      <c r="C284" t="s">
        <v>8219</v>
      </c>
      <c r="D284">
        <v>120</v>
      </c>
    </row>
    <row r="285" spans="3:4" x14ac:dyDescent="0.2">
      <c r="C285" t="s">
        <v>8219</v>
      </c>
      <c r="D285">
        <v>123</v>
      </c>
    </row>
    <row r="286" spans="3:4" x14ac:dyDescent="0.2">
      <c r="C286" t="s">
        <v>8219</v>
      </c>
      <c r="D286">
        <v>1</v>
      </c>
    </row>
    <row r="287" spans="3:4" x14ac:dyDescent="0.2">
      <c r="C287" t="s">
        <v>8219</v>
      </c>
      <c r="D287">
        <v>24</v>
      </c>
    </row>
    <row r="288" spans="3:4" x14ac:dyDescent="0.2">
      <c r="C288" t="s">
        <v>8219</v>
      </c>
      <c r="D288">
        <v>33</v>
      </c>
    </row>
    <row r="289" spans="3:4" x14ac:dyDescent="0.2">
      <c r="C289" t="s">
        <v>8219</v>
      </c>
      <c r="D289">
        <v>14</v>
      </c>
    </row>
    <row r="290" spans="3:4" x14ac:dyDescent="0.2">
      <c r="C290" t="s">
        <v>8219</v>
      </c>
      <c r="D290">
        <v>9</v>
      </c>
    </row>
    <row r="291" spans="3:4" x14ac:dyDescent="0.2">
      <c r="C291" t="s">
        <v>8219</v>
      </c>
      <c r="D291">
        <v>76</v>
      </c>
    </row>
    <row r="292" spans="3:4" x14ac:dyDescent="0.2">
      <c r="C292" t="s">
        <v>8219</v>
      </c>
      <c r="D292">
        <v>19</v>
      </c>
    </row>
    <row r="293" spans="3:4" x14ac:dyDescent="0.2">
      <c r="C293" t="s">
        <v>8219</v>
      </c>
      <c r="D293">
        <v>69</v>
      </c>
    </row>
    <row r="294" spans="3:4" x14ac:dyDescent="0.2">
      <c r="C294" t="s">
        <v>8219</v>
      </c>
      <c r="D294">
        <v>218</v>
      </c>
    </row>
    <row r="295" spans="3:4" x14ac:dyDescent="0.2">
      <c r="C295" t="s">
        <v>8219</v>
      </c>
      <c r="D295">
        <v>30</v>
      </c>
    </row>
    <row r="296" spans="3:4" x14ac:dyDescent="0.2">
      <c r="C296" t="s">
        <v>8219</v>
      </c>
      <c r="D296">
        <v>100</v>
      </c>
    </row>
    <row r="297" spans="3:4" x14ac:dyDescent="0.2">
      <c r="C297" t="s">
        <v>8219</v>
      </c>
      <c r="D297">
        <v>296</v>
      </c>
    </row>
    <row r="298" spans="3:4" x14ac:dyDescent="0.2">
      <c r="C298" t="s">
        <v>8219</v>
      </c>
      <c r="D298">
        <v>1204</v>
      </c>
    </row>
    <row r="299" spans="3:4" x14ac:dyDescent="0.2">
      <c r="C299" t="s">
        <v>8219</v>
      </c>
      <c r="D299">
        <v>321</v>
      </c>
    </row>
    <row r="300" spans="3:4" x14ac:dyDescent="0.2">
      <c r="C300" t="s">
        <v>8219</v>
      </c>
      <c r="D300">
        <v>301</v>
      </c>
    </row>
    <row r="301" spans="3:4" x14ac:dyDescent="0.2">
      <c r="C301" t="s">
        <v>8219</v>
      </c>
      <c r="D301">
        <v>144</v>
      </c>
    </row>
    <row r="302" spans="3:4" x14ac:dyDescent="0.2">
      <c r="C302" t="s">
        <v>8219</v>
      </c>
      <c r="D302">
        <v>539</v>
      </c>
    </row>
    <row r="303" spans="3:4" x14ac:dyDescent="0.2">
      <c r="C303" t="s">
        <v>8219</v>
      </c>
      <c r="D303">
        <v>498</v>
      </c>
    </row>
    <row r="304" spans="3:4" x14ac:dyDescent="0.2">
      <c r="C304" t="s">
        <v>8219</v>
      </c>
      <c r="D304">
        <v>1113</v>
      </c>
    </row>
    <row r="305" spans="3:4" x14ac:dyDescent="0.2">
      <c r="C305" t="s">
        <v>8219</v>
      </c>
      <c r="D305">
        <v>988</v>
      </c>
    </row>
    <row r="306" spans="3:4" x14ac:dyDescent="0.2">
      <c r="C306" t="s">
        <v>8219</v>
      </c>
      <c r="D306">
        <v>391</v>
      </c>
    </row>
    <row r="307" spans="3:4" x14ac:dyDescent="0.2">
      <c r="C307" t="s">
        <v>8219</v>
      </c>
      <c r="D307">
        <v>28</v>
      </c>
    </row>
    <row r="308" spans="3:4" x14ac:dyDescent="0.2">
      <c r="C308" t="s">
        <v>8219</v>
      </c>
      <c r="D308">
        <v>147</v>
      </c>
    </row>
    <row r="309" spans="3:4" x14ac:dyDescent="0.2">
      <c r="C309" t="s">
        <v>8219</v>
      </c>
      <c r="D309">
        <v>680</v>
      </c>
    </row>
    <row r="310" spans="3:4" x14ac:dyDescent="0.2">
      <c r="C310" t="s">
        <v>8219</v>
      </c>
      <c r="D310">
        <v>983</v>
      </c>
    </row>
    <row r="311" spans="3:4" x14ac:dyDescent="0.2">
      <c r="C311" t="s">
        <v>8219</v>
      </c>
      <c r="D311">
        <v>79</v>
      </c>
    </row>
    <row r="312" spans="3:4" x14ac:dyDescent="0.2">
      <c r="C312" t="s">
        <v>8219</v>
      </c>
      <c r="D312">
        <v>426</v>
      </c>
    </row>
    <row r="313" spans="3:4" x14ac:dyDescent="0.2">
      <c r="C313" t="s">
        <v>8219</v>
      </c>
      <c r="D313">
        <v>96</v>
      </c>
    </row>
    <row r="314" spans="3:4" x14ac:dyDescent="0.2">
      <c r="C314" t="s">
        <v>8219</v>
      </c>
      <c r="D314">
        <v>163</v>
      </c>
    </row>
    <row r="315" spans="3:4" x14ac:dyDescent="0.2">
      <c r="C315" t="s">
        <v>8219</v>
      </c>
      <c r="D315">
        <v>2525</v>
      </c>
    </row>
    <row r="316" spans="3:4" x14ac:dyDescent="0.2">
      <c r="C316" t="s">
        <v>8219</v>
      </c>
      <c r="D316">
        <v>2035</v>
      </c>
    </row>
    <row r="317" spans="3:4" x14ac:dyDescent="0.2">
      <c r="C317" t="s">
        <v>8219</v>
      </c>
      <c r="D317">
        <v>290</v>
      </c>
    </row>
    <row r="318" spans="3:4" x14ac:dyDescent="0.2">
      <c r="C318" t="s">
        <v>8219</v>
      </c>
      <c r="D318">
        <v>1980</v>
      </c>
    </row>
    <row r="319" spans="3:4" x14ac:dyDescent="0.2">
      <c r="C319" t="s">
        <v>8219</v>
      </c>
      <c r="D319">
        <v>57</v>
      </c>
    </row>
    <row r="320" spans="3:4" x14ac:dyDescent="0.2">
      <c r="C320" t="s">
        <v>8219</v>
      </c>
      <c r="D320">
        <v>380</v>
      </c>
    </row>
    <row r="321" spans="3:4" x14ac:dyDescent="0.2">
      <c r="C321" t="s">
        <v>8219</v>
      </c>
      <c r="D321">
        <v>128</v>
      </c>
    </row>
    <row r="322" spans="3:4" x14ac:dyDescent="0.2">
      <c r="C322" t="s">
        <v>8219</v>
      </c>
      <c r="D322">
        <v>180</v>
      </c>
    </row>
    <row r="323" spans="3:4" x14ac:dyDescent="0.2">
      <c r="C323" t="s">
        <v>8219</v>
      </c>
      <c r="D323">
        <v>571</v>
      </c>
    </row>
    <row r="324" spans="3:4" x14ac:dyDescent="0.2">
      <c r="C324" t="s">
        <v>8219</v>
      </c>
      <c r="D324">
        <v>480</v>
      </c>
    </row>
    <row r="325" spans="3:4" x14ac:dyDescent="0.2">
      <c r="C325" t="s">
        <v>8219</v>
      </c>
      <c r="D325">
        <v>249</v>
      </c>
    </row>
    <row r="326" spans="3:4" x14ac:dyDescent="0.2">
      <c r="C326" t="s">
        <v>8219</v>
      </c>
      <c r="D326">
        <v>84</v>
      </c>
    </row>
    <row r="327" spans="3:4" x14ac:dyDescent="0.2">
      <c r="C327" t="s">
        <v>8219</v>
      </c>
      <c r="D327">
        <v>197</v>
      </c>
    </row>
    <row r="328" spans="3:4" x14ac:dyDescent="0.2">
      <c r="C328" t="s">
        <v>8219</v>
      </c>
      <c r="D328">
        <v>271</v>
      </c>
    </row>
    <row r="329" spans="3:4" x14ac:dyDescent="0.2">
      <c r="C329" t="s">
        <v>8219</v>
      </c>
      <c r="D329">
        <v>50</v>
      </c>
    </row>
    <row r="330" spans="3:4" x14ac:dyDescent="0.2">
      <c r="C330" t="s">
        <v>8219</v>
      </c>
      <c r="D330">
        <v>169</v>
      </c>
    </row>
    <row r="331" spans="3:4" x14ac:dyDescent="0.2">
      <c r="C331" t="s">
        <v>8219</v>
      </c>
      <c r="D331">
        <v>205</v>
      </c>
    </row>
    <row r="332" spans="3:4" x14ac:dyDescent="0.2">
      <c r="C332" t="s">
        <v>8219</v>
      </c>
      <c r="D332">
        <v>206</v>
      </c>
    </row>
    <row r="333" spans="3:4" x14ac:dyDescent="0.2">
      <c r="C333" t="s">
        <v>8219</v>
      </c>
      <c r="D333">
        <v>84</v>
      </c>
    </row>
    <row r="334" spans="3:4" x14ac:dyDescent="0.2">
      <c r="C334" t="s">
        <v>8219</v>
      </c>
      <c r="D334">
        <v>210</v>
      </c>
    </row>
    <row r="335" spans="3:4" x14ac:dyDescent="0.2">
      <c r="C335" t="s">
        <v>8219</v>
      </c>
      <c r="D335">
        <v>181</v>
      </c>
    </row>
    <row r="336" spans="3:4" x14ac:dyDescent="0.2">
      <c r="C336" t="s">
        <v>8219</v>
      </c>
      <c r="D336">
        <v>60</v>
      </c>
    </row>
    <row r="337" spans="3:4" x14ac:dyDescent="0.2">
      <c r="C337" t="s">
        <v>8219</v>
      </c>
      <c r="D337">
        <v>445</v>
      </c>
    </row>
    <row r="338" spans="3:4" x14ac:dyDescent="0.2">
      <c r="C338" t="s">
        <v>8219</v>
      </c>
      <c r="D338">
        <v>17</v>
      </c>
    </row>
    <row r="339" spans="3:4" x14ac:dyDescent="0.2">
      <c r="C339" t="s">
        <v>8219</v>
      </c>
      <c r="D339">
        <v>194</v>
      </c>
    </row>
    <row r="340" spans="3:4" x14ac:dyDescent="0.2">
      <c r="C340" t="s">
        <v>8219</v>
      </c>
      <c r="D340">
        <v>404</v>
      </c>
    </row>
    <row r="341" spans="3:4" x14ac:dyDescent="0.2">
      <c r="C341" t="s">
        <v>8219</v>
      </c>
      <c r="D341">
        <v>194</v>
      </c>
    </row>
    <row r="342" spans="3:4" x14ac:dyDescent="0.2">
      <c r="C342" t="s">
        <v>8219</v>
      </c>
      <c r="D342">
        <v>902</v>
      </c>
    </row>
    <row r="343" spans="3:4" x14ac:dyDescent="0.2">
      <c r="C343" t="s">
        <v>8219</v>
      </c>
      <c r="D343">
        <v>1670</v>
      </c>
    </row>
    <row r="344" spans="3:4" x14ac:dyDescent="0.2">
      <c r="C344" t="s">
        <v>8219</v>
      </c>
      <c r="D344">
        <v>1328</v>
      </c>
    </row>
    <row r="345" spans="3:4" x14ac:dyDescent="0.2">
      <c r="C345" t="s">
        <v>8219</v>
      </c>
      <c r="D345">
        <v>944</v>
      </c>
    </row>
    <row r="346" spans="3:4" x14ac:dyDescent="0.2">
      <c r="C346" t="s">
        <v>8219</v>
      </c>
      <c r="D346">
        <v>147</v>
      </c>
    </row>
    <row r="347" spans="3:4" x14ac:dyDescent="0.2">
      <c r="C347" t="s">
        <v>8219</v>
      </c>
      <c r="D347">
        <v>99</v>
      </c>
    </row>
    <row r="348" spans="3:4" x14ac:dyDescent="0.2">
      <c r="C348" t="s">
        <v>8219</v>
      </c>
      <c r="D348">
        <v>79</v>
      </c>
    </row>
    <row r="349" spans="3:4" x14ac:dyDescent="0.2">
      <c r="C349" t="s">
        <v>8219</v>
      </c>
      <c r="D349">
        <v>75</v>
      </c>
    </row>
    <row r="350" spans="3:4" x14ac:dyDescent="0.2">
      <c r="C350" t="s">
        <v>8219</v>
      </c>
      <c r="D350">
        <v>207</v>
      </c>
    </row>
    <row r="351" spans="3:4" x14ac:dyDescent="0.2">
      <c r="C351" t="s">
        <v>8219</v>
      </c>
      <c r="D351">
        <v>102</v>
      </c>
    </row>
    <row r="352" spans="3:4" x14ac:dyDescent="0.2">
      <c r="C352" t="s">
        <v>8219</v>
      </c>
      <c r="D352">
        <v>32</v>
      </c>
    </row>
    <row r="353" spans="3:4" x14ac:dyDescent="0.2">
      <c r="C353" t="s">
        <v>8219</v>
      </c>
      <c r="D353">
        <v>480</v>
      </c>
    </row>
    <row r="354" spans="3:4" x14ac:dyDescent="0.2">
      <c r="C354" t="s">
        <v>8219</v>
      </c>
      <c r="D354">
        <v>11</v>
      </c>
    </row>
    <row r="355" spans="3:4" x14ac:dyDescent="0.2">
      <c r="C355" t="s">
        <v>8219</v>
      </c>
      <c r="D355">
        <v>12</v>
      </c>
    </row>
    <row r="356" spans="3:4" x14ac:dyDescent="0.2">
      <c r="C356" t="s">
        <v>8219</v>
      </c>
      <c r="D356">
        <v>48</v>
      </c>
    </row>
    <row r="357" spans="3:4" x14ac:dyDescent="0.2">
      <c r="C357" t="s">
        <v>8219</v>
      </c>
      <c r="D357">
        <v>59</v>
      </c>
    </row>
    <row r="358" spans="3:4" x14ac:dyDescent="0.2">
      <c r="C358" t="s">
        <v>8219</v>
      </c>
      <c r="D358">
        <v>79</v>
      </c>
    </row>
    <row r="359" spans="3:4" x14ac:dyDescent="0.2">
      <c r="C359" t="s">
        <v>8219</v>
      </c>
      <c r="D359">
        <v>14</v>
      </c>
    </row>
    <row r="360" spans="3:4" x14ac:dyDescent="0.2">
      <c r="C360" t="s">
        <v>8219</v>
      </c>
      <c r="D360">
        <v>106</v>
      </c>
    </row>
    <row r="361" spans="3:4" x14ac:dyDescent="0.2">
      <c r="C361" t="s">
        <v>8219</v>
      </c>
      <c r="D361">
        <v>25</v>
      </c>
    </row>
    <row r="362" spans="3:4" x14ac:dyDescent="0.2">
      <c r="C362" t="s">
        <v>8219</v>
      </c>
      <c r="D362">
        <v>25</v>
      </c>
    </row>
    <row r="363" spans="3:4" x14ac:dyDescent="0.2">
      <c r="C363" t="s">
        <v>8219</v>
      </c>
      <c r="D363">
        <v>29</v>
      </c>
    </row>
    <row r="364" spans="3:4" x14ac:dyDescent="0.2">
      <c r="C364" t="s">
        <v>8219</v>
      </c>
      <c r="D364">
        <v>43</v>
      </c>
    </row>
    <row r="365" spans="3:4" x14ac:dyDescent="0.2">
      <c r="C365" t="s">
        <v>8219</v>
      </c>
      <c r="D365">
        <v>46</v>
      </c>
    </row>
    <row r="366" spans="3:4" x14ac:dyDescent="0.2">
      <c r="C366" t="s">
        <v>8219</v>
      </c>
      <c r="D366">
        <v>27</v>
      </c>
    </row>
    <row r="367" spans="3:4" x14ac:dyDescent="0.2">
      <c r="C367" t="s">
        <v>8219</v>
      </c>
      <c r="D367">
        <v>112</v>
      </c>
    </row>
    <row r="368" spans="3:4" x14ac:dyDescent="0.2">
      <c r="C368" t="s">
        <v>8219</v>
      </c>
      <c r="D368">
        <v>34</v>
      </c>
    </row>
    <row r="369" spans="3:4" x14ac:dyDescent="0.2">
      <c r="C369" t="s">
        <v>8219</v>
      </c>
      <c r="D369">
        <v>145</v>
      </c>
    </row>
    <row r="370" spans="3:4" x14ac:dyDescent="0.2">
      <c r="C370" t="s">
        <v>8219</v>
      </c>
      <c r="D370">
        <v>19</v>
      </c>
    </row>
    <row r="371" spans="3:4" x14ac:dyDescent="0.2">
      <c r="C371" t="s">
        <v>8219</v>
      </c>
      <c r="D371">
        <v>288</v>
      </c>
    </row>
    <row r="372" spans="3:4" x14ac:dyDescent="0.2">
      <c r="C372" t="s">
        <v>8219</v>
      </c>
      <c r="D372">
        <v>14</v>
      </c>
    </row>
    <row r="373" spans="3:4" x14ac:dyDescent="0.2">
      <c r="C373" t="s">
        <v>8219</v>
      </c>
      <c r="D373">
        <v>7</v>
      </c>
    </row>
    <row r="374" spans="3:4" x14ac:dyDescent="0.2">
      <c r="C374" t="s">
        <v>8219</v>
      </c>
      <c r="D374">
        <v>211</v>
      </c>
    </row>
    <row r="375" spans="3:4" x14ac:dyDescent="0.2">
      <c r="C375" t="s">
        <v>8219</v>
      </c>
      <c r="D375">
        <v>85</v>
      </c>
    </row>
    <row r="376" spans="3:4" x14ac:dyDescent="0.2">
      <c r="C376" t="s">
        <v>8219</v>
      </c>
      <c r="D376">
        <v>103</v>
      </c>
    </row>
    <row r="377" spans="3:4" x14ac:dyDescent="0.2">
      <c r="C377" t="s">
        <v>8219</v>
      </c>
      <c r="D377">
        <v>113</v>
      </c>
    </row>
    <row r="378" spans="3:4" x14ac:dyDescent="0.2">
      <c r="C378" t="s">
        <v>8219</v>
      </c>
      <c r="D378">
        <v>167</v>
      </c>
    </row>
    <row r="379" spans="3:4" x14ac:dyDescent="0.2">
      <c r="C379" t="s">
        <v>8219</v>
      </c>
      <c r="D379">
        <v>73</v>
      </c>
    </row>
    <row r="380" spans="3:4" x14ac:dyDescent="0.2">
      <c r="C380" t="s">
        <v>8219</v>
      </c>
      <c r="D380">
        <v>75</v>
      </c>
    </row>
    <row r="381" spans="3:4" x14ac:dyDescent="0.2">
      <c r="C381" t="s">
        <v>8219</v>
      </c>
      <c r="D381">
        <v>614</v>
      </c>
    </row>
    <row r="382" spans="3:4" x14ac:dyDescent="0.2">
      <c r="C382" t="s">
        <v>8219</v>
      </c>
      <c r="D382">
        <v>107</v>
      </c>
    </row>
    <row r="383" spans="3:4" x14ac:dyDescent="0.2">
      <c r="C383" t="s">
        <v>8219</v>
      </c>
      <c r="D383">
        <v>1224</v>
      </c>
    </row>
    <row r="384" spans="3:4" x14ac:dyDescent="0.2">
      <c r="C384" t="s">
        <v>8219</v>
      </c>
      <c r="D384">
        <v>104</v>
      </c>
    </row>
    <row r="385" spans="3:4" x14ac:dyDescent="0.2">
      <c r="C385" t="s">
        <v>8219</v>
      </c>
      <c r="D385">
        <v>79</v>
      </c>
    </row>
    <row r="386" spans="3:4" x14ac:dyDescent="0.2">
      <c r="C386" t="s">
        <v>8219</v>
      </c>
      <c r="D386">
        <v>157</v>
      </c>
    </row>
    <row r="387" spans="3:4" x14ac:dyDescent="0.2">
      <c r="C387" t="s">
        <v>8219</v>
      </c>
      <c r="D387">
        <v>50</v>
      </c>
    </row>
    <row r="388" spans="3:4" x14ac:dyDescent="0.2">
      <c r="C388" t="s">
        <v>8219</v>
      </c>
      <c r="D388">
        <v>64</v>
      </c>
    </row>
    <row r="389" spans="3:4" x14ac:dyDescent="0.2">
      <c r="C389" t="s">
        <v>8219</v>
      </c>
      <c r="D389">
        <v>200</v>
      </c>
    </row>
    <row r="390" spans="3:4" x14ac:dyDescent="0.2">
      <c r="C390" t="s">
        <v>8219</v>
      </c>
      <c r="D390">
        <v>22</v>
      </c>
    </row>
    <row r="391" spans="3:4" x14ac:dyDescent="0.2">
      <c r="C391" t="s">
        <v>8219</v>
      </c>
      <c r="D391">
        <v>163</v>
      </c>
    </row>
    <row r="392" spans="3:4" x14ac:dyDescent="0.2">
      <c r="C392" t="s">
        <v>8219</v>
      </c>
      <c r="D392">
        <v>77</v>
      </c>
    </row>
    <row r="393" spans="3:4" x14ac:dyDescent="0.2">
      <c r="C393" t="s">
        <v>8219</v>
      </c>
      <c r="D393">
        <v>89</v>
      </c>
    </row>
    <row r="394" spans="3:4" x14ac:dyDescent="0.2">
      <c r="C394" t="s">
        <v>8219</v>
      </c>
      <c r="D394">
        <v>64</v>
      </c>
    </row>
    <row r="395" spans="3:4" x14ac:dyDescent="0.2">
      <c r="C395" t="s">
        <v>8219</v>
      </c>
      <c r="D395">
        <v>4</v>
      </c>
    </row>
    <row r="396" spans="3:4" x14ac:dyDescent="0.2">
      <c r="C396" t="s">
        <v>8219</v>
      </c>
      <c r="D396">
        <v>4</v>
      </c>
    </row>
    <row r="397" spans="3:4" x14ac:dyDescent="0.2">
      <c r="C397" t="s">
        <v>8219</v>
      </c>
      <c r="D397">
        <v>61</v>
      </c>
    </row>
    <row r="398" spans="3:4" x14ac:dyDescent="0.2">
      <c r="C398" t="s">
        <v>8219</v>
      </c>
      <c r="D398">
        <v>7</v>
      </c>
    </row>
    <row r="399" spans="3:4" x14ac:dyDescent="0.2">
      <c r="C399" t="s">
        <v>8219</v>
      </c>
      <c r="D399">
        <v>1</v>
      </c>
    </row>
    <row r="400" spans="3:4" x14ac:dyDescent="0.2">
      <c r="C400" t="s">
        <v>8219</v>
      </c>
      <c r="D400">
        <v>3355</v>
      </c>
    </row>
    <row r="401" spans="3:4" x14ac:dyDescent="0.2">
      <c r="C401" t="s">
        <v>8219</v>
      </c>
      <c r="D401">
        <v>537</v>
      </c>
    </row>
    <row r="402" spans="3:4" x14ac:dyDescent="0.2">
      <c r="C402" t="s">
        <v>8219</v>
      </c>
      <c r="D402">
        <v>125</v>
      </c>
    </row>
    <row r="403" spans="3:4" x14ac:dyDescent="0.2">
      <c r="C403" t="s">
        <v>8219</v>
      </c>
      <c r="D403">
        <v>163</v>
      </c>
    </row>
    <row r="404" spans="3:4" x14ac:dyDescent="0.2">
      <c r="C404" t="s">
        <v>8219</v>
      </c>
      <c r="D404">
        <v>283</v>
      </c>
    </row>
    <row r="405" spans="3:4" x14ac:dyDescent="0.2">
      <c r="C405" t="s">
        <v>8219</v>
      </c>
      <c r="D405">
        <v>352</v>
      </c>
    </row>
    <row r="406" spans="3:4" x14ac:dyDescent="0.2">
      <c r="C406" t="s">
        <v>8219</v>
      </c>
      <c r="D406">
        <v>94</v>
      </c>
    </row>
    <row r="407" spans="3:4" x14ac:dyDescent="0.2">
      <c r="C407" t="s">
        <v>8219</v>
      </c>
      <c r="D407">
        <v>67</v>
      </c>
    </row>
    <row r="408" spans="3:4" x14ac:dyDescent="0.2">
      <c r="C408" t="s">
        <v>8219</v>
      </c>
      <c r="D408">
        <v>221</v>
      </c>
    </row>
    <row r="409" spans="3:4" x14ac:dyDescent="0.2">
      <c r="C409" t="s">
        <v>8219</v>
      </c>
      <c r="D409">
        <v>2165</v>
      </c>
    </row>
    <row r="410" spans="3:4" x14ac:dyDescent="0.2">
      <c r="C410" t="s">
        <v>8219</v>
      </c>
      <c r="D410">
        <v>179</v>
      </c>
    </row>
    <row r="411" spans="3:4" x14ac:dyDescent="0.2">
      <c r="C411" t="s">
        <v>8219</v>
      </c>
      <c r="D411">
        <v>123</v>
      </c>
    </row>
    <row r="412" spans="3:4" x14ac:dyDescent="0.2">
      <c r="C412" t="s">
        <v>8219</v>
      </c>
      <c r="D412">
        <v>1104</v>
      </c>
    </row>
    <row r="413" spans="3:4" x14ac:dyDescent="0.2">
      <c r="C413" t="s">
        <v>8219</v>
      </c>
      <c r="D413">
        <v>403</v>
      </c>
    </row>
    <row r="414" spans="3:4" x14ac:dyDescent="0.2">
      <c r="C414" t="s">
        <v>8219</v>
      </c>
      <c r="D414">
        <v>0</v>
      </c>
    </row>
    <row r="415" spans="3:4" x14ac:dyDescent="0.2">
      <c r="C415" t="s">
        <v>8219</v>
      </c>
      <c r="D415">
        <v>0</v>
      </c>
    </row>
    <row r="416" spans="3:4" x14ac:dyDescent="0.2">
      <c r="C416" t="s">
        <v>8219</v>
      </c>
      <c r="D416">
        <v>1</v>
      </c>
    </row>
    <row r="417" spans="3:4" x14ac:dyDescent="0.2">
      <c r="C417" t="s">
        <v>8219</v>
      </c>
      <c r="D417">
        <v>1</v>
      </c>
    </row>
    <row r="418" spans="3:4" x14ac:dyDescent="0.2">
      <c r="C418" t="s">
        <v>8219</v>
      </c>
      <c r="D418">
        <v>0</v>
      </c>
    </row>
    <row r="419" spans="3:4" x14ac:dyDescent="0.2">
      <c r="C419" t="s">
        <v>8219</v>
      </c>
      <c r="D419">
        <v>3</v>
      </c>
    </row>
    <row r="420" spans="3:4" x14ac:dyDescent="0.2">
      <c r="C420" t="s">
        <v>8219</v>
      </c>
      <c r="D420">
        <v>1</v>
      </c>
    </row>
    <row r="421" spans="3:4" x14ac:dyDescent="0.2">
      <c r="C421" t="s">
        <v>8219</v>
      </c>
      <c r="D421">
        <v>5</v>
      </c>
    </row>
    <row r="422" spans="3:4" x14ac:dyDescent="0.2">
      <c r="C422" t="s">
        <v>8219</v>
      </c>
      <c r="D422">
        <v>0</v>
      </c>
    </row>
    <row r="423" spans="3:4" x14ac:dyDescent="0.2">
      <c r="C423" t="s">
        <v>8219</v>
      </c>
      <c r="D423">
        <v>0</v>
      </c>
    </row>
    <row r="424" spans="3:4" x14ac:dyDescent="0.2">
      <c r="C424" t="s">
        <v>8219</v>
      </c>
      <c r="D424">
        <v>7</v>
      </c>
    </row>
    <row r="425" spans="3:4" x14ac:dyDescent="0.2">
      <c r="C425" t="s">
        <v>8219</v>
      </c>
      <c r="D425">
        <v>0</v>
      </c>
    </row>
    <row r="426" spans="3:4" x14ac:dyDescent="0.2">
      <c r="C426" t="s">
        <v>8219</v>
      </c>
      <c r="D426">
        <v>0</v>
      </c>
    </row>
    <row r="427" spans="3:4" x14ac:dyDescent="0.2">
      <c r="C427" t="s">
        <v>8219</v>
      </c>
      <c r="D427">
        <v>1</v>
      </c>
    </row>
    <row r="428" spans="3:4" x14ac:dyDescent="0.2">
      <c r="C428" t="s">
        <v>8219</v>
      </c>
      <c r="D428">
        <v>2</v>
      </c>
    </row>
    <row r="429" spans="3:4" x14ac:dyDescent="0.2">
      <c r="C429" t="s">
        <v>8219</v>
      </c>
      <c r="D429">
        <v>0</v>
      </c>
    </row>
    <row r="430" spans="3:4" x14ac:dyDescent="0.2">
      <c r="C430" t="s">
        <v>8219</v>
      </c>
      <c r="D430">
        <v>0</v>
      </c>
    </row>
    <row r="431" spans="3:4" x14ac:dyDescent="0.2">
      <c r="C431" t="s">
        <v>8219</v>
      </c>
      <c r="D431">
        <v>0</v>
      </c>
    </row>
    <row r="432" spans="3:4" x14ac:dyDescent="0.2">
      <c r="C432" t="s">
        <v>8219</v>
      </c>
      <c r="D432">
        <v>3</v>
      </c>
    </row>
    <row r="433" spans="3:4" x14ac:dyDescent="0.2">
      <c r="C433" t="s">
        <v>8219</v>
      </c>
      <c r="D433">
        <v>1</v>
      </c>
    </row>
    <row r="434" spans="3:4" x14ac:dyDescent="0.2">
      <c r="C434" t="s">
        <v>8219</v>
      </c>
      <c r="D434">
        <v>0</v>
      </c>
    </row>
    <row r="435" spans="3:4" x14ac:dyDescent="0.2">
      <c r="C435" t="s">
        <v>8219</v>
      </c>
      <c r="D435">
        <v>2</v>
      </c>
    </row>
    <row r="436" spans="3:4" x14ac:dyDescent="0.2">
      <c r="C436" t="s">
        <v>8219</v>
      </c>
      <c r="D436">
        <v>0</v>
      </c>
    </row>
    <row r="437" spans="3:4" x14ac:dyDescent="0.2">
      <c r="C437" t="s">
        <v>8219</v>
      </c>
      <c r="D437">
        <v>0</v>
      </c>
    </row>
    <row r="438" spans="3:4" x14ac:dyDescent="0.2">
      <c r="C438" t="s">
        <v>8219</v>
      </c>
      <c r="D438">
        <v>0</v>
      </c>
    </row>
    <row r="439" spans="3:4" x14ac:dyDescent="0.2">
      <c r="C439" t="s">
        <v>8219</v>
      </c>
      <c r="D439">
        <v>27</v>
      </c>
    </row>
    <row r="440" spans="3:4" x14ac:dyDescent="0.2">
      <c r="C440" t="s">
        <v>8219</v>
      </c>
      <c r="D440">
        <v>14</v>
      </c>
    </row>
    <row r="441" spans="3:4" x14ac:dyDescent="0.2">
      <c r="C441" t="s">
        <v>8219</v>
      </c>
      <c r="D441">
        <v>2</v>
      </c>
    </row>
    <row r="442" spans="3:4" x14ac:dyDescent="0.2">
      <c r="C442" t="s">
        <v>8219</v>
      </c>
      <c r="D442">
        <v>0</v>
      </c>
    </row>
    <row r="443" spans="3:4" x14ac:dyDescent="0.2">
      <c r="C443" t="s">
        <v>8219</v>
      </c>
      <c r="D443">
        <v>4</v>
      </c>
    </row>
    <row r="444" spans="3:4" x14ac:dyDescent="0.2">
      <c r="C444" t="s">
        <v>8219</v>
      </c>
      <c r="D444">
        <v>0</v>
      </c>
    </row>
    <row r="445" spans="3:4" x14ac:dyDescent="0.2">
      <c r="C445" t="s">
        <v>8219</v>
      </c>
      <c r="D445">
        <v>6</v>
      </c>
    </row>
    <row r="446" spans="3:4" x14ac:dyDescent="0.2">
      <c r="C446" t="s">
        <v>8219</v>
      </c>
      <c r="D446">
        <v>1</v>
      </c>
    </row>
    <row r="447" spans="3:4" x14ac:dyDescent="0.2">
      <c r="C447" t="s">
        <v>8219</v>
      </c>
      <c r="D447">
        <v>1</v>
      </c>
    </row>
    <row r="448" spans="3:4" x14ac:dyDescent="0.2">
      <c r="C448" t="s">
        <v>8219</v>
      </c>
      <c r="D448">
        <v>0</v>
      </c>
    </row>
    <row r="449" spans="3:4" x14ac:dyDescent="0.2">
      <c r="C449" t="s">
        <v>8219</v>
      </c>
      <c r="D449">
        <v>4</v>
      </c>
    </row>
    <row r="450" spans="3:4" x14ac:dyDescent="0.2">
      <c r="C450" t="s">
        <v>8219</v>
      </c>
      <c r="D450">
        <v>0</v>
      </c>
    </row>
    <row r="451" spans="3:4" x14ac:dyDescent="0.2">
      <c r="C451" t="s">
        <v>8219</v>
      </c>
      <c r="D451">
        <v>0</v>
      </c>
    </row>
    <row r="452" spans="3:4" x14ac:dyDescent="0.2">
      <c r="C452" t="s">
        <v>8219</v>
      </c>
      <c r="D452">
        <v>0</v>
      </c>
    </row>
    <row r="453" spans="3:4" x14ac:dyDescent="0.2">
      <c r="C453" t="s">
        <v>8219</v>
      </c>
      <c r="D453">
        <v>3</v>
      </c>
    </row>
    <row r="454" spans="3:4" x14ac:dyDescent="0.2">
      <c r="C454" t="s">
        <v>8219</v>
      </c>
      <c r="D454">
        <v>7</v>
      </c>
    </row>
    <row r="455" spans="3:4" x14ac:dyDescent="0.2">
      <c r="C455" t="s">
        <v>8219</v>
      </c>
      <c r="D455">
        <v>2</v>
      </c>
    </row>
    <row r="456" spans="3:4" x14ac:dyDescent="0.2">
      <c r="C456" t="s">
        <v>8219</v>
      </c>
      <c r="D456">
        <v>3</v>
      </c>
    </row>
    <row r="457" spans="3:4" x14ac:dyDescent="0.2">
      <c r="C457" t="s">
        <v>8219</v>
      </c>
      <c r="D457">
        <v>8</v>
      </c>
    </row>
    <row r="458" spans="3:4" x14ac:dyDescent="0.2">
      <c r="C458" t="s">
        <v>8219</v>
      </c>
      <c r="D458">
        <v>7</v>
      </c>
    </row>
    <row r="459" spans="3:4" x14ac:dyDescent="0.2">
      <c r="C459" t="s">
        <v>8219</v>
      </c>
      <c r="D459">
        <v>0</v>
      </c>
    </row>
    <row r="460" spans="3:4" x14ac:dyDescent="0.2">
      <c r="C460" t="s">
        <v>8219</v>
      </c>
      <c r="D460">
        <v>3</v>
      </c>
    </row>
    <row r="461" spans="3:4" x14ac:dyDescent="0.2">
      <c r="C461" t="s">
        <v>8219</v>
      </c>
      <c r="D461">
        <v>8</v>
      </c>
    </row>
    <row r="462" spans="3:4" x14ac:dyDescent="0.2">
      <c r="C462" t="s">
        <v>8219</v>
      </c>
      <c r="D462">
        <v>1</v>
      </c>
    </row>
    <row r="463" spans="3:4" x14ac:dyDescent="0.2">
      <c r="C463" t="s">
        <v>8219</v>
      </c>
      <c r="D463">
        <v>0</v>
      </c>
    </row>
    <row r="464" spans="3:4" x14ac:dyDescent="0.2">
      <c r="C464" t="s">
        <v>8219</v>
      </c>
      <c r="D464">
        <v>1</v>
      </c>
    </row>
    <row r="465" spans="3:4" x14ac:dyDescent="0.2">
      <c r="C465" t="s">
        <v>8219</v>
      </c>
      <c r="D465">
        <v>0</v>
      </c>
    </row>
    <row r="466" spans="3:4" x14ac:dyDescent="0.2">
      <c r="C466" t="s">
        <v>8219</v>
      </c>
      <c r="D466">
        <v>1</v>
      </c>
    </row>
    <row r="467" spans="3:4" x14ac:dyDescent="0.2">
      <c r="C467" t="s">
        <v>8219</v>
      </c>
      <c r="D467">
        <v>2</v>
      </c>
    </row>
    <row r="468" spans="3:4" x14ac:dyDescent="0.2">
      <c r="C468" t="s">
        <v>8219</v>
      </c>
      <c r="D468">
        <v>0</v>
      </c>
    </row>
    <row r="469" spans="3:4" x14ac:dyDescent="0.2">
      <c r="C469" t="s">
        <v>8219</v>
      </c>
      <c r="D469">
        <v>1</v>
      </c>
    </row>
    <row r="470" spans="3:4" x14ac:dyDescent="0.2">
      <c r="C470" t="s">
        <v>8219</v>
      </c>
      <c r="D470">
        <v>0</v>
      </c>
    </row>
    <row r="471" spans="3:4" x14ac:dyDescent="0.2">
      <c r="C471" t="s">
        <v>8219</v>
      </c>
      <c r="D471">
        <v>0</v>
      </c>
    </row>
    <row r="472" spans="3:4" x14ac:dyDescent="0.2">
      <c r="C472" t="s">
        <v>8219</v>
      </c>
      <c r="D472">
        <v>0</v>
      </c>
    </row>
    <row r="473" spans="3:4" x14ac:dyDescent="0.2">
      <c r="C473" t="s">
        <v>8219</v>
      </c>
      <c r="D473">
        <v>0</v>
      </c>
    </row>
    <row r="474" spans="3:4" x14ac:dyDescent="0.2">
      <c r="C474" t="s">
        <v>8219</v>
      </c>
      <c r="D474">
        <v>9</v>
      </c>
    </row>
    <row r="475" spans="3:4" x14ac:dyDescent="0.2">
      <c r="C475" t="s">
        <v>8219</v>
      </c>
      <c r="D475">
        <v>1</v>
      </c>
    </row>
    <row r="476" spans="3:4" x14ac:dyDescent="0.2">
      <c r="C476" t="s">
        <v>8219</v>
      </c>
      <c r="D476">
        <v>12</v>
      </c>
    </row>
    <row r="477" spans="3:4" x14ac:dyDescent="0.2">
      <c r="C477" t="s">
        <v>8219</v>
      </c>
      <c r="D477">
        <v>0</v>
      </c>
    </row>
    <row r="478" spans="3:4" x14ac:dyDescent="0.2">
      <c r="C478" t="s">
        <v>8219</v>
      </c>
      <c r="D478">
        <v>20</v>
      </c>
    </row>
    <row r="479" spans="3:4" x14ac:dyDescent="0.2">
      <c r="C479" t="s">
        <v>8219</v>
      </c>
      <c r="D479">
        <v>16</v>
      </c>
    </row>
    <row r="480" spans="3:4" x14ac:dyDescent="0.2">
      <c r="C480" t="s">
        <v>8219</v>
      </c>
      <c r="D480">
        <v>33</v>
      </c>
    </row>
    <row r="481" spans="3:4" x14ac:dyDescent="0.2">
      <c r="C481" t="s">
        <v>8219</v>
      </c>
      <c r="D481">
        <v>2</v>
      </c>
    </row>
    <row r="482" spans="3:4" x14ac:dyDescent="0.2">
      <c r="C482" t="s">
        <v>8219</v>
      </c>
      <c r="D482">
        <v>6</v>
      </c>
    </row>
    <row r="483" spans="3:4" x14ac:dyDescent="0.2">
      <c r="C483" t="s">
        <v>8219</v>
      </c>
      <c r="D483">
        <v>0</v>
      </c>
    </row>
    <row r="484" spans="3:4" x14ac:dyDescent="0.2">
      <c r="C484" t="s">
        <v>8219</v>
      </c>
      <c r="D484">
        <v>3</v>
      </c>
    </row>
    <row r="485" spans="3:4" x14ac:dyDescent="0.2">
      <c r="C485" t="s">
        <v>8219</v>
      </c>
      <c r="D485">
        <v>0</v>
      </c>
    </row>
    <row r="486" spans="3:4" x14ac:dyDescent="0.2">
      <c r="C486" t="s">
        <v>8219</v>
      </c>
      <c r="D486">
        <v>3</v>
      </c>
    </row>
    <row r="487" spans="3:4" x14ac:dyDescent="0.2">
      <c r="C487" t="s">
        <v>8219</v>
      </c>
      <c r="D487">
        <v>13</v>
      </c>
    </row>
    <row r="488" spans="3:4" x14ac:dyDescent="0.2">
      <c r="C488" t="s">
        <v>8219</v>
      </c>
      <c r="D488">
        <v>6</v>
      </c>
    </row>
    <row r="489" spans="3:4" x14ac:dyDescent="0.2">
      <c r="C489" t="s">
        <v>8219</v>
      </c>
      <c r="D489">
        <v>1</v>
      </c>
    </row>
    <row r="490" spans="3:4" x14ac:dyDescent="0.2">
      <c r="C490" t="s">
        <v>8219</v>
      </c>
      <c r="D490">
        <v>0</v>
      </c>
    </row>
    <row r="491" spans="3:4" x14ac:dyDescent="0.2">
      <c r="C491" t="s">
        <v>8219</v>
      </c>
      <c r="D491">
        <v>5</v>
      </c>
    </row>
    <row r="492" spans="3:4" x14ac:dyDescent="0.2">
      <c r="C492" t="s">
        <v>8219</v>
      </c>
      <c r="D492">
        <v>0</v>
      </c>
    </row>
    <row r="493" spans="3:4" x14ac:dyDescent="0.2">
      <c r="C493" t="s">
        <v>8219</v>
      </c>
      <c r="D493">
        <v>36</v>
      </c>
    </row>
    <row r="494" spans="3:4" x14ac:dyDescent="0.2">
      <c r="C494" t="s">
        <v>8219</v>
      </c>
      <c r="D494">
        <v>1</v>
      </c>
    </row>
    <row r="495" spans="3:4" x14ac:dyDescent="0.2">
      <c r="C495" t="s">
        <v>8219</v>
      </c>
      <c r="D495">
        <v>1</v>
      </c>
    </row>
    <row r="496" spans="3:4" x14ac:dyDescent="0.2">
      <c r="C496" t="s">
        <v>8219</v>
      </c>
      <c r="D496">
        <v>1</v>
      </c>
    </row>
    <row r="497" spans="3:4" x14ac:dyDescent="0.2">
      <c r="C497" t="s">
        <v>8219</v>
      </c>
      <c r="D497">
        <v>9</v>
      </c>
    </row>
    <row r="498" spans="3:4" x14ac:dyDescent="0.2">
      <c r="C498" t="s">
        <v>8219</v>
      </c>
      <c r="D498">
        <v>1</v>
      </c>
    </row>
    <row r="499" spans="3:4" x14ac:dyDescent="0.2">
      <c r="C499" t="s">
        <v>8219</v>
      </c>
      <c r="D499">
        <v>0</v>
      </c>
    </row>
    <row r="500" spans="3:4" x14ac:dyDescent="0.2">
      <c r="C500" t="s">
        <v>8219</v>
      </c>
      <c r="D500">
        <v>1</v>
      </c>
    </row>
    <row r="501" spans="3:4" x14ac:dyDescent="0.2">
      <c r="C501" t="s">
        <v>8219</v>
      </c>
      <c r="D501">
        <v>1</v>
      </c>
    </row>
    <row r="502" spans="3:4" x14ac:dyDescent="0.2">
      <c r="C502" t="s">
        <v>8219</v>
      </c>
      <c r="D502">
        <v>4</v>
      </c>
    </row>
    <row r="503" spans="3:4" x14ac:dyDescent="0.2">
      <c r="C503" t="s">
        <v>8219</v>
      </c>
      <c r="D503">
        <v>2</v>
      </c>
    </row>
    <row r="504" spans="3:4" x14ac:dyDescent="0.2">
      <c r="C504" t="s">
        <v>8219</v>
      </c>
      <c r="D504">
        <v>2</v>
      </c>
    </row>
    <row r="505" spans="3:4" x14ac:dyDescent="0.2">
      <c r="C505" t="s">
        <v>8219</v>
      </c>
      <c r="D505">
        <v>2</v>
      </c>
    </row>
    <row r="506" spans="3:4" x14ac:dyDescent="0.2">
      <c r="C506" t="s">
        <v>8219</v>
      </c>
      <c r="D506">
        <v>0</v>
      </c>
    </row>
    <row r="507" spans="3:4" x14ac:dyDescent="0.2">
      <c r="C507" t="s">
        <v>8219</v>
      </c>
      <c r="D507">
        <v>2</v>
      </c>
    </row>
    <row r="508" spans="3:4" x14ac:dyDescent="0.2">
      <c r="C508" t="s">
        <v>8219</v>
      </c>
      <c r="D508">
        <v>4</v>
      </c>
    </row>
    <row r="509" spans="3:4" x14ac:dyDescent="0.2">
      <c r="C509" t="s">
        <v>8219</v>
      </c>
      <c r="D509">
        <v>2</v>
      </c>
    </row>
    <row r="510" spans="3:4" x14ac:dyDescent="0.2">
      <c r="C510" t="s">
        <v>8219</v>
      </c>
      <c r="D510">
        <v>0</v>
      </c>
    </row>
    <row r="511" spans="3:4" x14ac:dyDescent="0.2">
      <c r="C511" t="s">
        <v>8219</v>
      </c>
      <c r="D511">
        <v>1</v>
      </c>
    </row>
    <row r="512" spans="3:4" x14ac:dyDescent="0.2">
      <c r="C512" t="s">
        <v>8219</v>
      </c>
      <c r="D512">
        <v>0</v>
      </c>
    </row>
    <row r="513" spans="3:4" x14ac:dyDescent="0.2">
      <c r="C513" t="s">
        <v>8219</v>
      </c>
      <c r="D513">
        <v>2</v>
      </c>
    </row>
    <row r="514" spans="3:4" x14ac:dyDescent="0.2">
      <c r="C514" t="s">
        <v>8219</v>
      </c>
      <c r="D514">
        <v>109</v>
      </c>
    </row>
    <row r="515" spans="3:4" x14ac:dyDescent="0.2">
      <c r="C515" t="s">
        <v>8219</v>
      </c>
      <c r="D515">
        <v>372</v>
      </c>
    </row>
    <row r="516" spans="3:4" x14ac:dyDescent="0.2">
      <c r="C516" t="s">
        <v>8219</v>
      </c>
      <c r="D516">
        <v>311</v>
      </c>
    </row>
    <row r="517" spans="3:4" x14ac:dyDescent="0.2">
      <c r="C517" t="s">
        <v>8219</v>
      </c>
      <c r="D517">
        <v>61</v>
      </c>
    </row>
    <row r="518" spans="3:4" x14ac:dyDescent="0.2">
      <c r="C518" t="s">
        <v>8219</v>
      </c>
      <c r="D518">
        <v>115</v>
      </c>
    </row>
    <row r="519" spans="3:4" x14ac:dyDescent="0.2">
      <c r="C519" t="s">
        <v>8219</v>
      </c>
      <c r="D519">
        <v>111</v>
      </c>
    </row>
    <row r="520" spans="3:4" x14ac:dyDescent="0.2">
      <c r="C520" t="s">
        <v>8219</v>
      </c>
      <c r="D520">
        <v>337</v>
      </c>
    </row>
    <row r="521" spans="3:4" x14ac:dyDescent="0.2">
      <c r="C521" t="s">
        <v>8219</v>
      </c>
      <c r="D521">
        <v>9</v>
      </c>
    </row>
    <row r="522" spans="3:4" x14ac:dyDescent="0.2">
      <c r="C522" t="s">
        <v>8219</v>
      </c>
      <c r="D522">
        <v>120</v>
      </c>
    </row>
    <row r="523" spans="3:4" x14ac:dyDescent="0.2">
      <c r="C523" t="s">
        <v>8219</v>
      </c>
      <c r="D523">
        <v>102</v>
      </c>
    </row>
    <row r="524" spans="3:4" x14ac:dyDescent="0.2">
      <c r="C524" t="s">
        <v>8219</v>
      </c>
      <c r="D524">
        <v>186</v>
      </c>
    </row>
    <row r="525" spans="3:4" x14ac:dyDescent="0.2">
      <c r="C525" t="s">
        <v>8219</v>
      </c>
      <c r="D525">
        <v>15</v>
      </c>
    </row>
    <row r="526" spans="3:4" x14ac:dyDescent="0.2">
      <c r="C526" t="s">
        <v>8219</v>
      </c>
      <c r="D526">
        <v>67</v>
      </c>
    </row>
    <row r="527" spans="3:4" x14ac:dyDescent="0.2">
      <c r="C527" t="s">
        <v>8219</v>
      </c>
      <c r="D527">
        <v>130</v>
      </c>
    </row>
    <row r="528" spans="3:4" x14ac:dyDescent="0.2">
      <c r="C528" t="s">
        <v>8219</v>
      </c>
      <c r="D528">
        <v>16</v>
      </c>
    </row>
    <row r="529" spans="3:4" x14ac:dyDescent="0.2">
      <c r="C529" t="s">
        <v>8219</v>
      </c>
      <c r="D529">
        <v>67</v>
      </c>
    </row>
    <row r="530" spans="3:4" x14ac:dyDescent="0.2">
      <c r="C530" t="s">
        <v>8219</v>
      </c>
      <c r="D530">
        <v>124</v>
      </c>
    </row>
    <row r="531" spans="3:4" x14ac:dyDescent="0.2">
      <c r="C531" t="s">
        <v>8219</v>
      </c>
      <c r="D531">
        <v>80</v>
      </c>
    </row>
    <row r="532" spans="3:4" x14ac:dyDescent="0.2">
      <c r="C532" t="s">
        <v>8219</v>
      </c>
      <c r="D532">
        <v>282</v>
      </c>
    </row>
    <row r="533" spans="3:4" x14ac:dyDescent="0.2">
      <c r="C533" t="s">
        <v>8219</v>
      </c>
      <c r="D533">
        <v>68</v>
      </c>
    </row>
    <row r="534" spans="3:4" x14ac:dyDescent="0.2">
      <c r="C534" t="s">
        <v>8219</v>
      </c>
      <c r="D534">
        <v>86</v>
      </c>
    </row>
    <row r="535" spans="3:4" x14ac:dyDescent="0.2">
      <c r="C535" t="s">
        <v>8219</v>
      </c>
      <c r="D535">
        <v>115</v>
      </c>
    </row>
    <row r="536" spans="3:4" x14ac:dyDescent="0.2">
      <c r="C536" t="s">
        <v>8219</v>
      </c>
      <c r="D536">
        <v>75</v>
      </c>
    </row>
    <row r="537" spans="3:4" x14ac:dyDescent="0.2">
      <c r="C537" t="s">
        <v>8219</v>
      </c>
      <c r="D537">
        <v>43</v>
      </c>
    </row>
    <row r="538" spans="3:4" x14ac:dyDescent="0.2">
      <c r="C538" t="s">
        <v>8219</v>
      </c>
      <c r="D538">
        <v>48</v>
      </c>
    </row>
    <row r="539" spans="3:4" x14ac:dyDescent="0.2">
      <c r="C539" t="s">
        <v>8219</v>
      </c>
      <c r="D539">
        <v>52</v>
      </c>
    </row>
    <row r="540" spans="3:4" x14ac:dyDescent="0.2">
      <c r="C540" t="s">
        <v>8219</v>
      </c>
      <c r="D540">
        <v>43</v>
      </c>
    </row>
    <row r="541" spans="3:4" x14ac:dyDescent="0.2">
      <c r="C541" t="s">
        <v>8219</v>
      </c>
      <c r="D541">
        <v>58</v>
      </c>
    </row>
    <row r="542" spans="3:4" x14ac:dyDescent="0.2">
      <c r="C542" t="s">
        <v>8219</v>
      </c>
      <c r="D542">
        <v>47</v>
      </c>
    </row>
    <row r="543" spans="3:4" x14ac:dyDescent="0.2">
      <c r="C543" t="s">
        <v>8219</v>
      </c>
      <c r="D543">
        <v>36</v>
      </c>
    </row>
    <row r="544" spans="3:4" x14ac:dyDescent="0.2">
      <c r="C544" t="s">
        <v>8219</v>
      </c>
      <c r="D544">
        <v>17</v>
      </c>
    </row>
    <row r="545" spans="3:4" x14ac:dyDescent="0.2">
      <c r="C545" t="s">
        <v>8219</v>
      </c>
      <c r="D545">
        <v>104</v>
      </c>
    </row>
    <row r="546" spans="3:4" x14ac:dyDescent="0.2">
      <c r="C546" t="s">
        <v>8219</v>
      </c>
      <c r="D546">
        <v>47</v>
      </c>
    </row>
    <row r="547" spans="3:4" x14ac:dyDescent="0.2">
      <c r="C547" t="s">
        <v>8219</v>
      </c>
      <c r="D547">
        <v>38</v>
      </c>
    </row>
    <row r="548" spans="3:4" x14ac:dyDescent="0.2">
      <c r="C548" t="s">
        <v>8219</v>
      </c>
      <c r="D548">
        <v>81</v>
      </c>
    </row>
    <row r="549" spans="3:4" x14ac:dyDescent="0.2">
      <c r="C549" t="s">
        <v>8219</v>
      </c>
      <c r="D549">
        <v>55</v>
      </c>
    </row>
    <row r="550" spans="3:4" x14ac:dyDescent="0.2">
      <c r="C550" t="s">
        <v>8219</v>
      </c>
      <c r="D550">
        <v>41</v>
      </c>
    </row>
    <row r="551" spans="3:4" x14ac:dyDescent="0.2">
      <c r="C551" t="s">
        <v>8219</v>
      </c>
      <c r="D551">
        <v>79</v>
      </c>
    </row>
    <row r="552" spans="3:4" x14ac:dyDescent="0.2">
      <c r="C552" t="s">
        <v>8219</v>
      </c>
      <c r="D552">
        <v>16</v>
      </c>
    </row>
    <row r="553" spans="3:4" x14ac:dyDescent="0.2">
      <c r="C553" t="s">
        <v>8219</v>
      </c>
      <c r="D553">
        <v>8</v>
      </c>
    </row>
    <row r="554" spans="3:4" x14ac:dyDescent="0.2">
      <c r="C554" t="s">
        <v>8219</v>
      </c>
      <c r="D554">
        <v>95</v>
      </c>
    </row>
    <row r="555" spans="3:4" x14ac:dyDescent="0.2">
      <c r="C555" t="s">
        <v>8219</v>
      </c>
      <c r="D555">
        <v>25</v>
      </c>
    </row>
    <row r="556" spans="3:4" x14ac:dyDescent="0.2">
      <c r="C556" t="s">
        <v>8219</v>
      </c>
      <c r="D556">
        <v>19</v>
      </c>
    </row>
    <row r="557" spans="3:4" x14ac:dyDescent="0.2">
      <c r="C557" t="s">
        <v>8219</v>
      </c>
      <c r="D557">
        <v>90</v>
      </c>
    </row>
    <row r="558" spans="3:4" x14ac:dyDescent="0.2">
      <c r="C558" t="s">
        <v>8219</v>
      </c>
      <c r="D558">
        <v>41</v>
      </c>
    </row>
    <row r="559" spans="3:4" x14ac:dyDescent="0.2">
      <c r="C559" t="s">
        <v>8219</v>
      </c>
      <c r="D559">
        <v>30</v>
      </c>
    </row>
    <row r="560" spans="3:4" x14ac:dyDescent="0.2">
      <c r="C560" t="s">
        <v>8219</v>
      </c>
      <c r="D560">
        <v>38</v>
      </c>
    </row>
    <row r="561" spans="3:4" x14ac:dyDescent="0.2">
      <c r="C561" t="s">
        <v>8219</v>
      </c>
      <c r="D561">
        <v>65</v>
      </c>
    </row>
    <row r="562" spans="3:4" x14ac:dyDescent="0.2">
      <c r="C562" t="s">
        <v>8219</v>
      </c>
      <c r="D562">
        <v>75</v>
      </c>
    </row>
    <row r="563" spans="3:4" x14ac:dyDescent="0.2">
      <c r="C563" t="s">
        <v>8219</v>
      </c>
      <c r="D563">
        <v>16</v>
      </c>
    </row>
    <row r="564" spans="3:4" x14ac:dyDescent="0.2">
      <c r="C564" t="s">
        <v>8219</v>
      </c>
      <c r="D564">
        <v>10</v>
      </c>
    </row>
    <row r="565" spans="3:4" x14ac:dyDescent="0.2">
      <c r="C565" t="s">
        <v>8219</v>
      </c>
      <c r="D565">
        <v>27</v>
      </c>
    </row>
    <row r="566" spans="3:4" x14ac:dyDescent="0.2">
      <c r="C566" t="s">
        <v>8219</v>
      </c>
      <c r="D566">
        <v>259</v>
      </c>
    </row>
    <row r="567" spans="3:4" x14ac:dyDescent="0.2">
      <c r="C567" t="s">
        <v>8219</v>
      </c>
      <c r="D567">
        <v>39</v>
      </c>
    </row>
    <row r="568" spans="3:4" x14ac:dyDescent="0.2">
      <c r="C568" t="s">
        <v>8219</v>
      </c>
      <c r="D568">
        <v>42</v>
      </c>
    </row>
    <row r="569" spans="3:4" x14ac:dyDescent="0.2">
      <c r="C569" t="s">
        <v>8219</v>
      </c>
      <c r="D569">
        <v>10</v>
      </c>
    </row>
    <row r="570" spans="3:4" x14ac:dyDescent="0.2">
      <c r="C570" t="s">
        <v>8219</v>
      </c>
      <c r="D570">
        <v>56</v>
      </c>
    </row>
    <row r="571" spans="3:4" x14ac:dyDescent="0.2">
      <c r="C571" t="s">
        <v>8219</v>
      </c>
      <c r="D571">
        <v>20</v>
      </c>
    </row>
    <row r="572" spans="3:4" x14ac:dyDescent="0.2">
      <c r="C572" t="s">
        <v>8219</v>
      </c>
      <c r="D572">
        <v>170</v>
      </c>
    </row>
    <row r="573" spans="3:4" x14ac:dyDescent="0.2">
      <c r="C573" t="s">
        <v>8219</v>
      </c>
      <c r="D573">
        <v>29</v>
      </c>
    </row>
    <row r="574" spans="3:4" x14ac:dyDescent="0.2">
      <c r="C574" t="s">
        <v>8219</v>
      </c>
      <c r="D574">
        <v>7</v>
      </c>
    </row>
    <row r="575" spans="3:4" x14ac:dyDescent="0.2">
      <c r="C575" t="s">
        <v>8219</v>
      </c>
      <c r="D575">
        <v>5</v>
      </c>
    </row>
    <row r="576" spans="3:4" x14ac:dyDescent="0.2">
      <c r="C576" t="s">
        <v>8219</v>
      </c>
      <c r="D576">
        <v>0</v>
      </c>
    </row>
    <row r="577" spans="3:4" x14ac:dyDescent="0.2">
      <c r="C577" t="s">
        <v>8219</v>
      </c>
      <c r="D577">
        <v>0</v>
      </c>
    </row>
    <row r="578" spans="3:4" x14ac:dyDescent="0.2">
      <c r="C578" t="s">
        <v>8219</v>
      </c>
      <c r="D578">
        <v>0</v>
      </c>
    </row>
    <row r="579" spans="3:4" x14ac:dyDescent="0.2">
      <c r="C579" t="s">
        <v>8219</v>
      </c>
      <c r="D579">
        <v>2</v>
      </c>
    </row>
    <row r="580" spans="3:4" x14ac:dyDescent="0.2">
      <c r="C580" t="s">
        <v>8219</v>
      </c>
      <c r="D580">
        <v>0</v>
      </c>
    </row>
    <row r="581" spans="3:4" x14ac:dyDescent="0.2">
      <c r="C581" t="s">
        <v>8219</v>
      </c>
      <c r="D581">
        <v>0</v>
      </c>
    </row>
    <row r="582" spans="3:4" x14ac:dyDescent="0.2">
      <c r="C582" t="s">
        <v>8219</v>
      </c>
      <c r="D582">
        <v>28</v>
      </c>
    </row>
    <row r="583" spans="3:4" x14ac:dyDescent="0.2">
      <c r="C583" t="s">
        <v>8219</v>
      </c>
      <c r="D583">
        <v>2</v>
      </c>
    </row>
    <row r="584" spans="3:4" x14ac:dyDescent="0.2">
      <c r="C584" t="s">
        <v>8219</v>
      </c>
      <c r="D584">
        <v>0</v>
      </c>
    </row>
    <row r="585" spans="3:4" x14ac:dyDescent="0.2">
      <c r="C585" t="s">
        <v>8219</v>
      </c>
      <c r="D585">
        <v>0</v>
      </c>
    </row>
    <row r="586" spans="3:4" x14ac:dyDescent="0.2">
      <c r="C586" t="s">
        <v>8219</v>
      </c>
      <c r="D586">
        <v>0</v>
      </c>
    </row>
    <row r="587" spans="3:4" x14ac:dyDescent="0.2">
      <c r="C587" t="s">
        <v>8219</v>
      </c>
      <c r="D587">
        <v>4</v>
      </c>
    </row>
    <row r="588" spans="3:4" x14ac:dyDescent="0.2">
      <c r="C588" t="s">
        <v>8219</v>
      </c>
      <c r="D588">
        <v>12</v>
      </c>
    </row>
    <row r="589" spans="3:4" x14ac:dyDescent="0.2">
      <c r="C589" t="s">
        <v>8219</v>
      </c>
      <c r="D589">
        <v>0</v>
      </c>
    </row>
    <row r="590" spans="3:4" x14ac:dyDescent="0.2">
      <c r="C590" t="s">
        <v>8219</v>
      </c>
      <c r="D590">
        <v>33</v>
      </c>
    </row>
    <row r="591" spans="3:4" x14ac:dyDescent="0.2">
      <c r="C591" t="s">
        <v>8219</v>
      </c>
      <c r="D591">
        <v>0</v>
      </c>
    </row>
    <row r="592" spans="3:4" x14ac:dyDescent="0.2">
      <c r="C592" t="s">
        <v>8219</v>
      </c>
      <c r="D592">
        <v>4</v>
      </c>
    </row>
    <row r="593" spans="3:4" x14ac:dyDescent="0.2">
      <c r="C593" t="s">
        <v>8219</v>
      </c>
      <c r="D593">
        <v>0</v>
      </c>
    </row>
    <row r="594" spans="3:4" x14ac:dyDescent="0.2">
      <c r="C594" t="s">
        <v>8219</v>
      </c>
      <c r="D594">
        <v>132</v>
      </c>
    </row>
    <row r="595" spans="3:4" x14ac:dyDescent="0.2">
      <c r="C595" t="s">
        <v>8219</v>
      </c>
      <c r="D595">
        <v>27</v>
      </c>
    </row>
    <row r="596" spans="3:4" x14ac:dyDescent="0.2">
      <c r="C596" t="s">
        <v>8219</v>
      </c>
      <c r="D596">
        <v>26</v>
      </c>
    </row>
    <row r="597" spans="3:4" x14ac:dyDescent="0.2">
      <c r="C597" t="s">
        <v>8219</v>
      </c>
      <c r="D597">
        <v>43</v>
      </c>
    </row>
    <row r="598" spans="3:4" x14ac:dyDescent="0.2">
      <c r="C598" t="s">
        <v>8219</v>
      </c>
      <c r="D598">
        <v>80</v>
      </c>
    </row>
    <row r="599" spans="3:4" x14ac:dyDescent="0.2">
      <c r="C599" t="s">
        <v>8219</v>
      </c>
      <c r="D599">
        <v>33</v>
      </c>
    </row>
    <row r="600" spans="3:4" x14ac:dyDescent="0.2">
      <c r="C600" t="s">
        <v>8219</v>
      </c>
      <c r="D600">
        <v>71</v>
      </c>
    </row>
    <row r="601" spans="3:4" x14ac:dyDescent="0.2">
      <c r="C601" t="s">
        <v>8219</v>
      </c>
      <c r="D601">
        <v>81</v>
      </c>
    </row>
    <row r="602" spans="3:4" x14ac:dyDescent="0.2">
      <c r="C602" t="s">
        <v>8219</v>
      </c>
      <c r="D602">
        <v>76</v>
      </c>
    </row>
    <row r="603" spans="3:4" x14ac:dyDescent="0.2">
      <c r="C603" t="s">
        <v>8219</v>
      </c>
      <c r="D603">
        <v>48</v>
      </c>
    </row>
    <row r="604" spans="3:4" x14ac:dyDescent="0.2">
      <c r="C604" t="s">
        <v>8219</v>
      </c>
      <c r="D604">
        <v>61</v>
      </c>
    </row>
    <row r="605" spans="3:4" x14ac:dyDescent="0.2">
      <c r="C605" t="s">
        <v>8219</v>
      </c>
      <c r="D605">
        <v>60</v>
      </c>
    </row>
    <row r="606" spans="3:4" x14ac:dyDescent="0.2">
      <c r="C606" t="s">
        <v>8219</v>
      </c>
      <c r="D606">
        <v>136</v>
      </c>
    </row>
    <row r="607" spans="3:4" x14ac:dyDescent="0.2">
      <c r="C607" t="s">
        <v>8219</v>
      </c>
      <c r="D607">
        <v>14</v>
      </c>
    </row>
    <row r="608" spans="3:4" x14ac:dyDescent="0.2">
      <c r="C608" t="s">
        <v>8219</v>
      </c>
      <c r="D608">
        <v>78</v>
      </c>
    </row>
    <row r="609" spans="3:4" x14ac:dyDescent="0.2">
      <c r="C609" t="s">
        <v>8219</v>
      </c>
      <c r="D609">
        <v>4</v>
      </c>
    </row>
    <row r="610" spans="3:4" x14ac:dyDescent="0.2">
      <c r="C610" t="s">
        <v>8219</v>
      </c>
      <c r="D610">
        <v>11</v>
      </c>
    </row>
    <row r="611" spans="3:4" x14ac:dyDescent="0.2">
      <c r="C611" t="s">
        <v>8219</v>
      </c>
      <c r="D611">
        <v>185</v>
      </c>
    </row>
    <row r="612" spans="3:4" x14ac:dyDescent="0.2">
      <c r="C612" t="s">
        <v>8219</v>
      </c>
      <c r="D612">
        <v>59</v>
      </c>
    </row>
    <row r="613" spans="3:4" x14ac:dyDescent="0.2">
      <c r="C613" t="s">
        <v>8219</v>
      </c>
      <c r="D613">
        <v>27</v>
      </c>
    </row>
    <row r="614" spans="3:4" x14ac:dyDescent="0.2">
      <c r="C614" t="s">
        <v>8219</v>
      </c>
      <c r="D614">
        <v>63</v>
      </c>
    </row>
    <row r="615" spans="3:4" x14ac:dyDescent="0.2">
      <c r="C615" t="s">
        <v>8219</v>
      </c>
      <c r="D615">
        <v>13</v>
      </c>
    </row>
    <row r="616" spans="3:4" x14ac:dyDescent="0.2">
      <c r="C616" t="s">
        <v>8219</v>
      </c>
      <c r="D616">
        <v>13</v>
      </c>
    </row>
    <row r="617" spans="3:4" x14ac:dyDescent="0.2">
      <c r="C617" t="s">
        <v>8219</v>
      </c>
      <c r="D617">
        <v>57</v>
      </c>
    </row>
    <row r="618" spans="3:4" x14ac:dyDescent="0.2">
      <c r="C618" t="s">
        <v>8219</v>
      </c>
      <c r="D618">
        <v>61</v>
      </c>
    </row>
    <row r="619" spans="3:4" x14ac:dyDescent="0.2">
      <c r="C619" t="s">
        <v>8219</v>
      </c>
      <c r="D619">
        <v>65</v>
      </c>
    </row>
    <row r="620" spans="3:4" x14ac:dyDescent="0.2">
      <c r="C620" t="s">
        <v>8219</v>
      </c>
      <c r="D620">
        <v>134</v>
      </c>
    </row>
    <row r="621" spans="3:4" x14ac:dyDescent="0.2">
      <c r="C621" t="s">
        <v>8219</v>
      </c>
      <c r="D621">
        <v>37</v>
      </c>
    </row>
    <row r="622" spans="3:4" x14ac:dyDescent="0.2">
      <c r="C622" t="s">
        <v>8219</v>
      </c>
      <c r="D622">
        <v>37</v>
      </c>
    </row>
    <row r="623" spans="3:4" x14ac:dyDescent="0.2">
      <c r="C623" t="s">
        <v>8219</v>
      </c>
      <c r="D623">
        <v>150</v>
      </c>
    </row>
    <row r="624" spans="3:4" x14ac:dyDescent="0.2">
      <c r="C624" t="s">
        <v>8219</v>
      </c>
      <c r="D624">
        <v>56</v>
      </c>
    </row>
    <row r="625" spans="3:4" x14ac:dyDescent="0.2">
      <c r="C625" t="s">
        <v>8219</v>
      </c>
      <c r="D625">
        <v>18</v>
      </c>
    </row>
    <row r="626" spans="3:4" x14ac:dyDescent="0.2">
      <c r="C626" t="s">
        <v>8219</v>
      </c>
      <c r="D626">
        <v>60</v>
      </c>
    </row>
    <row r="627" spans="3:4" x14ac:dyDescent="0.2">
      <c r="C627" t="s">
        <v>8219</v>
      </c>
      <c r="D627">
        <v>67</v>
      </c>
    </row>
    <row r="628" spans="3:4" x14ac:dyDescent="0.2">
      <c r="C628" t="s">
        <v>8219</v>
      </c>
      <c r="D628">
        <v>35</v>
      </c>
    </row>
    <row r="629" spans="3:4" x14ac:dyDescent="0.2">
      <c r="C629" t="s">
        <v>8219</v>
      </c>
      <c r="D629">
        <v>34</v>
      </c>
    </row>
    <row r="630" spans="3:4" x14ac:dyDescent="0.2">
      <c r="C630" t="s">
        <v>8219</v>
      </c>
      <c r="D630">
        <v>36</v>
      </c>
    </row>
    <row r="631" spans="3:4" x14ac:dyDescent="0.2">
      <c r="C631" t="s">
        <v>8219</v>
      </c>
      <c r="D631">
        <v>18</v>
      </c>
    </row>
    <row r="632" spans="3:4" x14ac:dyDescent="0.2">
      <c r="C632" t="s">
        <v>8219</v>
      </c>
      <c r="D632">
        <v>25</v>
      </c>
    </row>
    <row r="633" spans="3:4" x14ac:dyDescent="0.2">
      <c r="C633" t="s">
        <v>8219</v>
      </c>
      <c r="D633">
        <v>21</v>
      </c>
    </row>
    <row r="634" spans="3:4" x14ac:dyDescent="0.2">
      <c r="C634" t="s">
        <v>8219</v>
      </c>
      <c r="D634">
        <v>0</v>
      </c>
    </row>
    <row r="635" spans="3:4" x14ac:dyDescent="0.2">
      <c r="C635" t="s">
        <v>8219</v>
      </c>
      <c r="D635">
        <v>3</v>
      </c>
    </row>
    <row r="636" spans="3:4" x14ac:dyDescent="0.2">
      <c r="C636" t="s">
        <v>8219</v>
      </c>
      <c r="D636">
        <v>0</v>
      </c>
    </row>
    <row r="637" spans="3:4" x14ac:dyDescent="0.2">
      <c r="C637" t="s">
        <v>8219</v>
      </c>
      <c r="D637">
        <v>0</v>
      </c>
    </row>
    <row r="638" spans="3:4" x14ac:dyDescent="0.2">
      <c r="C638" t="s">
        <v>8219</v>
      </c>
      <c r="D638">
        <v>1</v>
      </c>
    </row>
    <row r="639" spans="3:4" x14ac:dyDescent="0.2">
      <c r="C639" t="s">
        <v>8219</v>
      </c>
      <c r="D639">
        <v>0</v>
      </c>
    </row>
    <row r="640" spans="3:4" x14ac:dyDescent="0.2">
      <c r="C640" t="s">
        <v>8219</v>
      </c>
      <c r="D640">
        <v>2</v>
      </c>
    </row>
    <row r="641" spans="3:4" x14ac:dyDescent="0.2">
      <c r="C641" t="s">
        <v>8219</v>
      </c>
      <c r="D641">
        <v>1</v>
      </c>
    </row>
    <row r="642" spans="3:4" x14ac:dyDescent="0.2">
      <c r="C642" t="s">
        <v>8219</v>
      </c>
      <c r="D642">
        <v>2</v>
      </c>
    </row>
    <row r="643" spans="3:4" x14ac:dyDescent="0.2">
      <c r="C643" t="s">
        <v>8219</v>
      </c>
      <c r="D643">
        <v>2</v>
      </c>
    </row>
    <row r="644" spans="3:4" x14ac:dyDescent="0.2">
      <c r="C644" t="s">
        <v>8219</v>
      </c>
      <c r="D644">
        <v>4</v>
      </c>
    </row>
    <row r="645" spans="3:4" x14ac:dyDescent="0.2">
      <c r="C645" t="s">
        <v>8219</v>
      </c>
      <c r="D645">
        <v>0</v>
      </c>
    </row>
    <row r="646" spans="3:4" x14ac:dyDescent="0.2">
      <c r="C646" t="s">
        <v>8219</v>
      </c>
      <c r="D646">
        <v>0</v>
      </c>
    </row>
    <row r="647" spans="3:4" x14ac:dyDescent="0.2">
      <c r="C647" t="s">
        <v>8219</v>
      </c>
      <c r="D647">
        <v>0</v>
      </c>
    </row>
    <row r="648" spans="3:4" x14ac:dyDescent="0.2">
      <c r="C648" t="s">
        <v>8219</v>
      </c>
      <c r="D648">
        <v>0</v>
      </c>
    </row>
    <row r="649" spans="3:4" x14ac:dyDescent="0.2">
      <c r="C649" t="s">
        <v>8219</v>
      </c>
      <c r="D649">
        <v>0</v>
      </c>
    </row>
    <row r="650" spans="3:4" x14ac:dyDescent="0.2">
      <c r="C650" t="s">
        <v>8219</v>
      </c>
      <c r="D650">
        <v>0</v>
      </c>
    </row>
    <row r="651" spans="3:4" x14ac:dyDescent="0.2">
      <c r="C651" t="s">
        <v>8219</v>
      </c>
      <c r="D651">
        <v>0</v>
      </c>
    </row>
    <row r="652" spans="3:4" x14ac:dyDescent="0.2">
      <c r="C652" t="s">
        <v>8219</v>
      </c>
      <c r="D652">
        <v>12</v>
      </c>
    </row>
    <row r="653" spans="3:4" x14ac:dyDescent="0.2">
      <c r="C653" t="s">
        <v>8219</v>
      </c>
      <c r="D653">
        <v>2</v>
      </c>
    </row>
    <row r="654" spans="3:4" x14ac:dyDescent="0.2">
      <c r="C654" t="s">
        <v>8219</v>
      </c>
      <c r="D654">
        <v>11</v>
      </c>
    </row>
    <row r="655" spans="3:4" x14ac:dyDescent="0.2">
      <c r="C655" t="s">
        <v>8219</v>
      </c>
      <c r="D655">
        <v>1</v>
      </c>
    </row>
    <row r="656" spans="3:4" x14ac:dyDescent="0.2">
      <c r="C656" t="s">
        <v>8219</v>
      </c>
      <c r="D656">
        <v>5</v>
      </c>
    </row>
    <row r="657" spans="3:4" x14ac:dyDescent="0.2">
      <c r="C657" t="s">
        <v>8219</v>
      </c>
      <c r="D657">
        <v>0</v>
      </c>
    </row>
    <row r="658" spans="3:4" x14ac:dyDescent="0.2">
      <c r="C658" t="s">
        <v>8219</v>
      </c>
      <c r="D658">
        <v>1</v>
      </c>
    </row>
    <row r="659" spans="3:4" x14ac:dyDescent="0.2">
      <c r="C659" t="s">
        <v>8219</v>
      </c>
      <c r="D659">
        <v>1</v>
      </c>
    </row>
    <row r="660" spans="3:4" x14ac:dyDescent="0.2">
      <c r="C660" t="s">
        <v>8219</v>
      </c>
      <c r="D660">
        <v>6</v>
      </c>
    </row>
    <row r="661" spans="3:4" x14ac:dyDescent="0.2">
      <c r="C661" t="s">
        <v>8219</v>
      </c>
      <c r="D661">
        <v>8</v>
      </c>
    </row>
    <row r="662" spans="3:4" x14ac:dyDescent="0.2">
      <c r="C662" t="s">
        <v>8219</v>
      </c>
      <c r="D662">
        <v>1</v>
      </c>
    </row>
    <row r="663" spans="3:4" x14ac:dyDescent="0.2">
      <c r="C663" t="s">
        <v>8219</v>
      </c>
      <c r="D663">
        <v>0</v>
      </c>
    </row>
    <row r="664" spans="3:4" x14ac:dyDescent="0.2">
      <c r="C664" t="s">
        <v>8219</v>
      </c>
      <c r="D664">
        <v>2</v>
      </c>
    </row>
    <row r="665" spans="3:4" x14ac:dyDescent="0.2">
      <c r="C665" t="s">
        <v>8219</v>
      </c>
      <c r="D665">
        <v>1</v>
      </c>
    </row>
    <row r="666" spans="3:4" x14ac:dyDescent="0.2">
      <c r="C666" t="s">
        <v>8219</v>
      </c>
      <c r="D666">
        <v>0</v>
      </c>
    </row>
    <row r="667" spans="3:4" x14ac:dyDescent="0.2">
      <c r="C667" t="s">
        <v>8219</v>
      </c>
      <c r="D667">
        <v>1</v>
      </c>
    </row>
    <row r="668" spans="3:4" x14ac:dyDescent="0.2">
      <c r="C668" t="s">
        <v>8219</v>
      </c>
      <c r="D668">
        <v>19</v>
      </c>
    </row>
    <row r="669" spans="3:4" x14ac:dyDescent="0.2">
      <c r="C669" t="s">
        <v>8219</v>
      </c>
      <c r="D669">
        <v>27</v>
      </c>
    </row>
    <row r="670" spans="3:4" x14ac:dyDescent="0.2">
      <c r="C670" t="s">
        <v>8219</v>
      </c>
      <c r="D670">
        <v>7</v>
      </c>
    </row>
    <row r="671" spans="3:4" x14ac:dyDescent="0.2">
      <c r="C671" t="s">
        <v>8219</v>
      </c>
      <c r="D671">
        <v>14</v>
      </c>
    </row>
    <row r="672" spans="3:4" x14ac:dyDescent="0.2">
      <c r="C672" t="s">
        <v>8219</v>
      </c>
      <c r="D672">
        <v>5</v>
      </c>
    </row>
    <row r="673" spans="3:4" x14ac:dyDescent="0.2">
      <c r="C673" t="s">
        <v>8219</v>
      </c>
      <c r="D673">
        <v>30</v>
      </c>
    </row>
    <row r="674" spans="3:4" x14ac:dyDescent="0.2">
      <c r="C674" t="s">
        <v>8219</v>
      </c>
      <c r="D674">
        <v>151</v>
      </c>
    </row>
    <row r="675" spans="3:4" x14ac:dyDescent="0.2">
      <c r="C675" t="s">
        <v>8219</v>
      </c>
      <c r="D675">
        <v>489</v>
      </c>
    </row>
    <row r="676" spans="3:4" x14ac:dyDescent="0.2">
      <c r="C676" t="s">
        <v>8219</v>
      </c>
      <c r="D676">
        <v>50</v>
      </c>
    </row>
    <row r="677" spans="3:4" x14ac:dyDescent="0.2">
      <c r="C677" t="s">
        <v>8219</v>
      </c>
      <c r="D677">
        <v>321</v>
      </c>
    </row>
    <row r="678" spans="3:4" x14ac:dyDescent="0.2">
      <c r="C678" t="s">
        <v>8219</v>
      </c>
      <c r="D678">
        <v>1762</v>
      </c>
    </row>
    <row r="679" spans="3:4" x14ac:dyDescent="0.2">
      <c r="C679" t="s">
        <v>8219</v>
      </c>
      <c r="D679">
        <v>385</v>
      </c>
    </row>
    <row r="680" spans="3:4" x14ac:dyDescent="0.2">
      <c r="C680" t="s">
        <v>8219</v>
      </c>
      <c r="D680">
        <v>398</v>
      </c>
    </row>
    <row r="681" spans="3:4" x14ac:dyDescent="0.2">
      <c r="C681" t="s">
        <v>8219</v>
      </c>
      <c r="D681">
        <v>304</v>
      </c>
    </row>
    <row r="682" spans="3:4" x14ac:dyDescent="0.2">
      <c r="C682" t="s">
        <v>8219</v>
      </c>
      <c r="D682">
        <v>676</v>
      </c>
    </row>
    <row r="683" spans="3:4" x14ac:dyDescent="0.2">
      <c r="C683" t="s">
        <v>8219</v>
      </c>
      <c r="D683">
        <v>577</v>
      </c>
    </row>
    <row r="684" spans="3:4" x14ac:dyDescent="0.2">
      <c r="C684" t="s">
        <v>8219</v>
      </c>
      <c r="D684">
        <v>3663</v>
      </c>
    </row>
    <row r="685" spans="3:4" x14ac:dyDescent="0.2">
      <c r="C685" t="s">
        <v>8219</v>
      </c>
      <c r="D685">
        <v>294</v>
      </c>
    </row>
    <row r="686" spans="3:4" x14ac:dyDescent="0.2">
      <c r="C686" t="s">
        <v>8219</v>
      </c>
      <c r="D686">
        <v>28</v>
      </c>
    </row>
    <row r="687" spans="3:4" x14ac:dyDescent="0.2">
      <c r="C687" t="s">
        <v>8219</v>
      </c>
      <c r="D687">
        <v>100</v>
      </c>
    </row>
    <row r="688" spans="3:4" x14ac:dyDescent="0.2">
      <c r="C688" t="s">
        <v>8219</v>
      </c>
      <c r="D688">
        <v>72</v>
      </c>
    </row>
    <row r="689" spans="3:4" x14ac:dyDescent="0.2">
      <c r="C689" t="s">
        <v>8219</v>
      </c>
      <c r="D689">
        <v>238</v>
      </c>
    </row>
    <row r="690" spans="3:4" x14ac:dyDescent="0.2">
      <c r="C690" t="s">
        <v>8219</v>
      </c>
      <c r="D690">
        <v>159</v>
      </c>
    </row>
    <row r="691" spans="3:4" x14ac:dyDescent="0.2">
      <c r="C691" t="s">
        <v>8219</v>
      </c>
      <c r="D691">
        <v>77</v>
      </c>
    </row>
    <row r="692" spans="3:4" x14ac:dyDescent="0.2">
      <c r="C692" t="s">
        <v>8219</v>
      </c>
      <c r="D692">
        <v>53</v>
      </c>
    </row>
    <row r="693" spans="3:4" x14ac:dyDescent="0.2">
      <c r="C693" t="s">
        <v>8219</v>
      </c>
      <c r="D693">
        <v>1251</v>
      </c>
    </row>
    <row r="694" spans="3:4" x14ac:dyDescent="0.2">
      <c r="C694" t="s">
        <v>8219</v>
      </c>
      <c r="D694">
        <v>465</v>
      </c>
    </row>
    <row r="695" spans="3:4" x14ac:dyDescent="0.2">
      <c r="C695" t="s">
        <v>8219</v>
      </c>
      <c r="D695">
        <v>74</v>
      </c>
    </row>
    <row r="696" spans="3:4" x14ac:dyDescent="0.2">
      <c r="C696" t="s">
        <v>8219</v>
      </c>
      <c r="D696">
        <v>62</v>
      </c>
    </row>
    <row r="697" spans="3:4" x14ac:dyDescent="0.2">
      <c r="C697" t="s">
        <v>8219</v>
      </c>
      <c r="D697">
        <v>3468</v>
      </c>
    </row>
    <row r="698" spans="3:4" x14ac:dyDescent="0.2">
      <c r="C698" t="s">
        <v>8219</v>
      </c>
      <c r="D698">
        <v>52</v>
      </c>
    </row>
    <row r="699" spans="3:4" x14ac:dyDescent="0.2">
      <c r="C699" t="s">
        <v>8219</v>
      </c>
      <c r="D699">
        <v>50</v>
      </c>
    </row>
    <row r="700" spans="3:4" x14ac:dyDescent="0.2">
      <c r="C700" t="s">
        <v>8219</v>
      </c>
      <c r="D700">
        <v>45</v>
      </c>
    </row>
    <row r="701" spans="3:4" x14ac:dyDescent="0.2">
      <c r="C701" t="s">
        <v>8219</v>
      </c>
      <c r="D701">
        <v>21</v>
      </c>
    </row>
    <row r="702" spans="3:4" x14ac:dyDescent="0.2">
      <c r="C702" t="s">
        <v>8219</v>
      </c>
      <c r="D702">
        <v>100</v>
      </c>
    </row>
    <row r="703" spans="3:4" x14ac:dyDescent="0.2">
      <c r="C703" t="s">
        <v>8219</v>
      </c>
      <c r="D703">
        <v>81</v>
      </c>
    </row>
    <row r="704" spans="3:4" x14ac:dyDescent="0.2">
      <c r="C704" t="s">
        <v>8219</v>
      </c>
      <c r="D704">
        <v>286</v>
      </c>
    </row>
    <row r="705" spans="3:4" x14ac:dyDescent="0.2">
      <c r="C705" t="s">
        <v>8219</v>
      </c>
      <c r="D705">
        <v>42</v>
      </c>
    </row>
    <row r="706" spans="3:4" x14ac:dyDescent="0.2">
      <c r="C706" t="s">
        <v>8219</v>
      </c>
      <c r="D706">
        <v>199</v>
      </c>
    </row>
    <row r="707" spans="3:4" x14ac:dyDescent="0.2">
      <c r="C707" t="s">
        <v>8219</v>
      </c>
      <c r="D707">
        <v>25</v>
      </c>
    </row>
    <row r="708" spans="3:4" x14ac:dyDescent="0.2">
      <c r="C708" t="s">
        <v>8219</v>
      </c>
      <c r="D708">
        <v>84</v>
      </c>
    </row>
    <row r="709" spans="3:4" x14ac:dyDescent="0.2">
      <c r="C709" t="s">
        <v>8219</v>
      </c>
      <c r="D709">
        <v>50</v>
      </c>
    </row>
    <row r="710" spans="3:4" x14ac:dyDescent="0.2">
      <c r="C710" t="s">
        <v>8219</v>
      </c>
      <c r="D710">
        <v>26</v>
      </c>
    </row>
    <row r="711" spans="3:4" x14ac:dyDescent="0.2">
      <c r="C711" t="s">
        <v>8219</v>
      </c>
      <c r="D711">
        <v>14</v>
      </c>
    </row>
    <row r="712" spans="3:4" x14ac:dyDescent="0.2">
      <c r="C712" t="s">
        <v>8219</v>
      </c>
      <c r="D712">
        <v>49</v>
      </c>
    </row>
    <row r="713" spans="3:4" x14ac:dyDescent="0.2">
      <c r="C713" t="s">
        <v>8219</v>
      </c>
      <c r="D713">
        <v>69</v>
      </c>
    </row>
    <row r="714" spans="3:4" x14ac:dyDescent="0.2">
      <c r="C714" t="s">
        <v>8219</v>
      </c>
      <c r="D714">
        <v>1</v>
      </c>
    </row>
    <row r="715" spans="3:4" x14ac:dyDescent="0.2">
      <c r="C715" t="s">
        <v>8219</v>
      </c>
      <c r="D715">
        <v>0</v>
      </c>
    </row>
    <row r="716" spans="3:4" x14ac:dyDescent="0.2">
      <c r="C716" t="s">
        <v>8219</v>
      </c>
      <c r="D716">
        <v>1501</v>
      </c>
    </row>
    <row r="717" spans="3:4" x14ac:dyDescent="0.2">
      <c r="C717" t="s">
        <v>8219</v>
      </c>
      <c r="D717">
        <v>52</v>
      </c>
    </row>
    <row r="718" spans="3:4" x14ac:dyDescent="0.2">
      <c r="C718" t="s">
        <v>8219</v>
      </c>
      <c r="D718">
        <v>23</v>
      </c>
    </row>
    <row r="719" spans="3:4" x14ac:dyDescent="0.2">
      <c r="C719" t="s">
        <v>8219</v>
      </c>
      <c r="D719">
        <v>535</v>
      </c>
    </row>
    <row r="720" spans="3:4" x14ac:dyDescent="0.2">
      <c r="C720" t="s">
        <v>8219</v>
      </c>
      <c r="D720">
        <v>3</v>
      </c>
    </row>
    <row r="721" spans="3:4" x14ac:dyDescent="0.2">
      <c r="C721" t="s">
        <v>8219</v>
      </c>
      <c r="D721">
        <v>6</v>
      </c>
    </row>
    <row r="722" spans="3:4" x14ac:dyDescent="0.2">
      <c r="C722" t="s">
        <v>8219</v>
      </c>
      <c r="D722">
        <v>3</v>
      </c>
    </row>
    <row r="723" spans="3:4" x14ac:dyDescent="0.2">
      <c r="C723" t="s">
        <v>8219</v>
      </c>
      <c r="D723">
        <v>5</v>
      </c>
    </row>
    <row r="724" spans="3:4" x14ac:dyDescent="0.2">
      <c r="C724" t="s">
        <v>8219</v>
      </c>
      <c r="D724">
        <v>17</v>
      </c>
    </row>
    <row r="725" spans="3:4" x14ac:dyDescent="0.2">
      <c r="C725" t="s">
        <v>8219</v>
      </c>
      <c r="D725">
        <v>11</v>
      </c>
    </row>
    <row r="726" spans="3:4" x14ac:dyDescent="0.2">
      <c r="C726" t="s">
        <v>8219</v>
      </c>
      <c r="D726">
        <v>70</v>
      </c>
    </row>
    <row r="727" spans="3:4" x14ac:dyDescent="0.2">
      <c r="C727" t="s">
        <v>8219</v>
      </c>
      <c r="D727">
        <v>6</v>
      </c>
    </row>
    <row r="728" spans="3:4" x14ac:dyDescent="0.2">
      <c r="C728" t="s">
        <v>8219</v>
      </c>
      <c r="D728">
        <v>43</v>
      </c>
    </row>
    <row r="729" spans="3:4" x14ac:dyDescent="0.2">
      <c r="C729" t="s">
        <v>8219</v>
      </c>
      <c r="D729">
        <v>152</v>
      </c>
    </row>
    <row r="730" spans="3:4" x14ac:dyDescent="0.2">
      <c r="C730" t="s">
        <v>8219</v>
      </c>
      <c r="D730">
        <v>59</v>
      </c>
    </row>
    <row r="731" spans="3:4" x14ac:dyDescent="0.2">
      <c r="C731" t="s">
        <v>8219</v>
      </c>
      <c r="D731">
        <v>4</v>
      </c>
    </row>
    <row r="732" spans="3:4" x14ac:dyDescent="0.2">
      <c r="C732" t="s">
        <v>8219</v>
      </c>
      <c r="D732">
        <v>10</v>
      </c>
    </row>
    <row r="733" spans="3:4" x14ac:dyDescent="0.2">
      <c r="C733" t="s">
        <v>8219</v>
      </c>
      <c r="D733">
        <v>5</v>
      </c>
    </row>
    <row r="734" spans="3:4" x14ac:dyDescent="0.2">
      <c r="C734" t="s">
        <v>8219</v>
      </c>
      <c r="D734">
        <v>60</v>
      </c>
    </row>
    <row r="735" spans="3:4" x14ac:dyDescent="0.2">
      <c r="C735" t="s">
        <v>8219</v>
      </c>
      <c r="D735">
        <v>80</v>
      </c>
    </row>
    <row r="736" spans="3:4" x14ac:dyDescent="0.2">
      <c r="C736" t="s">
        <v>8219</v>
      </c>
      <c r="D736">
        <v>56</v>
      </c>
    </row>
    <row r="737" spans="3:4" x14ac:dyDescent="0.2">
      <c r="C737" t="s">
        <v>8219</v>
      </c>
      <c r="D737">
        <v>104</v>
      </c>
    </row>
    <row r="738" spans="3:4" x14ac:dyDescent="0.2">
      <c r="C738" t="s">
        <v>8219</v>
      </c>
      <c r="D738">
        <v>46</v>
      </c>
    </row>
    <row r="739" spans="3:4" x14ac:dyDescent="0.2">
      <c r="C739" t="s">
        <v>8219</v>
      </c>
      <c r="D739">
        <v>206</v>
      </c>
    </row>
    <row r="740" spans="3:4" x14ac:dyDescent="0.2">
      <c r="C740" t="s">
        <v>8219</v>
      </c>
      <c r="D740">
        <v>18</v>
      </c>
    </row>
    <row r="741" spans="3:4" x14ac:dyDescent="0.2">
      <c r="C741" t="s">
        <v>8219</v>
      </c>
      <c r="D741">
        <v>28</v>
      </c>
    </row>
    <row r="742" spans="3:4" x14ac:dyDescent="0.2">
      <c r="C742" t="s">
        <v>8219</v>
      </c>
      <c r="D742">
        <v>11</v>
      </c>
    </row>
    <row r="743" spans="3:4" x14ac:dyDescent="0.2">
      <c r="C743" t="s">
        <v>8219</v>
      </c>
      <c r="D743">
        <v>60</v>
      </c>
    </row>
    <row r="744" spans="3:4" x14ac:dyDescent="0.2">
      <c r="C744" t="s">
        <v>8219</v>
      </c>
      <c r="D744">
        <v>84</v>
      </c>
    </row>
    <row r="745" spans="3:4" x14ac:dyDescent="0.2">
      <c r="C745" t="s">
        <v>8219</v>
      </c>
      <c r="D745">
        <v>47</v>
      </c>
    </row>
    <row r="746" spans="3:4" x14ac:dyDescent="0.2">
      <c r="C746" t="s">
        <v>8219</v>
      </c>
      <c r="D746">
        <v>66</v>
      </c>
    </row>
    <row r="747" spans="3:4" x14ac:dyDescent="0.2">
      <c r="C747" t="s">
        <v>8219</v>
      </c>
      <c r="D747">
        <v>171</v>
      </c>
    </row>
    <row r="748" spans="3:4" x14ac:dyDescent="0.2">
      <c r="C748" t="s">
        <v>8219</v>
      </c>
      <c r="D748">
        <v>29</v>
      </c>
    </row>
    <row r="749" spans="3:4" x14ac:dyDescent="0.2">
      <c r="C749" t="s">
        <v>8219</v>
      </c>
      <c r="D749">
        <v>9</v>
      </c>
    </row>
    <row r="750" spans="3:4" x14ac:dyDescent="0.2">
      <c r="C750" t="s">
        <v>8219</v>
      </c>
      <c r="D750">
        <v>27</v>
      </c>
    </row>
    <row r="751" spans="3:4" x14ac:dyDescent="0.2">
      <c r="C751" t="s">
        <v>8219</v>
      </c>
      <c r="D751">
        <v>2</v>
      </c>
    </row>
    <row r="752" spans="3:4" x14ac:dyDescent="0.2">
      <c r="C752" t="s">
        <v>8219</v>
      </c>
      <c r="D752">
        <v>3</v>
      </c>
    </row>
    <row r="753" spans="3:4" x14ac:dyDescent="0.2">
      <c r="C753" t="s">
        <v>8219</v>
      </c>
      <c r="D753">
        <v>4</v>
      </c>
    </row>
    <row r="754" spans="3:4" x14ac:dyDescent="0.2">
      <c r="C754" t="s">
        <v>8219</v>
      </c>
      <c r="D754">
        <v>2</v>
      </c>
    </row>
    <row r="755" spans="3:4" x14ac:dyDescent="0.2">
      <c r="C755" t="s">
        <v>8219</v>
      </c>
      <c r="D755">
        <v>20</v>
      </c>
    </row>
    <row r="756" spans="3:4" x14ac:dyDescent="0.2">
      <c r="C756" t="s">
        <v>8219</v>
      </c>
      <c r="D756">
        <v>3</v>
      </c>
    </row>
    <row r="757" spans="3:4" x14ac:dyDescent="0.2">
      <c r="C757" t="s">
        <v>8219</v>
      </c>
      <c r="D757">
        <v>4</v>
      </c>
    </row>
    <row r="758" spans="3:4" x14ac:dyDescent="0.2">
      <c r="C758" t="s">
        <v>8219</v>
      </c>
      <c r="D758">
        <v>1</v>
      </c>
    </row>
    <row r="759" spans="3:4" x14ac:dyDescent="0.2">
      <c r="C759" t="s">
        <v>8219</v>
      </c>
      <c r="D759">
        <v>0</v>
      </c>
    </row>
    <row r="760" spans="3:4" x14ac:dyDescent="0.2">
      <c r="C760" t="s">
        <v>8219</v>
      </c>
      <c r="D760">
        <v>0</v>
      </c>
    </row>
    <row r="761" spans="3:4" x14ac:dyDescent="0.2">
      <c r="C761" t="s">
        <v>8219</v>
      </c>
      <c r="D761">
        <v>14</v>
      </c>
    </row>
    <row r="762" spans="3:4" x14ac:dyDescent="0.2">
      <c r="C762" t="s">
        <v>8219</v>
      </c>
      <c r="D762">
        <v>1</v>
      </c>
    </row>
    <row r="763" spans="3:4" x14ac:dyDescent="0.2">
      <c r="C763" t="s">
        <v>8219</v>
      </c>
      <c r="D763">
        <v>118</v>
      </c>
    </row>
    <row r="764" spans="3:4" x14ac:dyDescent="0.2">
      <c r="C764" t="s">
        <v>8219</v>
      </c>
      <c r="D764">
        <v>2</v>
      </c>
    </row>
    <row r="765" spans="3:4" x14ac:dyDescent="0.2">
      <c r="C765" t="s">
        <v>8219</v>
      </c>
      <c r="D765">
        <v>1</v>
      </c>
    </row>
    <row r="766" spans="3:4" x14ac:dyDescent="0.2">
      <c r="C766" t="s">
        <v>8219</v>
      </c>
      <c r="D766">
        <v>3</v>
      </c>
    </row>
    <row r="767" spans="3:4" x14ac:dyDescent="0.2">
      <c r="C767" t="s">
        <v>8219</v>
      </c>
      <c r="D767">
        <v>1</v>
      </c>
    </row>
    <row r="768" spans="3:4" x14ac:dyDescent="0.2">
      <c r="C768" t="s">
        <v>8219</v>
      </c>
      <c r="D768">
        <v>3</v>
      </c>
    </row>
    <row r="769" spans="3:4" x14ac:dyDescent="0.2">
      <c r="C769" t="s">
        <v>8219</v>
      </c>
      <c r="D769">
        <v>38</v>
      </c>
    </row>
    <row r="770" spans="3:4" x14ac:dyDescent="0.2">
      <c r="C770" t="s">
        <v>8219</v>
      </c>
      <c r="D770">
        <v>52</v>
      </c>
    </row>
    <row r="771" spans="3:4" x14ac:dyDescent="0.2">
      <c r="C771" t="s">
        <v>8219</v>
      </c>
      <c r="D771">
        <v>2</v>
      </c>
    </row>
    <row r="772" spans="3:4" x14ac:dyDescent="0.2">
      <c r="C772" t="s">
        <v>8219</v>
      </c>
      <c r="D772">
        <v>0</v>
      </c>
    </row>
    <row r="773" spans="3:4" x14ac:dyDescent="0.2">
      <c r="C773" t="s">
        <v>8219</v>
      </c>
      <c r="D773">
        <v>4</v>
      </c>
    </row>
    <row r="774" spans="3:4" x14ac:dyDescent="0.2">
      <c r="C774" t="s">
        <v>8219</v>
      </c>
      <c r="D774">
        <v>46</v>
      </c>
    </row>
    <row r="775" spans="3:4" x14ac:dyDescent="0.2">
      <c r="C775" t="s">
        <v>8219</v>
      </c>
      <c r="D775">
        <v>26</v>
      </c>
    </row>
    <row r="776" spans="3:4" x14ac:dyDescent="0.2">
      <c r="C776" t="s">
        <v>8219</v>
      </c>
      <c r="D776">
        <v>45</v>
      </c>
    </row>
    <row r="777" spans="3:4" x14ac:dyDescent="0.2">
      <c r="C777" t="s">
        <v>8219</v>
      </c>
      <c r="D777">
        <v>7</v>
      </c>
    </row>
    <row r="778" spans="3:4" x14ac:dyDescent="0.2">
      <c r="C778" t="s">
        <v>8219</v>
      </c>
      <c r="D778">
        <v>8</v>
      </c>
    </row>
    <row r="779" spans="3:4" x14ac:dyDescent="0.2">
      <c r="C779" t="s">
        <v>8219</v>
      </c>
      <c r="D779">
        <v>263</v>
      </c>
    </row>
    <row r="780" spans="3:4" x14ac:dyDescent="0.2">
      <c r="C780" t="s">
        <v>8219</v>
      </c>
      <c r="D780">
        <v>394</v>
      </c>
    </row>
    <row r="781" spans="3:4" x14ac:dyDescent="0.2">
      <c r="C781" t="s">
        <v>8219</v>
      </c>
      <c r="D781">
        <v>1049</v>
      </c>
    </row>
    <row r="782" spans="3:4" x14ac:dyDescent="0.2">
      <c r="C782" t="s">
        <v>8219</v>
      </c>
      <c r="D782">
        <v>308</v>
      </c>
    </row>
    <row r="783" spans="3:4" x14ac:dyDescent="0.2">
      <c r="C783" t="s">
        <v>8219</v>
      </c>
      <c r="D783">
        <v>1088</v>
      </c>
    </row>
    <row r="784" spans="3:4" x14ac:dyDescent="0.2">
      <c r="C784" t="s">
        <v>8219</v>
      </c>
      <c r="D784">
        <v>73</v>
      </c>
    </row>
    <row r="785" spans="3:4" x14ac:dyDescent="0.2">
      <c r="C785" t="s">
        <v>8219</v>
      </c>
      <c r="D785">
        <v>143</v>
      </c>
    </row>
    <row r="786" spans="3:4" x14ac:dyDescent="0.2">
      <c r="C786" t="s">
        <v>8219</v>
      </c>
      <c r="D786">
        <v>1420</v>
      </c>
    </row>
    <row r="787" spans="3:4" x14ac:dyDescent="0.2">
      <c r="C787" t="s">
        <v>8219</v>
      </c>
      <c r="D787">
        <v>305</v>
      </c>
    </row>
    <row r="788" spans="3:4" x14ac:dyDescent="0.2">
      <c r="C788" t="s">
        <v>8219</v>
      </c>
      <c r="D788">
        <v>551</v>
      </c>
    </row>
    <row r="789" spans="3:4" x14ac:dyDescent="0.2">
      <c r="C789" t="s">
        <v>8219</v>
      </c>
      <c r="D789">
        <v>187</v>
      </c>
    </row>
    <row r="790" spans="3:4" x14ac:dyDescent="0.2">
      <c r="C790" t="s">
        <v>8219</v>
      </c>
      <c r="D790">
        <v>325</v>
      </c>
    </row>
    <row r="791" spans="3:4" x14ac:dyDescent="0.2">
      <c r="C791" t="s">
        <v>8219</v>
      </c>
      <c r="D791">
        <v>148</v>
      </c>
    </row>
    <row r="792" spans="3:4" x14ac:dyDescent="0.2">
      <c r="C792" t="s">
        <v>8219</v>
      </c>
      <c r="D792">
        <v>69</v>
      </c>
    </row>
    <row r="793" spans="3:4" x14ac:dyDescent="0.2">
      <c r="C793" t="s">
        <v>8219</v>
      </c>
      <c r="D793">
        <v>173</v>
      </c>
    </row>
    <row r="794" spans="3:4" x14ac:dyDescent="0.2">
      <c r="C794" t="s">
        <v>8219</v>
      </c>
      <c r="D794">
        <v>269</v>
      </c>
    </row>
    <row r="795" spans="3:4" x14ac:dyDescent="0.2">
      <c r="C795" t="s">
        <v>8219</v>
      </c>
      <c r="D795">
        <v>185</v>
      </c>
    </row>
    <row r="796" spans="3:4" x14ac:dyDescent="0.2">
      <c r="C796" t="s">
        <v>8219</v>
      </c>
      <c r="D796">
        <v>176</v>
      </c>
    </row>
    <row r="797" spans="3:4" x14ac:dyDescent="0.2">
      <c r="C797" t="s">
        <v>8219</v>
      </c>
      <c r="D797">
        <v>1019</v>
      </c>
    </row>
    <row r="798" spans="3:4" x14ac:dyDescent="0.2">
      <c r="C798" t="s">
        <v>8219</v>
      </c>
      <c r="D798">
        <v>113</v>
      </c>
    </row>
    <row r="799" spans="3:4" x14ac:dyDescent="0.2">
      <c r="C799" t="s">
        <v>8219</v>
      </c>
      <c r="D799">
        <v>404</v>
      </c>
    </row>
    <row r="800" spans="3:4" x14ac:dyDescent="0.2">
      <c r="C800" t="s">
        <v>8219</v>
      </c>
      <c r="D800">
        <v>707</v>
      </c>
    </row>
    <row r="801" spans="3:4" x14ac:dyDescent="0.2">
      <c r="C801" t="s">
        <v>8219</v>
      </c>
      <c r="D801">
        <v>392</v>
      </c>
    </row>
    <row r="802" spans="3:4" x14ac:dyDescent="0.2">
      <c r="C802" t="s">
        <v>8219</v>
      </c>
      <c r="D802">
        <v>23</v>
      </c>
    </row>
    <row r="803" spans="3:4" x14ac:dyDescent="0.2">
      <c r="C803" t="s">
        <v>8219</v>
      </c>
      <c r="D803">
        <v>682</v>
      </c>
    </row>
    <row r="804" spans="3:4" x14ac:dyDescent="0.2">
      <c r="C804" t="s">
        <v>8219</v>
      </c>
      <c r="D804">
        <v>37</v>
      </c>
    </row>
    <row r="805" spans="3:4" x14ac:dyDescent="0.2">
      <c r="C805" t="s">
        <v>8219</v>
      </c>
      <c r="D805">
        <v>146</v>
      </c>
    </row>
    <row r="806" spans="3:4" x14ac:dyDescent="0.2">
      <c r="C806" t="s">
        <v>8219</v>
      </c>
      <c r="D806">
        <v>119</v>
      </c>
    </row>
    <row r="807" spans="3:4" x14ac:dyDescent="0.2">
      <c r="C807" t="s">
        <v>8219</v>
      </c>
      <c r="D807">
        <v>163</v>
      </c>
    </row>
    <row r="808" spans="3:4" x14ac:dyDescent="0.2">
      <c r="C808" t="s">
        <v>8219</v>
      </c>
      <c r="D808">
        <v>339</v>
      </c>
    </row>
    <row r="809" spans="3:4" x14ac:dyDescent="0.2">
      <c r="C809" t="s">
        <v>8219</v>
      </c>
      <c r="D809">
        <v>58</v>
      </c>
    </row>
    <row r="810" spans="3:4" x14ac:dyDescent="0.2">
      <c r="C810" t="s">
        <v>8219</v>
      </c>
      <c r="D810">
        <v>456</v>
      </c>
    </row>
    <row r="811" spans="3:4" x14ac:dyDescent="0.2">
      <c r="C811" t="s">
        <v>8219</v>
      </c>
      <c r="D811">
        <v>15</v>
      </c>
    </row>
    <row r="812" spans="3:4" x14ac:dyDescent="0.2">
      <c r="C812" t="s">
        <v>8219</v>
      </c>
      <c r="D812">
        <v>191</v>
      </c>
    </row>
    <row r="813" spans="3:4" x14ac:dyDescent="0.2">
      <c r="C813" t="s">
        <v>8219</v>
      </c>
      <c r="D813">
        <v>17</v>
      </c>
    </row>
    <row r="814" spans="3:4" x14ac:dyDescent="0.2">
      <c r="C814" t="s">
        <v>8219</v>
      </c>
      <c r="D814">
        <v>4</v>
      </c>
    </row>
    <row r="815" spans="3:4" x14ac:dyDescent="0.2">
      <c r="C815" t="s">
        <v>8219</v>
      </c>
      <c r="D815">
        <v>18</v>
      </c>
    </row>
    <row r="816" spans="3:4" x14ac:dyDescent="0.2">
      <c r="C816" t="s">
        <v>8219</v>
      </c>
      <c r="D816">
        <v>0</v>
      </c>
    </row>
    <row r="817" spans="3:4" x14ac:dyDescent="0.2">
      <c r="C817" t="s">
        <v>8219</v>
      </c>
      <c r="D817">
        <v>22</v>
      </c>
    </row>
    <row r="818" spans="3:4" x14ac:dyDescent="0.2">
      <c r="C818" t="s">
        <v>8219</v>
      </c>
      <c r="D818">
        <v>49</v>
      </c>
    </row>
    <row r="819" spans="3:4" x14ac:dyDescent="0.2">
      <c r="C819" t="s">
        <v>8219</v>
      </c>
      <c r="D819">
        <v>19</v>
      </c>
    </row>
    <row r="820" spans="3:4" x14ac:dyDescent="0.2">
      <c r="C820" t="s">
        <v>8219</v>
      </c>
      <c r="D820">
        <v>4</v>
      </c>
    </row>
    <row r="821" spans="3:4" x14ac:dyDescent="0.2">
      <c r="C821" t="s">
        <v>8219</v>
      </c>
      <c r="D821">
        <v>4</v>
      </c>
    </row>
    <row r="822" spans="3:4" x14ac:dyDescent="0.2">
      <c r="C822" t="s">
        <v>8219</v>
      </c>
      <c r="D822">
        <v>2</v>
      </c>
    </row>
    <row r="823" spans="3:4" x14ac:dyDescent="0.2">
      <c r="C823" t="s">
        <v>8219</v>
      </c>
      <c r="D823">
        <v>0</v>
      </c>
    </row>
    <row r="824" spans="3:4" x14ac:dyDescent="0.2">
      <c r="C824" t="s">
        <v>8219</v>
      </c>
      <c r="D824">
        <v>0</v>
      </c>
    </row>
    <row r="825" spans="3:4" x14ac:dyDescent="0.2">
      <c r="C825" t="s">
        <v>8219</v>
      </c>
      <c r="D825">
        <v>14</v>
      </c>
    </row>
    <row r="826" spans="3:4" x14ac:dyDescent="0.2">
      <c r="C826" t="s">
        <v>8219</v>
      </c>
      <c r="D826">
        <v>8</v>
      </c>
    </row>
    <row r="827" spans="3:4" x14ac:dyDescent="0.2">
      <c r="C827" t="s">
        <v>8219</v>
      </c>
      <c r="D827">
        <v>0</v>
      </c>
    </row>
    <row r="828" spans="3:4" x14ac:dyDescent="0.2">
      <c r="C828" t="s">
        <v>8219</v>
      </c>
      <c r="D828">
        <v>15</v>
      </c>
    </row>
    <row r="829" spans="3:4" x14ac:dyDescent="0.2">
      <c r="C829" t="s">
        <v>8219</v>
      </c>
      <c r="D829">
        <v>33</v>
      </c>
    </row>
    <row r="830" spans="3:4" x14ac:dyDescent="0.2">
      <c r="C830" t="s">
        <v>8219</v>
      </c>
      <c r="D830">
        <v>2</v>
      </c>
    </row>
    <row r="831" spans="3:4" x14ac:dyDescent="0.2">
      <c r="C831" t="s">
        <v>8219</v>
      </c>
      <c r="D831">
        <v>6</v>
      </c>
    </row>
    <row r="832" spans="3:4" x14ac:dyDescent="0.2">
      <c r="C832" t="s">
        <v>8219</v>
      </c>
      <c r="D832">
        <v>2</v>
      </c>
    </row>
    <row r="833" spans="3:4" x14ac:dyDescent="0.2">
      <c r="C833" t="s">
        <v>8219</v>
      </c>
      <c r="D833">
        <v>0</v>
      </c>
    </row>
    <row r="834" spans="3:4" x14ac:dyDescent="0.2">
      <c r="C834" t="s">
        <v>8219</v>
      </c>
      <c r="D834">
        <v>4</v>
      </c>
    </row>
    <row r="835" spans="3:4" x14ac:dyDescent="0.2">
      <c r="C835" t="s">
        <v>8219</v>
      </c>
      <c r="D835">
        <v>1</v>
      </c>
    </row>
    <row r="836" spans="3:4" x14ac:dyDescent="0.2">
      <c r="C836" t="s">
        <v>8219</v>
      </c>
      <c r="D836">
        <v>3</v>
      </c>
    </row>
    <row r="837" spans="3:4" x14ac:dyDescent="0.2">
      <c r="C837" t="s">
        <v>8219</v>
      </c>
      <c r="D837">
        <v>4</v>
      </c>
    </row>
    <row r="838" spans="3:4" x14ac:dyDescent="0.2">
      <c r="C838" t="s">
        <v>8219</v>
      </c>
      <c r="D838">
        <v>0</v>
      </c>
    </row>
    <row r="839" spans="3:4" x14ac:dyDescent="0.2">
      <c r="C839" t="s">
        <v>8219</v>
      </c>
      <c r="D839">
        <v>4</v>
      </c>
    </row>
    <row r="840" spans="3:4" x14ac:dyDescent="0.2">
      <c r="C840" t="s">
        <v>8219</v>
      </c>
      <c r="D840">
        <v>3</v>
      </c>
    </row>
    <row r="841" spans="3:4" x14ac:dyDescent="0.2">
      <c r="C841" t="s">
        <v>8219</v>
      </c>
      <c r="D841">
        <v>34</v>
      </c>
    </row>
    <row r="842" spans="3:4" x14ac:dyDescent="0.2">
      <c r="C842" t="s">
        <v>8219</v>
      </c>
      <c r="D842">
        <v>2</v>
      </c>
    </row>
    <row r="843" spans="3:4" x14ac:dyDescent="0.2">
      <c r="C843" t="s">
        <v>8219</v>
      </c>
      <c r="D843">
        <v>33</v>
      </c>
    </row>
    <row r="844" spans="3:4" x14ac:dyDescent="0.2">
      <c r="C844" t="s">
        <v>8219</v>
      </c>
      <c r="D844">
        <v>0</v>
      </c>
    </row>
    <row r="845" spans="3:4" x14ac:dyDescent="0.2">
      <c r="C845" t="s">
        <v>8219</v>
      </c>
      <c r="D845">
        <v>0</v>
      </c>
    </row>
    <row r="846" spans="3:4" x14ac:dyDescent="0.2">
      <c r="C846" t="s">
        <v>8219</v>
      </c>
      <c r="D846">
        <v>1</v>
      </c>
    </row>
    <row r="847" spans="3:4" x14ac:dyDescent="0.2">
      <c r="C847" t="s">
        <v>8219</v>
      </c>
      <c r="D847">
        <v>13</v>
      </c>
    </row>
    <row r="848" spans="3:4" x14ac:dyDescent="0.2">
      <c r="C848" t="s">
        <v>8219</v>
      </c>
      <c r="D848">
        <v>2</v>
      </c>
    </row>
    <row r="849" spans="3:4" x14ac:dyDescent="0.2">
      <c r="C849" t="s">
        <v>8219</v>
      </c>
      <c r="D849">
        <v>36</v>
      </c>
    </row>
    <row r="850" spans="3:4" x14ac:dyDescent="0.2">
      <c r="C850" t="s">
        <v>8219</v>
      </c>
      <c r="D850">
        <v>1</v>
      </c>
    </row>
    <row r="851" spans="3:4" x14ac:dyDescent="0.2">
      <c r="C851" t="s">
        <v>8219</v>
      </c>
      <c r="D851">
        <v>15</v>
      </c>
    </row>
    <row r="852" spans="3:4" x14ac:dyDescent="0.2">
      <c r="C852" t="s">
        <v>8219</v>
      </c>
      <c r="D852">
        <v>1</v>
      </c>
    </row>
    <row r="853" spans="3:4" x14ac:dyDescent="0.2">
      <c r="C853" t="s">
        <v>8219</v>
      </c>
      <c r="D853">
        <v>0</v>
      </c>
    </row>
    <row r="854" spans="3:4" x14ac:dyDescent="0.2">
      <c r="C854" t="s">
        <v>8219</v>
      </c>
      <c r="D854">
        <v>28</v>
      </c>
    </row>
    <row r="855" spans="3:4" x14ac:dyDescent="0.2">
      <c r="C855" t="s">
        <v>8219</v>
      </c>
      <c r="D855">
        <v>18</v>
      </c>
    </row>
    <row r="856" spans="3:4" x14ac:dyDescent="0.2">
      <c r="C856" t="s">
        <v>8219</v>
      </c>
      <c r="D856">
        <v>61</v>
      </c>
    </row>
    <row r="857" spans="3:4" x14ac:dyDescent="0.2">
      <c r="C857" t="s">
        <v>8219</v>
      </c>
      <c r="D857">
        <v>108</v>
      </c>
    </row>
    <row r="858" spans="3:4" x14ac:dyDescent="0.2">
      <c r="C858" t="s">
        <v>8219</v>
      </c>
      <c r="D858">
        <v>142</v>
      </c>
    </row>
    <row r="859" spans="3:4" x14ac:dyDescent="0.2">
      <c r="C859" t="s">
        <v>8219</v>
      </c>
      <c r="D859">
        <v>74</v>
      </c>
    </row>
    <row r="860" spans="3:4" x14ac:dyDescent="0.2">
      <c r="C860" t="s">
        <v>8219</v>
      </c>
      <c r="D860">
        <v>38</v>
      </c>
    </row>
    <row r="861" spans="3:4" x14ac:dyDescent="0.2">
      <c r="C861" t="s">
        <v>8219</v>
      </c>
      <c r="D861">
        <v>20</v>
      </c>
    </row>
    <row r="862" spans="3:4" x14ac:dyDescent="0.2">
      <c r="C862" t="s">
        <v>8219</v>
      </c>
      <c r="D862">
        <v>24</v>
      </c>
    </row>
    <row r="863" spans="3:4" x14ac:dyDescent="0.2">
      <c r="C863" t="s">
        <v>8219</v>
      </c>
      <c r="D863">
        <v>66</v>
      </c>
    </row>
    <row r="864" spans="3:4" x14ac:dyDescent="0.2">
      <c r="C864" t="s">
        <v>8219</v>
      </c>
      <c r="D864">
        <v>28</v>
      </c>
    </row>
    <row r="865" spans="3:4" x14ac:dyDescent="0.2">
      <c r="C865" t="s">
        <v>8219</v>
      </c>
      <c r="D865">
        <v>24</v>
      </c>
    </row>
    <row r="866" spans="3:4" x14ac:dyDescent="0.2">
      <c r="C866" t="s">
        <v>8219</v>
      </c>
      <c r="D866">
        <v>73</v>
      </c>
    </row>
    <row r="867" spans="3:4" x14ac:dyDescent="0.2">
      <c r="C867" t="s">
        <v>8219</v>
      </c>
      <c r="D867">
        <v>3</v>
      </c>
    </row>
    <row r="868" spans="3:4" x14ac:dyDescent="0.2">
      <c r="C868" t="s">
        <v>8219</v>
      </c>
      <c r="D868">
        <v>20</v>
      </c>
    </row>
    <row r="869" spans="3:4" x14ac:dyDescent="0.2">
      <c r="C869" t="s">
        <v>8219</v>
      </c>
      <c r="D869">
        <v>21</v>
      </c>
    </row>
    <row r="870" spans="3:4" x14ac:dyDescent="0.2">
      <c r="C870" t="s">
        <v>8219</v>
      </c>
      <c r="D870">
        <v>94</v>
      </c>
    </row>
    <row r="871" spans="3:4" x14ac:dyDescent="0.2">
      <c r="C871" t="s">
        <v>8219</v>
      </c>
      <c r="D871">
        <v>139</v>
      </c>
    </row>
    <row r="872" spans="3:4" x14ac:dyDescent="0.2">
      <c r="C872" t="s">
        <v>8219</v>
      </c>
      <c r="D872">
        <v>130</v>
      </c>
    </row>
    <row r="873" spans="3:4" x14ac:dyDescent="0.2">
      <c r="C873" t="s">
        <v>8219</v>
      </c>
      <c r="D873">
        <v>31</v>
      </c>
    </row>
    <row r="874" spans="3:4" x14ac:dyDescent="0.2">
      <c r="C874" t="s">
        <v>8219</v>
      </c>
      <c r="D874">
        <v>13</v>
      </c>
    </row>
    <row r="875" spans="3:4" x14ac:dyDescent="0.2">
      <c r="C875" t="s">
        <v>8219</v>
      </c>
      <c r="D875">
        <v>90</v>
      </c>
    </row>
    <row r="876" spans="3:4" x14ac:dyDescent="0.2">
      <c r="C876" t="s">
        <v>8219</v>
      </c>
      <c r="D876">
        <v>141</v>
      </c>
    </row>
    <row r="877" spans="3:4" x14ac:dyDescent="0.2">
      <c r="C877" t="s">
        <v>8219</v>
      </c>
      <c r="D877">
        <v>23</v>
      </c>
    </row>
    <row r="878" spans="3:4" x14ac:dyDescent="0.2">
      <c r="C878" t="s">
        <v>8219</v>
      </c>
      <c r="D878">
        <v>18</v>
      </c>
    </row>
    <row r="879" spans="3:4" x14ac:dyDescent="0.2">
      <c r="C879" t="s">
        <v>8219</v>
      </c>
      <c r="D879">
        <v>76</v>
      </c>
    </row>
    <row r="880" spans="3:4" x14ac:dyDescent="0.2">
      <c r="C880" t="s">
        <v>8219</v>
      </c>
      <c r="D880">
        <v>93</v>
      </c>
    </row>
    <row r="881" spans="3:4" x14ac:dyDescent="0.2">
      <c r="C881" t="s">
        <v>8219</v>
      </c>
      <c r="D881">
        <v>69</v>
      </c>
    </row>
    <row r="882" spans="3:4" x14ac:dyDescent="0.2">
      <c r="C882" t="s">
        <v>8219</v>
      </c>
      <c r="D882">
        <v>21</v>
      </c>
    </row>
    <row r="883" spans="3:4" x14ac:dyDescent="0.2">
      <c r="C883" t="s">
        <v>8219</v>
      </c>
      <c r="D883">
        <v>57</v>
      </c>
    </row>
    <row r="884" spans="3:4" x14ac:dyDescent="0.2">
      <c r="C884" t="s">
        <v>8219</v>
      </c>
      <c r="D884">
        <v>108</v>
      </c>
    </row>
    <row r="885" spans="3:4" x14ac:dyDescent="0.2">
      <c r="C885" t="s">
        <v>8219</v>
      </c>
      <c r="D885">
        <v>83</v>
      </c>
    </row>
    <row r="886" spans="3:4" x14ac:dyDescent="0.2">
      <c r="C886" t="s">
        <v>8219</v>
      </c>
      <c r="D886">
        <v>96</v>
      </c>
    </row>
    <row r="887" spans="3:4" x14ac:dyDescent="0.2">
      <c r="C887" t="s">
        <v>8219</v>
      </c>
      <c r="D887">
        <v>64</v>
      </c>
    </row>
    <row r="888" spans="3:4" x14ac:dyDescent="0.2">
      <c r="C888" t="s">
        <v>8219</v>
      </c>
      <c r="D888">
        <v>14</v>
      </c>
    </row>
    <row r="889" spans="3:4" x14ac:dyDescent="0.2">
      <c r="C889" t="s">
        <v>8219</v>
      </c>
      <c r="D889">
        <v>169</v>
      </c>
    </row>
    <row r="890" spans="3:4" x14ac:dyDescent="0.2">
      <c r="C890" t="s">
        <v>8219</v>
      </c>
      <c r="D890">
        <v>33</v>
      </c>
    </row>
    <row r="891" spans="3:4" x14ac:dyDescent="0.2">
      <c r="C891" t="s">
        <v>8219</v>
      </c>
      <c r="D891">
        <v>102</v>
      </c>
    </row>
    <row r="892" spans="3:4" x14ac:dyDescent="0.2">
      <c r="C892" t="s">
        <v>8219</v>
      </c>
      <c r="D892">
        <v>104</v>
      </c>
    </row>
    <row r="893" spans="3:4" x14ac:dyDescent="0.2">
      <c r="C893" t="s">
        <v>8219</v>
      </c>
      <c r="D893">
        <v>20</v>
      </c>
    </row>
    <row r="894" spans="3:4" x14ac:dyDescent="0.2">
      <c r="C894" t="s">
        <v>8219</v>
      </c>
      <c r="D894">
        <v>35</v>
      </c>
    </row>
    <row r="895" spans="3:4" x14ac:dyDescent="0.2">
      <c r="C895" t="s">
        <v>8219</v>
      </c>
      <c r="D895">
        <v>94</v>
      </c>
    </row>
    <row r="896" spans="3:4" x14ac:dyDescent="0.2">
      <c r="C896" t="s">
        <v>8219</v>
      </c>
      <c r="D896">
        <v>14</v>
      </c>
    </row>
    <row r="897" spans="3:4" x14ac:dyDescent="0.2">
      <c r="C897" t="s">
        <v>8219</v>
      </c>
      <c r="D897">
        <v>15</v>
      </c>
    </row>
    <row r="898" spans="3:4" x14ac:dyDescent="0.2">
      <c r="C898" t="s">
        <v>8219</v>
      </c>
      <c r="D898">
        <v>51</v>
      </c>
    </row>
    <row r="899" spans="3:4" x14ac:dyDescent="0.2">
      <c r="C899" t="s">
        <v>8219</v>
      </c>
      <c r="D899">
        <v>19</v>
      </c>
    </row>
    <row r="900" spans="3:4" x14ac:dyDescent="0.2">
      <c r="C900" t="s">
        <v>8219</v>
      </c>
      <c r="D900">
        <v>23</v>
      </c>
    </row>
    <row r="901" spans="3:4" x14ac:dyDescent="0.2">
      <c r="C901" t="s">
        <v>8219</v>
      </c>
      <c r="D901">
        <v>97</v>
      </c>
    </row>
    <row r="902" spans="3:4" x14ac:dyDescent="0.2">
      <c r="C902" t="s">
        <v>8219</v>
      </c>
      <c r="D902">
        <v>76</v>
      </c>
    </row>
    <row r="903" spans="3:4" x14ac:dyDescent="0.2">
      <c r="C903" t="s">
        <v>8219</v>
      </c>
      <c r="D903">
        <v>11</v>
      </c>
    </row>
    <row r="904" spans="3:4" x14ac:dyDescent="0.2">
      <c r="C904" t="s">
        <v>8219</v>
      </c>
      <c r="D904">
        <v>52</v>
      </c>
    </row>
    <row r="905" spans="3:4" x14ac:dyDescent="0.2">
      <c r="C905" t="s">
        <v>8219</v>
      </c>
      <c r="D905">
        <v>95</v>
      </c>
    </row>
    <row r="906" spans="3:4" x14ac:dyDescent="0.2">
      <c r="C906" t="s">
        <v>8219</v>
      </c>
      <c r="D906">
        <v>35</v>
      </c>
    </row>
    <row r="907" spans="3:4" x14ac:dyDescent="0.2">
      <c r="C907" t="s">
        <v>8219</v>
      </c>
      <c r="D907">
        <v>21</v>
      </c>
    </row>
    <row r="908" spans="3:4" x14ac:dyDescent="0.2">
      <c r="C908" t="s">
        <v>8219</v>
      </c>
      <c r="D908">
        <v>93</v>
      </c>
    </row>
    <row r="909" spans="3:4" x14ac:dyDescent="0.2">
      <c r="C909" t="s">
        <v>8219</v>
      </c>
      <c r="D909">
        <v>11</v>
      </c>
    </row>
    <row r="910" spans="3:4" x14ac:dyDescent="0.2">
      <c r="C910" t="s">
        <v>8219</v>
      </c>
      <c r="D910">
        <v>21</v>
      </c>
    </row>
    <row r="911" spans="3:4" x14ac:dyDescent="0.2">
      <c r="C911" t="s">
        <v>8219</v>
      </c>
      <c r="D911">
        <v>54</v>
      </c>
    </row>
    <row r="912" spans="3:4" x14ac:dyDescent="0.2">
      <c r="C912" t="s">
        <v>8219</v>
      </c>
      <c r="D912">
        <v>31</v>
      </c>
    </row>
    <row r="913" spans="3:4" x14ac:dyDescent="0.2">
      <c r="C913" t="s">
        <v>8219</v>
      </c>
      <c r="D913">
        <v>132</v>
      </c>
    </row>
    <row r="914" spans="3:4" x14ac:dyDescent="0.2">
      <c r="C914" t="s">
        <v>8219</v>
      </c>
      <c r="D914">
        <v>1</v>
      </c>
    </row>
    <row r="915" spans="3:4" x14ac:dyDescent="0.2">
      <c r="C915" t="s">
        <v>8219</v>
      </c>
      <c r="D915">
        <v>0</v>
      </c>
    </row>
    <row r="916" spans="3:4" x14ac:dyDescent="0.2">
      <c r="C916" t="s">
        <v>8219</v>
      </c>
      <c r="D916">
        <v>0</v>
      </c>
    </row>
    <row r="917" spans="3:4" x14ac:dyDescent="0.2">
      <c r="C917" t="s">
        <v>8219</v>
      </c>
      <c r="D917">
        <v>1</v>
      </c>
    </row>
    <row r="918" spans="3:4" x14ac:dyDescent="0.2">
      <c r="C918" t="s">
        <v>8219</v>
      </c>
      <c r="D918">
        <v>39</v>
      </c>
    </row>
    <row r="919" spans="3:4" x14ac:dyDescent="0.2">
      <c r="C919" t="s">
        <v>8219</v>
      </c>
      <c r="D919">
        <v>0</v>
      </c>
    </row>
    <row r="920" spans="3:4" x14ac:dyDescent="0.2">
      <c r="C920" t="s">
        <v>8219</v>
      </c>
      <c r="D920">
        <v>0</v>
      </c>
    </row>
    <row r="921" spans="3:4" x14ac:dyDescent="0.2">
      <c r="C921" t="s">
        <v>8219</v>
      </c>
      <c r="D921">
        <v>3</v>
      </c>
    </row>
    <row r="922" spans="3:4" x14ac:dyDescent="0.2">
      <c r="C922" t="s">
        <v>8219</v>
      </c>
      <c r="D922">
        <v>1</v>
      </c>
    </row>
    <row r="923" spans="3:4" x14ac:dyDescent="0.2">
      <c r="C923" t="s">
        <v>8219</v>
      </c>
      <c r="D923">
        <v>13</v>
      </c>
    </row>
    <row r="924" spans="3:4" x14ac:dyDescent="0.2">
      <c r="C924" t="s">
        <v>8219</v>
      </c>
      <c r="D924">
        <v>0</v>
      </c>
    </row>
    <row r="925" spans="3:4" x14ac:dyDescent="0.2">
      <c r="C925" t="s">
        <v>8219</v>
      </c>
      <c r="D925">
        <v>6</v>
      </c>
    </row>
    <row r="926" spans="3:4" x14ac:dyDescent="0.2">
      <c r="C926" t="s">
        <v>8219</v>
      </c>
      <c r="D926">
        <v>0</v>
      </c>
    </row>
    <row r="927" spans="3:4" x14ac:dyDescent="0.2">
      <c r="C927" t="s">
        <v>8219</v>
      </c>
      <c r="D927">
        <v>14</v>
      </c>
    </row>
    <row r="928" spans="3:4" x14ac:dyDescent="0.2">
      <c r="C928" t="s">
        <v>8219</v>
      </c>
      <c r="D928">
        <v>5</v>
      </c>
    </row>
    <row r="929" spans="3:4" x14ac:dyDescent="0.2">
      <c r="C929" t="s">
        <v>8219</v>
      </c>
      <c r="D929">
        <v>6</v>
      </c>
    </row>
    <row r="930" spans="3:4" x14ac:dyDescent="0.2">
      <c r="C930" t="s">
        <v>8219</v>
      </c>
      <c r="D930">
        <v>15</v>
      </c>
    </row>
    <row r="931" spans="3:4" x14ac:dyDescent="0.2">
      <c r="C931" t="s">
        <v>8219</v>
      </c>
      <c r="D931">
        <v>0</v>
      </c>
    </row>
    <row r="932" spans="3:4" x14ac:dyDescent="0.2">
      <c r="C932" t="s">
        <v>8219</v>
      </c>
      <c r="D932">
        <v>1</v>
      </c>
    </row>
    <row r="933" spans="3:4" x14ac:dyDescent="0.2">
      <c r="C933" t="s">
        <v>8219</v>
      </c>
      <c r="D933">
        <v>9</v>
      </c>
    </row>
    <row r="934" spans="3:4" x14ac:dyDescent="0.2">
      <c r="C934" t="s">
        <v>8219</v>
      </c>
      <c r="D934">
        <v>3</v>
      </c>
    </row>
    <row r="935" spans="3:4" x14ac:dyDescent="0.2">
      <c r="C935" t="s">
        <v>8219</v>
      </c>
      <c r="D935">
        <v>3</v>
      </c>
    </row>
    <row r="936" spans="3:4" x14ac:dyDescent="0.2">
      <c r="C936" t="s">
        <v>8219</v>
      </c>
      <c r="D936">
        <v>1</v>
      </c>
    </row>
    <row r="937" spans="3:4" x14ac:dyDescent="0.2">
      <c r="C937" t="s">
        <v>8219</v>
      </c>
      <c r="D937">
        <v>3</v>
      </c>
    </row>
    <row r="938" spans="3:4" x14ac:dyDescent="0.2">
      <c r="C938" t="s">
        <v>8219</v>
      </c>
      <c r="D938">
        <v>0</v>
      </c>
    </row>
    <row r="939" spans="3:4" x14ac:dyDescent="0.2">
      <c r="C939" t="s">
        <v>8219</v>
      </c>
      <c r="D939">
        <v>2</v>
      </c>
    </row>
    <row r="940" spans="3:4" x14ac:dyDescent="0.2">
      <c r="C940" t="s">
        <v>8219</v>
      </c>
      <c r="D940">
        <v>10</v>
      </c>
    </row>
    <row r="941" spans="3:4" x14ac:dyDescent="0.2">
      <c r="C941" t="s">
        <v>8219</v>
      </c>
      <c r="D941">
        <v>60</v>
      </c>
    </row>
    <row r="942" spans="3:4" x14ac:dyDescent="0.2">
      <c r="C942" t="s">
        <v>8219</v>
      </c>
      <c r="D942">
        <v>5</v>
      </c>
    </row>
    <row r="943" spans="3:4" x14ac:dyDescent="0.2">
      <c r="C943" t="s">
        <v>8219</v>
      </c>
      <c r="D943">
        <v>9</v>
      </c>
    </row>
    <row r="944" spans="3:4" x14ac:dyDescent="0.2">
      <c r="C944" t="s">
        <v>8219</v>
      </c>
      <c r="D944">
        <v>13</v>
      </c>
    </row>
    <row r="945" spans="3:4" x14ac:dyDescent="0.2">
      <c r="C945" t="s">
        <v>8219</v>
      </c>
      <c r="D945">
        <v>0</v>
      </c>
    </row>
    <row r="946" spans="3:4" x14ac:dyDescent="0.2">
      <c r="C946" t="s">
        <v>8219</v>
      </c>
      <c r="D946">
        <v>8</v>
      </c>
    </row>
    <row r="947" spans="3:4" x14ac:dyDescent="0.2">
      <c r="C947" t="s">
        <v>8219</v>
      </c>
      <c r="D947">
        <v>3</v>
      </c>
    </row>
    <row r="948" spans="3:4" x14ac:dyDescent="0.2">
      <c r="C948" t="s">
        <v>8219</v>
      </c>
      <c r="D948">
        <v>3</v>
      </c>
    </row>
    <row r="949" spans="3:4" x14ac:dyDescent="0.2">
      <c r="C949" t="s">
        <v>8219</v>
      </c>
      <c r="D949">
        <v>0</v>
      </c>
    </row>
    <row r="950" spans="3:4" x14ac:dyDescent="0.2">
      <c r="C950" t="s">
        <v>8219</v>
      </c>
      <c r="D950">
        <v>6</v>
      </c>
    </row>
    <row r="951" spans="3:4" x14ac:dyDescent="0.2">
      <c r="C951" t="s">
        <v>8219</v>
      </c>
      <c r="D951">
        <v>4</v>
      </c>
    </row>
    <row r="952" spans="3:4" x14ac:dyDescent="0.2">
      <c r="C952" t="s">
        <v>8219</v>
      </c>
      <c r="D952">
        <v>1</v>
      </c>
    </row>
    <row r="953" spans="3:4" x14ac:dyDescent="0.2">
      <c r="C953" t="s">
        <v>8219</v>
      </c>
      <c r="D953">
        <v>29</v>
      </c>
    </row>
    <row r="954" spans="3:4" x14ac:dyDescent="0.2">
      <c r="C954" t="s">
        <v>8219</v>
      </c>
      <c r="D954">
        <v>0</v>
      </c>
    </row>
    <row r="955" spans="3:4" x14ac:dyDescent="0.2">
      <c r="C955" t="s">
        <v>8219</v>
      </c>
      <c r="D955">
        <v>4</v>
      </c>
    </row>
    <row r="956" spans="3:4" x14ac:dyDescent="0.2">
      <c r="C956" t="s">
        <v>8219</v>
      </c>
      <c r="D956">
        <v>5</v>
      </c>
    </row>
    <row r="957" spans="3:4" x14ac:dyDescent="0.2">
      <c r="C957" t="s">
        <v>8219</v>
      </c>
      <c r="D957">
        <v>4</v>
      </c>
    </row>
    <row r="958" spans="3:4" x14ac:dyDescent="0.2">
      <c r="C958" t="s">
        <v>8219</v>
      </c>
      <c r="D958">
        <v>5</v>
      </c>
    </row>
    <row r="959" spans="3:4" x14ac:dyDescent="0.2">
      <c r="C959" t="s">
        <v>8219</v>
      </c>
      <c r="D959">
        <v>1</v>
      </c>
    </row>
    <row r="960" spans="3:4" x14ac:dyDescent="0.2">
      <c r="C960" t="s">
        <v>8219</v>
      </c>
      <c r="D960">
        <v>1</v>
      </c>
    </row>
    <row r="961" spans="3:4" x14ac:dyDescent="0.2">
      <c r="C961" t="s">
        <v>8219</v>
      </c>
      <c r="D961">
        <v>0</v>
      </c>
    </row>
    <row r="962" spans="3:4" x14ac:dyDescent="0.2">
      <c r="C962" t="s">
        <v>8219</v>
      </c>
      <c r="D962">
        <v>14</v>
      </c>
    </row>
    <row r="963" spans="3:4" x14ac:dyDescent="0.2">
      <c r="C963" t="s">
        <v>8219</v>
      </c>
      <c r="D963">
        <v>3</v>
      </c>
    </row>
    <row r="964" spans="3:4" x14ac:dyDescent="0.2">
      <c r="C964" t="s">
        <v>8219</v>
      </c>
      <c r="D964">
        <v>10</v>
      </c>
    </row>
    <row r="965" spans="3:4" x14ac:dyDescent="0.2">
      <c r="C965" t="s">
        <v>8219</v>
      </c>
      <c r="D965">
        <v>17</v>
      </c>
    </row>
    <row r="966" spans="3:4" x14ac:dyDescent="0.2">
      <c r="C966" t="s">
        <v>8219</v>
      </c>
      <c r="D966">
        <v>2</v>
      </c>
    </row>
    <row r="967" spans="3:4" x14ac:dyDescent="0.2">
      <c r="C967" t="s">
        <v>8219</v>
      </c>
      <c r="D967">
        <v>0</v>
      </c>
    </row>
    <row r="968" spans="3:4" x14ac:dyDescent="0.2">
      <c r="C968" t="s">
        <v>8219</v>
      </c>
      <c r="D968">
        <v>4</v>
      </c>
    </row>
    <row r="969" spans="3:4" x14ac:dyDescent="0.2">
      <c r="C969" t="s">
        <v>8219</v>
      </c>
      <c r="D969">
        <v>12</v>
      </c>
    </row>
    <row r="970" spans="3:4" x14ac:dyDescent="0.2">
      <c r="C970" t="s">
        <v>8219</v>
      </c>
      <c r="D970">
        <v>3</v>
      </c>
    </row>
    <row r="971" spans="3:4" x14ac:dyDescent="0.2">
      <c r="C971" t="s">
        <v>8219</v>
      </c>
      <c r="D971">
        <v>12</v>
      </c>
    </row>
    <row r="972" spans="3:4" x14ac:dyDescent="0.2">
      <c r="C972" t="s">
        <v>8219</v>
      </c>
      <c r="D972">
        <v>0</v>
      </c>
    </row>
    <row r="973" spans="3:4" x14ac:dyDescent="0.2">
      <c r="C973" t="s">
        <v>8219</v>
      </c>
      <c r="D973">
        <v>7</v>
      </c>
    </row>
    <row r="974" spans="3:4" x14ac:dyDescent="0.2">
      <c r="C974" t="s">
        <v>8219</v>
      </c>
      <c r="D974">
        <v>2</v>
      </c>
    </row>
    <row r="975" spans="3:4" x14ac:dyDescent="0.2">
      <c r="C975" t="s">
        <v>8219</v>
      </c>
      <c r="D975">
        <v>1</v>
      </c>
    </row>
    <row r="976" spans="3:4" x14ac:dyDescent="0.2">
      <c r="C976" t="s">
        <v>8219</v>
      </c>
      <c r="D976">
        <v>4</v>
      </c>
    </row>
    <row r="977" spans="3:4" x14ac:dyDescent="0.2">
      <c r="C977" t="s">
        <v>8219</v>
      </c>
      <c r="D977">
        <v>4</v>
      </c>
    </row>
    <row r="978" spans="3:4" x14ac:dyDescent="0.2">
      <c r="C978" t="s">
        <v>8219</v>
      </c>
      <c r="D978">
        <v>17</v>
      </c>
    </row>
    <row r="979" spans="3:4" x14ac:dyDescent="0.2">
      <c r="C979" t="s">
        <v>8219</v>
      </c>
      <c r="D979">
        <v>7</v>
      </c>
    </row>
    <row r="980" spans="3:4" x14ac:dyDescent="0.2">
      <c r="C980" t="s">
        <v>8219</v>
      </c>
      <c r="D980">
        <v>2</v>
      </c>
    </row>
    <row r="981" spans="3:4" x14ac:dyDescent="0.2">
      <c r="C981" t="s">
        <v>8219</v>
      </c>
      <c r="D981">
        <v>5</v>
      </c>
    </row>
    <row r="982" spans="3:4" x14ac:dyDescent="0.2">
      <c r="C982" t="s">
        <v>8219</v>
      </c>
      <c r="D982">
        <v>1</v>
      </c>
    </row>
    <row r="983" spans="3:4" x14ac:dyDescent="0.2">
      <c r="C983" t="s">
        <v>8219</v>
      </c>
      <c r="D983">
        <v>1</v>
      </c>
    </row>
    <row r="984" spans="3:4" x14ac:dyDescent="0.2">
      <c r="C984" t="s">
        <v>8219</v>
      </c>
      <c r="D984">
        <v>14</v>
      </c>
    </row>
    <row r="985" spans="3:4" x14ac:dyDescent="0.2">
      <c r="C985" t="s">
        <v>8219</v>
      </c>
      <c r="D985">
        <v>26</v>
      </c>
    </row>
    <row r="986" spans="3:4" x14ac:dyDescent="0.2">
      <c r="C986" t="s">
        <v>8219</v>
      </c>
      <c r="D986">
        <v>2</v>
      </c>
    </row>
    <row r="987" spans="3:4" x14ac:dyDescent="0.2">
      <c r="C987" t="s">
        <v>8219</v>
      </c>
      <c r="D987">
        <v>1</v>
      </c>
    </row>
    <row r="988" spans="3:4" x14ac:dyDescent="0.2">
      <c r="C988" t="s">
        <v>8219</v>
      </c>
      <c r="D988">
        <v>3</v>
      </c>
    </row>
    <row r="989" spans="3:4" x14ac:dyDescent="0.2">
      <c r="C989" t="s">
        <v>8219</v>
      </c>
      <c r="D989">
        <v>7</v>
      </c>
    </row>
    <row r="990" spans="3:4" x14ac:dyDescent="0.2">
      <c r="C990" t="s">
        <v>8219</v>
      </c>
      <c r="D990">
        <v>9</v>
      </c>
    </row>
    <row r="991" spans="3:4" x14ac:dyDescent="0.2">
      <c r="C991" t="s">
        <v>8219</v>
      </c>
      <c r="D991">
        <v>20</v>
      </c>
    </row>
    <row r="992" spans="3:4" x14ac:dyDescent="0.2">
      <c r="C992" t="s">
        <v>8219</v>
      </c>
      <c r="D992">
        <v>6</v>
      </c>
    </row>
    <row r="993" spans="3:4" x14ac:dyDescent="0.2">
      <c r="C993" t="s">
        <v>8219</v>
      </c>
      <c r="D993">
        <v>13</v>
      </c>
    </row>
    <row r="994" spans="3:4" x14ac:dyDescent="0.2">
      <c r="C994" t="s">
        <v>8219</v>
      </c>
      <c r="D994">
        <v>3</v>
      </c>
    </row>
    <row r="995" spans="3:4" x14ac:dyDescent="0.2">
      <c r="C995" t="s">
        <v>8219</v>
      </c>
      <c r="D995">
        <v>6</v>
      </c>
    </row>
    <row r="996" spans="3:4" x14ac:dyDescent="0.2">
      <c r="C996" t="s">
        <v>8219</v>
      </c>
      <c r="D996">
        <v>10</v>
      </c>
    </row>
    <row r="997" spans="3:4" x14ac:dyDescent="0.2">
      <c r="C997" t="s">
        <v>8219</v>
      </c>
      <c r="D997">
        <v>147</v>
      </c>
    </row>
    <row r="998" spans="3:4" x14ac:dyDescent="0.2">
      <c r="C998" t="s">
        <v>8219</v>
      </c>
      <c r="D998">
        <v>199</v>
      </c>
    </row>
    <row r="999" spans="3:4" x14ac:dyDescent="0.2">
      <c r="C999" t="s">
        <v>8219</v>
      </c>
      <c r="D999">
        <v>50</v>
      </c>
    </row>
    <row r="1000" spans="3:4" x14ac:dyDescent="0.2">
      <c r="C1000" t="s">
        <v>8219</v>
      </c>
      <c r="D1000">
        <v>21</v>
      </c>
    </row>
    <row r="1001" spans="3:4" x14ac:dyDescent="0.2">
      <c r="C1001" t="s">
        <v>8219</v>
      </c>
      <c r="D1001">
        <v>24</v>
      </c>
    </row>
    <row r="1002" spans="3:4" x14ac:dyDescent="0.2">
      <c r="C1002" t="s">
        <v>8219</v>
      </c>
      <c r="D1002">
        <v>32</v>
      </c>
    </row>
    <row r="1003" spans="3:4" x14ac:dyDescent="0.2">
      <c r="C1003" t="s">
        <v>8219</v>
      </c>
      <c r="D1003">
        <v>62</v>
      </c>
    </row>
    <row r="1004" spans="3:4" x14ac:dyDescent="0.2">
      <c r="C1004" t="s">
        <v>8219</v>
      </c>
      <c r="D1004">
        <v>9</v>
      </c>
    </row>
    <row r="1005" spans="3:4" x14ac:dyDescent="0.2">
      <c r="C1005" t="s">
        <v>8219</v>
      </c>
      <c r="D1005">
        <v>38</v>
      </c>
    </row>
    <row r="1006" spans="3:4" x14ac:dyDescent="0.2">
      <c r="C1006" t="s">
        <v>8219</v>
      </c>
      <c r="D1006">
        <v>54</v>
      </c>
    </row>
    <row r="1007" spans="3:4" x14ac:dyDescent="0.2">
      <c r="C1007" t="s">
        <v>8219</v>
      </c>
      <c r="D1007">
        <v>37</v>
      </c>
    </row>
    <row r="1008" spans="3:4" x14ac:dyDescent="0.2">
      <c r="C1008" t="s">
        <v>8219</v>
      </c>
      <c r="D1008">
        <v>39</v>
      </c>
    </row>
    <row r="1009" spans="3:4" x14ac:dyDescent="0.2">
      <c r="C1009" t="s">
        <v>8219</v>
      </c>
      <c r="D1009">
        <v>34</v>
      </c>
    </row>
    <row r="1010" spans="3:4" x14ac:dyDescent="0.2">
      <c r="C1010" t="s">
        <v>8219</v>
      </c>
      <c r="D1010">
        <v>55</v>
      </c>
    </row>
    <row r="1011" spans="3:4" x14ac:dyDescent="0.2">
      <c r="C1011" t="s">
        <v>8219</v>
      </c>
      <c r="D1011">
        <v>32</v>
      </c>
    </row>
    <row r="1012" spans="3:4" x14ac:dyDescent="0.2">
      <c r="C1012" t="s">
        <v>8219</v>
      </c>
      <c r="D1012">
        <v>25</v>
      </c>
    </row>
    <row r="1013" spans="3:4" x14ac:dyDescent="0.2">
      <c r="C1013" t="s">
        <v>8219</v>
      </c>
      <c r="D1013">
        <v>33</v>
      </c>
    </row>
    <row r="1014" spans="3:4" x14ac:dyDescent="0.2">
      <c r="C1014" t="s">
        <v>8219</v>
      </c>
      <c r="D1014">
        <v>1</v>
      </c>
    </row>
    <row r="1015" spans="3:4" x14ac:dyDescent="0.2">
      <c r="C1015" t="s">
        <v>8219</v>
      </c>
      <c r="D1015">
        <v>202</v>
      </c>
    </row>
    <row r="1016" spans="3:4" x14ac:dyDescent="0.2">
      <c r="C1016" t="s">
        <v>8219</v>
      </c>
      <c r="D1016">
        <v>0</v>
      </c>
    </row>
    <row r="1017" spans="3:4" x14ac:dyDescent="0.2">
      <c r="C1017" t="s">
        <v>8219</v>
      </c>
      <c r="D1017">
        <v>1</v>
      </c>
    </row>
    <row r="1018" spans="3:4" x14ac:dyDescent="0.2">
      <c r="C1018" t="s">
        <v>8219</v>
      </c>
      <c r="D1018">
        <v>0</v>
      </c>
    </row>
    <row r="1019" spans="3:4" x14ac:dyDescent="0.2">
      <c r="C1019" t="s">
        <v>8219</v>
      </c>
      <c r="D1019">
        <v>2</v>
      </c>
    </row>
    <row r="1020" spans="3:4" x14ac:dyDescent="0.2">
      <c r="C1020" t="s">
        <v>8219</v>
      </c>
      <c r="D1020">
        <v>13</v>
      </c>
    </row>
    <row r="1021" spans="3:4" x14ac:dyDescent="0.2">
      <c r="C1021" t="s">
        <v>8219</v>
      </c>
      <c r="D1021">
        <v>9</v>
      </c>
    </row>
    <row r="1022" spans="3:4" x14ac:dyDescent="0.2">
      <c r="C1022" t="s">
        <v>8219</v>
      </c>
      <c r="D1022">
        <v>2</v>
      </c>
    </row>
    <row r="1023" spans="3:4" x14ac:dyDescent="0.2">
      <c r="C1023" t="s">
        <v>8219</v>
      </c>
      <c r="D1023">
        <v>0</v>
      </c>
    </row>
    <row r="1024" spans="3:4" x14ac:dyDescent="0.2">
      <c r="C1024" t="s">
        <v>8219</v>
      </c>
      <c r="D1024">
        <v>58</v>
      </c>
    </row>
    <row r="1025" spans="3:4" x14ac:dyDescent="0.2">
      <c r="C1025" t="s">
        <v>8219</v>
      </c>
      <c r="D1025">
        <v>8</v>
      </c>
    </row>
    <row r="1026" spans="3:4" x14ac:dyDescent="0.2">
      <c r="C1026" t="s">
        <v>8219</v>
      </c>
      <c r="D1026">
        <v>3</v>
      </c>
    </row>
    <row r="1027" spans="3:4" x14ac:dyDescent="0.2">
      <c r="C1027" t="s">
        <v>8219</v>
      </c>
      <c r="D1027">
        <v>0</v>
      </c>
    </row>
    <row r="1028" spans="3:4" x14ac:dyDescent="0.2">
      <c r="C1028" t="s">
        <v>8219</v>
      </c>
      <c r="D1028">
        <v>11</v>
      </c>
    </row>
    <row r="1029" spans="3:4" x14ac:dyDescent="0.2">
      <c r="C1029" t="s">
        <v>8219</v>
      </c>
      <c r="D1029">
        <v>20</v>
      </c>
    </row>
    <row r="1030" spans="3:4" x14ac:dyDescent="0.2">
      <c r="C1030" t="s">
        <v>8219</v>
      </c>
      <c r="D1030">
        <v>3</v>
      </c>
    </row>
    <row r="1031" spans="3:4" x14ac:dyDescent="0.2">
      <c r="C1031" t="s">
        <v>8219</v>
      </c>
      <c r="D1031">
        <v>0</v>
      </c>
    </row>
    <row r="1032" spans="3:4" x14ac:dyDescent="0.2">
      <c r="C1032" t="s">
        <v>8219</v>
      </c>
      <c r="D1032">
        <v>0</v>
      </c>
    </row>
    <row r="1033" spans="3:4" x14ac:dyDescent="0.2">
      <c r="C1033" t="s">
        <v>8219</v>
      </c>
      <c r="D1033">
        <v>0</v>
      </c>
    </row>
    <row r="1034" spans="3:4" x14ac:dyDescent="0.2">
      <c r="C1034" t="s">
        <v>8219</v>
      </c>
      <c r="D1034">
        <v>108</v>
      </c>
    </row>
    <row r="1035" spans="3:4" x14ac:dyDescent="0.2">
      <c r="C1035" t="s">
        <v>8219</v>
      </c>
      <c r="D1035">
        <v>20</v>
      </c>
    </row>
    <row r="1036" spans="3:4" x14ac:dyDescent="0.2">
      <c r="C1036" t="s">
        <v>8219</v>
      </c>
      <c r="D1036">
        <v>98</v>
      </c>
    </row>
    <row r="1037" spans="3:4" x14ac:dyDescent="0.2">
      <c r="C1037" t="s">
        <v>8219</v>
      </c>
      <c r="D1037">
        <v>196</v>
      </c>
    </row>
    <row r="1038" spans="3:4" x14ac:dyDescent="0.2">
      <c r="C1038" t="s">
        <v>8219</v>
      </c>
      <c r="D1038">
        <v>39</v>
      </c>
    </row>
    <row r="1039" spans="3:4" x14ac:dyDescent="0.2">
      <c r="C1039" t="s">
        <v>8219</v>
      </c>
      <c r="D1039">
        <v>128</v>
      </c>
    </row>
    <row r="1040" spans="3:4" x14ac:dyDescent="0.2">
      <c r="C1040" t="s">
        <v>8219</v>
      </c>
      <c r="D1040">
        <v>71</v>
      </c>
    </row>
    <row r="1041" spans="3:4" x14ac:dyDescent="0.2">
      <c r="C1041" t="s">
        <v>8219</v>
      </c>
      <c r="D1041">
        <v>47</v>
      </c>
    </row>
    <row r="1042" spans="3:4" x14ac:dyDescent="0.2">
      <c r="C1042" t="s">
        <v>8219</v>
      </c>
      <c r="D1042">
        <v>17</v>
      </c>
    </row>
    <row r="1043" spans="3:4" x14ac:dyDescent="0.2">
      <c r="C1043" t="s">
        <v>8219</v>
      </c>
      <c r="D1043">
        <v>91</v>
      </c>
    </row>
    <row r="1044" spans="3:4" x14ac:dyDescent="0.2">
      <c r="C1044" t="s">
        <v>8219</v>
      </c>
      <c r="D1044">
        <v>43</v>
      </c>
    </row>
    <row r="1045" spans="3:4" x14ac:dyDescent="0.2">
      <c r="C1045" t="s">
        <v>8219</v>
      </c>
      <c r="D1045">
        <v>17</v>
      </c>
    </row>
    <row r="1046" spans="3:4" x14ac:dyDescent="0.2">
      <c r="C1046" t="s">
        <v>8219</v>
      </c>
      <c r="D1046">
        <v>33</v>
      </c>
    </row>
    <row r="1047" spans="3:4" x14ac:dyDescent="0.2">
      <c r="C1047" t="s">
        <v>8219</v>
      </c>
      <c r="D1047">
        <v>87</v>
      </c>
    </row>
    <row r="1048" spans="3:4" x14ac:dyDescent="0.2">
      <c r="C1048" t="s">
        <v>8219</v>
      </c>
      <c r="D1048">
        <v>113</v>
      </c>
    </row>
    <row r="1049" spans="3:4" x14ac:dyDescent="0.2">
      <c r="C1049" t="s">
        <v>8219</v>
      </c>
      <c r="D1049">
        <v>14</v>
      </c>
    </row>
    <row r="1050" spans="3:4" x14ac:dyDescent="0.2">
      <c r="C1050" t="s">
        <v>8219</v>
      </c>
      <c r="D1050">
        <v>30</v>
      </c>
    </row>
    <row r="1051" spans="3:4" x14ac:dyDescent="0.2">
      <c r="C1051" t="s">
        <v>8219</v>
      </c>
      <c r="D1051">
        <v>16</v>
      </c>
    </row>
    <row r="1052" spans="3:4" x14ac:dyDescent="0.2">
      <c r="C1052" t="s">
        <v>8219</v>
      </c>
      <c r="D1052">
        <v>46</v>
      </c>
    </row>
    <row r="1053" spans="3:4" x14ac:dyDescent="0.2">
      <c r="C1053" t="s">
        <v>8219</v>
      </c>
      <c r="D1053">
        <v>24</v>
      </c>
    </row>
    <row r="1054" spans="3:4" x14ac:dyDescent="0.2">
      <c r="C1054" t="s">
        <v>8219</v>
      </c>
      <c r="D1054">
        <v>97</v>
      </c>
    </row>
    <row r="1055" spans="3:4" x14ac:dyDescent="0.2">
      <c r="C1055" t="s">
        <v>8219</v>
      </c>
      <c r="D1055">
        <v>59</v>
      </c>
    </row>
    <row r="1056" spans="3:4" x14ac:dyDescent="0.2">
      <c r="C1056" t="s">
        <v>8219</v>
      </c>
      <c r="D1056">
        <v>1095</v>
      </c>
    </row>
    <row r="1057" spans="3:4" x14ac:dyDescent="0.2">
      <c r="C1057" t="s">
        <v>8219</v>
      </c>
      <c r="D1057">
        <v>218</v>
      </c>
    </row>
    <row r="1058" spans="3:4" x14ac:dyDescent="0.2">
      <c r="C1058" t="s">
        <v>8219</v>
      </c>
      <c r="D1058">
        <v>111</v>
      </c>
    </row>
    <row r="1059" spans="3:4" x14ac:dyDescent="0.2">
      <c r="C1059" t="s">
        <v>8219</v>
      </c>
      <c r="D1059">
        <v>56</v>
      </c>
    </row>
    <row r="1060" spans="3:4" x14ac:dyDescent="0.2">
      <c r="C1060" t="s">
        <v>8219</v>
      </c>
      <c r="D1060">
        <v>265</v>
      </c>
    </row>
    <row r="1061" spans="3:4" x14ac:dyDescent="0.2">
      <c r="C1061" t="s">
        <v>8219</v>
      </c>
      <c r="D1061">
        <v>28</v>
      </c>
    </row>
    <row r="1062" spans="3:4" x14ac:dyDescent="0.2">
      <c r="C1062" t="s">
        <v>8219</v>
      </c>
      <c r="D1062">
        <v>364</v>
      </c>
    </row>
    <row r="1063" spans="3:4" x14ac:dyDescent="0.2">
      <c r="C1063" t="s">
        <v>8219</v>
      </c>
      <c r="D1063">
        <v>27</v>
      </c>
    </row>
    <row r="1064" spans="3:4" x14ac:dyDescent="0.2">
      <c r="C1064" t="s">
        <v>8219</v>
      </c>
      <c r="D1064">
        <v>93</v>
      </c>
    </row>
    <row r="1065" spans="3:4" x14ac:dyDescent="0.2">
      <c r="C1065" t="s">
        <v>8219</v>
      </c>
      <c r="D1065">
        <v>64</v>
      </c>
    </row>
    <row r="1066" spans="3:4" x14ac:dyDescent="0.2">
      <c r="C1066" t="s">
        <v>8219</v>
      </c>
      <c r="D1066">
        <v>22</v>
      </c>
    </row>
    <row r="1067" spans="3:4" x14ac:dyDescent="0.2">
      <c r="C1067" t="s">
        <v>8219</v>
      </c>
      <c r="D1067">
        <v>59</v>
      </c>
    </row>
    <row r="1068" spans="3:4" x14ac:dyDescent="0.2">
      <c r="C1068" t="s">
        <v>8219</v>
      </c>
      <c r="D1068">
        <v>249</v>
      </c>
    </row>
    <row r="1069" spans="3:4" x14ac:dyDescent="0.2">
      <c r="C1069" t="s">
        <v>8219</v>
      </c>
      <c r="D1069">
        <v>392</v>
      </c>
    </row>
    <row r="1070" spans="3:4" x14ac:dyDescent="0.2">
      <c r="C1070" t="s">
        <v>8219</v>
      </c>
      <c r="D1070">
        <v>115</v>
      </c>
    </row>
    <row r="1071" spans="3:4" x14ac:dyDescent="0.2">
      <c r="C1071" t="s">
        <v>8219</v>
      </c>
      <c r="D1071">
        <v>433</v>
      </c>
    </row>
    <row r="1072" spans="3:4" x14ac:dyDescent="0.2">
      <c r="C1072" t="s">
        <v>8219</v>
      </c>
      <c r="D1072">
        <v>20</v>
      </c>
    </row>
    <row r="1073" spans="3:4" x14ac:dyDescent="0.2">
      <c r="C1073" t="s">
        <v>8219</v>
      </c>
      <c r="D1073">
        <v>8</v>
      </c>
    </row>
    <row r="1074" spans="3:4" x14ac:dyDescent="0.2">
      <c r="C1074" t="s">
        <v>8219</v>
      </c>
      <c r="D1074">
        <v>175</v>
      </c>
    </row>
    <row r="1075" spans="3:4" x14ac:dyDescent="0.2">
      <c r="C1075" t="s">
        <v>8219</v>
      </c>
      <c r="D1075">
        <v>104</v>
      </c>
    </row>
    <row r="1076" spans="3:4" x14ac:dyDescent="0.2">
      <c r="C1076" t="s">
        <v>8219</v>
      </c>
      <c r="D1076">
        <v>17</v>
      </c>
    </row>
    <row r="1077" spans="3:4" x14ac:dyDescent="0.2">
      <c r="C1077" t="s">
        <v>8219</v>
      </c>
      <c r="D1077">
        <v>277</v>
      </c>
    </row>
    <row r="1078" spans="3:4" x14ac:dyDescent="0.2">
      <c r="C1078" t="s">
        <v>8219</v>
      </c>
      <c r="D1078">
        <v>118</v>
      </c>
    </row>
    <row r="1079" spans="3:4" x14ac:dyDescent="0.2">
      <c r="C1079" t="s">
        <v>8219</v>
      </c>
      <c r="D1079">
        <v>97</v>
      </c>
    </row>
    <row r="1080" spans="3:4" x14ac:dyDescent="0.2">
      <c r="C1080" t="s">
        <v>8219</v>
      </c>
      <c r="D1080">
        <v>20</v>
      </c>
    </row>
    <row r="1081" spans="3:4" x14ac:dyDescent="0.2">
      <c r="C1081" t="s">
        <v>8219</v>
      </c>
      <c r="D1081">
        <v>26</v>
      </c>
    </row>
    <row r="1082" spans="3:4" x14ac:dyDescent="0.2">
      <c r="C1082" t="s">
        <v>8219</v>
      </c>
      <c r="D1082">
        <v>128</v>
      </c>
    </row>
    <row r="1083" spans="3:4" x14ac:dyDescent="0.2">
      <c r="C1083" t="s">
        <v>8219</v>
      </c>
      <c r="D1083">
        <v>15</v>
      </c>
    </row>
    <row r="1084" spans="3:4" x14ac:dyDescent="0.2">
      <c r="C1084" t="s">
        <v>8219</v>
      </c>
      <c r="D1084">
        <v>25</v>
      </c>
    </row>
    <row r="1085" spans="3:4" x14ac:dyDescent="0.2">
      <c r="C1085" t="s">
        <v>8219</v>
      </c>
      <c r="D1085">
        <v>55</v>
      </c>
    </row>
    <row r="1086" spans="3:4" x14ac:dyDescent="0.2">
      <c r="C1086" t="s">
        <v>8219</v>
      </c>
      <c r="D1086">
        <v>107</v>
      </c>
    </row>
    <row r="1087" spans="3:4" x14ac:dyDescent="0.2">
      <c r="C1087" t="s">
        <v>8219</v>
      </c>
      <c r="D1087">
        <v>557</v>
      </c>
    </row>
    <row r="1088" spans="3:4" x14ac:dyDescent="0.2">
      <c r="C1088" t="s">
        <v>8219</v>
      </c>
      <c r="D1088">
        <v>40</v>
      </c>
    </row>
    <row r="1089" spans="3:4" x14ac:dyDescent="0.2">
      <c r="C1089" t="s">
        <v>8219</v>
      </c>
      <c r="D1089">
        <v>36</v>
      </c>
    </row>
    <row r="1090" spans="3:4" x14ac:dyDescent="0.2">
      <c r="C1090" t="s">
        <v>8219</v>
      </c>
      <c r="D1090">
        <v>159</v>
      </c>
    </row>
    <row r="1091" spans="3:4" x14ac:dyDescent="0.2">
      <c r="C1091" t="s">
        <v>8219</v>
      </c>
      <c r="D1091">
        <v>41</v>
      </c>
    </row>
    <row r="1092" spans="3:4" x14ac:dyDescent="0.2">
      <c r="C1092" t="s">
        <v>8219</v>
      </c>
      <c r="D1092">
        <v>226</v>
      </c>
    </row>
    <row r="1093" spans="3:4" x14ac:dyDescent="0.2">
      <c r="C1093" t="s">
        <v>8219</v>
      </c>
      <c r="D1093">
        <v>30</v>
      </c>
    </row>
    <row r="1094" spans="3:4" x14ac:dyDescent="0.2">
      <c r="C1094" t="s">
        <v>8219</v>
      </c>
      <c r="D1094">
        <v>103</v>
      </c>
    </row>
    <row r="1095" spans="3:4" x14ac:dyDescent="0.2">
      <c r="C1095" t="s">
        <v>8219</v>
      </c>
      <c r="D1095">
        <v>62</v>
      </c>
    </row>
    <row r="1096" spans="3:4" x14ac:dyDescent="0.2">
      <c r="C1096" t="s">
        <v>8219</v>
      </c>
      <c r="D1096">
        <v>6</v>
      </c>
    </row>
    <row r="1097" spans="3:4" x14ac:dyDescent="0.2">
      <c r="C1097" t="s">
        <v>8219</v>
      </c>
      <c r="D1097">
        <v>182</v>
      </c>
    </row>
    <row r="1098" spans="3:4" x14ac:dyDescent="0.2">
      <c r="C1098" t="s">
        <v>8219</v>
      </c>
      <c r="D1098">
        <v>145</v>
      </c>
    </row>
    <row r="1099" spans="3:4" x14ac:dyDescent="0.2">
      <c r="C1099" t="s">
        <v>8219</v>
      </c>
      <c r="D1099">
        <v>25</v>
      </c>
    </row>
    <row r="1100" spans="3:4" x14ac:dyDescent="0.2">
      <c r="C1100" t="s">
        <v>8219</v>
      </c>
      <c r="D1100">
        <v>320</v>
      </c>
    </row>
    <row r="1101" spans="3:4" x14ac:dyDescent="0.2">
      <c r="C1101" t="s">
        <v>8219</v>
      </c>
      <c r="D1101">
        <v>99</v>
      </c>
    </row>
    <row r="1102" spans="3:4" x14ac:dyDescent="0.2">
      <c r="C1102" t="s">
        <v>8219</v>
      </c>
      <c r="D1102">
        <v>348</v>
      </c>
    </row>
    <row r="1103" spans="3:4" x14ac:dyDescent="0.2">
      <c r="C1103" t="s">
        <v>8219</v>
      </c>
      <c r="D1103">
        <v>41</v>
      </c>
    </row>
    <row r="1104" spans="3:4" x14ac:dyDescent="0.2">
      <c r="C1104" t="s">
        <v>8219</v>
      </c>
      <c r="D1104">
        <v>29</v>
      </c>
    </row>
    <row r="1105" spans="3:4" x14ac:dyDescent="0.2">
      <c r="C1105" t="s">
        <v>8219</v>
      </c>
      <c r="D1105">
        <v>25</v>
      </c>
    </row>
    <row r="1106" spans="3:4" x14ac:dyDescent="0.2">
      <c r="C1106" t="s">
        <v>8219</v>
      </c>
      <c r="D1106">
        <v>23</v>
      </c>
    </row>
    <row r="1107" spans="3:4" x14ac:dyDescent="0.2">
      <c r="C1107" t="s">
        <v>8219</v>
      </c>
      <c r="D1107">
        <v>1260</v>
      </c>
    </row>
    <row r="1108" spans="3:4" x14ac:dyDescent="0.2">
      <c r="C1108" t="s">
        <v>8219</v>
      </c>
      <c r="D1108">
        <v>307</v>
      </c>
    </row>
    <row r="1109" spans="3:4" x14ac:dyDescent="0.2">
      <c r="C1109" t="s">
        <v>8219</v>
      </c>
      <c r="D1109">
        <v>329</v>
      </c>
    </row>
    <row r="1110" spans="3:4" x14ac:dyDescent="0.2">
      <c r="C1110" t="s">
        <v>8219</v>
      </c>
      <c r="D1110">
        <v>32</v>
      </c>
    </row>
    <row r="1111" spans="3:4" x14ac:dyDescent="0.2">
      <c r="C1111" t="s">
        <v>8219</v>
      </c>
      <c r="D1111">
        <v>27</v>
      </c>
    </row>
    <row r="1112" spans="3:4" x14ac:dyDescent="0.2">
      <c r="C1112" t="s">
        <v>8219</v>
      </c>
      <c r="D1112">
        <v>236</v>
      </c>
    </row>
    <row r="1113" spans="3:4" x14ac:dyDescent="0.2">
      <c r="C1113" t="s">
        <v>8219</v>
      </c>
      <c r="D1113">
        <v>42</v>
      </c>
    </row>
    <row r="1114" spans="3:4" x14ac:dyDescent="0.2">
      <c r="C1114" t="s">
        <v>8219</v>
      </c>
      <c r="D1114">
        <v>95</v>
      </c>
    </row>
    <row r="1115" spans="3:4" x14ac:dyDescent="0.2">
      <c r="C1115" t="s">
        <v>8219</v>
      </c>
      <c r="D1115">
        <v>37</v>
      </c>
    </row>
    <row r="1116" spans="3:4" x14ac:dyDescent="0.2">
      <c r="C1116" t="s">
        <v>8219</v>
      </c>
      <c r="D1116">
        <v>128</v>
      </c>
    </row>
    <row r="1117" spans="3:4" x14ac:dyDescent="0.2">
      <c r="C1117" t="s">
        <v>8219</v>
      </c>
      <c r="D1117">
        <v>156</v>
      </c>
    </row>
    <row r="1118" spans="3:4" x14ac:dyDescent="0.2">
      <c r="C1118" t="s">
        <v>8219</v>
      </c>
      <c r="D1118">
        <v>64</v>
      </c>
    </row>
    <row r="1119" spans="3:4" x14ac:dyDescent="0.2">
      <c r="C1119" t="s">
        <v>8219</v>
      </c>
      <c r="D1119">
        <v>58</v>
      </c>
    </row>
    <row r="1120" spans="3:4" x14ac:dyDescent="0.2">
      <c r="C1120" t="s">
        <v>8219</v>
      </c>
      <c r="D1120">
        <v>20</v>
      </c>
    </row>
    <row r="1121" spans="3:4" x14ac:dyDescent="0.2">
      <c r="C1121" t="s">
        <v>8219</v>
      </c>
      <c r="D1121">
        <v>47</v>
      </c>
    </row>
    <row r="1122" spans="3:4" x14ac:dyDescent="0.2">
      <c r="C1122" t="s">
        <v>8219</v>
      </c>
      <c r="D1122">
        <v>54</v>
      </c>
    </row>
    <row r="1123" spans="3:4" x14ac:dyDescent="0.2">
      <c r="C1123" t="s">
        <v>8219</v>
      </c>
      <c r="D1123">
        <v>9</v>
      </c>
    </row>
    <row r="1124" spans="3:4" x14ac:dyDescent="0.2">
      <c r="C1124" t="s">
        <v>8219</v>
      </c>
      <c r="D1124">
        <v>35</v>
      </c>
    </row>
    <row r="1125" spans="3:4" x14ac:dyDescent="0.2">
      <c r="C1125" t="s">
        <v>8219</v>
      </c>
      <c r="D1125">
        <v>2</v>
      </c>
    </row>
    <row r="1126" spans="3:4" x14ac:dyDescent="0.2">
      <c r="C1126" t="s">
        <v>8219</v>
      </c>
      <c r="D1126">
        <v>3</v>
      </c>
    </row>
    <row r="1127" spans="3:4" x14ac:dyDescent="0.2">
      <c r="C1127" t="s">
        <v>8219</v>
      </c>
      <c r="D1127">
        <v>0</v>
      </c>
    </row>
    <row r="1128" spans="3:4" x14ac:dyDescent="0.2">
      <c r="C1128" t="s">
        <v>8219</v>
      </c>
      <c r="D1128">
        <v>1</v>
      </c>
    </row>
    <row r="1129" spans="3:4" x14ac:dyDescent="0.2">
      <c r="C1129" t="s">
        <v>8219</v>
      </c>
      <c r="D1129">
        <v>0</v>
      </c>
    </row>
    <row r="1130" spans="3:4" x14ac:dyDescent="0.2">
      <c r="C1130" t="s">
        <v>8219</v>
      </c>
      <c r="D1130">
        <v>0</v>
      </c>
    </row>
    <row r="1131" spans="3:4" x14ac:dyDescent="0.2">
      <c r="C1131" t="s">
        <v>8219</v>
      </c>
      <c r="D1131">
        <v>3</v>
      </c>
    </row>
    <row r="1132" spans="3:4" x14ac:dyDescent="0.2">
      <c r="C1132" t="s">
        <v>8219</v>
      </c>
      <c r="D1132">
        <v>11</v>
      </c>
    </row>
    <row r="1133" spans="3:4" x14ac:dyDescent="0.2">
      <c r="C1133" t="s">
        <v>8219</v>
      </c>
      <c r="D1133">
        <v>6</v>
      </c>
    </row>
    <row r="1134" spans="3:4" x14ac:dyDescent="0.2">
      <c r="C1134" t="s">
        <v>8219</v>
      </c>
      <c r="D1134">
        <v>0</v>
      </c>
    </row>
    <row r="1135" spans="3:4" x14ac:dyDescent="0.2">
      <c r="C1135" t="s">
        <v>8219</v>
      </c>
      <c r="D1135">
        <v>67</v>
      </c>
    </row>
    <row r="1136" spans="3:4" x14ac:dyDescent="0.2">
      <c r="C1136" t="s">
        <v>8219</v>
      </c>
      <c r="D1136">
        <v>23</v>
      </c>
    </row>
    <row r="1137" spans="3:4" x14ac:dyDescent="0.2">
      <c r="C1137" t="s">
        <v>8219</v>
      </c>
      <c r="D1137">
        <v>72</v>
      </c>
    </row>
    <row r="1138" spans="3:4" x14ac:dyDescent="0.2">
      <c r="C1138" t="s">
        <v>8219</v>
      </c>
      <c r="D1138">
        <v>2</v>
      </c>
    </row>
    <row r="1139" spans="3:4" x14ac:dyDescent="0.2">
      <c r="C1139" t="s">
        <v>8219</v>
      </c>
      <c r="D1139">
        <v>15</v>
      </c>
    </row>
    <row r="1140" spans="3:4" x14ac:dyDescent="0.2">
      <c r="C1140" t="s">
        <v>8219</v>
      </c>
      <c r="D1140">
        <v>1</v>
      </c>
    </row>
    <row r="1141" spans="3:4" x14ac:dyDescent="0.2">
      <c r="C1141" t="s">
        <v>8219</v>
      </c>
      <c r="D1141">
        <v>2</v>
      </c>
    </row>
    <row r="1142" spans="3:4" x14ac:dyDescent="0.2">
      <c r="C1142" t="s">
        <v>8219</v>
      </c>
      <c r="D1142">
        <v>7</v>
      </c>
    </row>
    <row r="1143" spans="3:4" x14ac:dyDescent="0.2">
      <c r="C1143" t="s">
        <v>8219</v>
      </c>
      <c r="D1143">
        <v>16</v>
      </c>
    </row>
    <row r="1144" spans="3:4" x14ac:dyDescent="0.2">
      <c r="C1144" t="s">
        <v>8219</v>
      </c>
      <c r="D1144">
        <v>117</v>
      </c>
    </row>
    <row r="1145" spans="3:4" x14ac:dyDescent="0.2">
      <c r="C1145" t="s">
        <v>8219</v>
      </c>
      <c r="D1145">
        <v>2</v>
      </c>
    </row>
    <row r="1146" spans="3:4" x14ac:dyDescent="0.2">
      <c r="C1146" t="s">
        <v>8219</v>
      </c>
      <c r="D1146">
        <v>7</v>
      </c>
    </row>
    <row r="1147" spans="3:4" x14ac:dyDescent="0.2">
      <c r="C1147" t="s">
        <v>8219</v>
      </c>
      <c r="D1147">
        <v>3</v>
      </c>
    </row>
    <row r="1148" spans="3:4" x14ac:dyDescent="0.2">
      <c r="C1148" t="s">
        <v>8219</v>
      </c>
      <c r="D1148">
        <v>20</v>
      </c>
    </row>
    <row r="1149" spans="3:4" x14ac:dyDescent="0.2">
      <c r="C1149" t="s">
        <v>8219</v>
      </c>
      <c r="D1149">
        <v>50</v>
      </c>
    </row>
    <row r="1150" spans="3:4" x14ac:dyDescent="0.2">
      <c r="C1150" t="s">
        <v>8219</v>
      </c>
      <c r="D1150">
        <v>2</v>
      </c>
    </row>
    <row r="1151" spans="3:4" x14ac:dyDescent="0.2">
      <c r="C1151" t="s">
        <v>8219</v>
      </c>
      <c r="D1151">
        <v>3</v>
      </c>
    </row>
    <row r="1152" spans="3:4" x14ac:dyDescent="0.2">
      <c r="C1152" t="s">
        <v>8219</v>
      </c>
      <c r="D1152">
        <v>27</v>
      </c>
    </row>
    <row r="1153" spans="3:4" x14ac:dyDescent="0.2">
      <c r="C1153" t="s">
        <v>8219</v>
      </c>
      <c r="D1153">
        <v>7</v>
      </c>
    </row>
    <row r="1154" spans="3:4" x14ac:dyDescent="0.2">
      <c r="C1154" t="s">
        <v>8219</v>
      </c>
      <c r="D1154">
        <v>5</v>
      </c>
    </row>
    <row r="1155" spans="3:4" x14ac:dyDescent="0.2">
      <c r="C1155" t="s">
        <v>8219</v>
      </c>
      <c r="D1155">
        <v>0</v>
      </c>
    </row>
    <row r="1156" spans="3:4" x14ac:dyDescent="0.2">
      <c r="C1156" t="s">
        <v>8219</v>
      </c>
      <c r="D1156">
        <v>3</v>
      </c>
    </row>
    <row r="1157" spans="3:4" x14ac:dyDescent="0.2">
      <c r="C1157" t="s">
        <v>8219</v>
      </c>
      <c r="D1157">
        <v>6</v>
      </c>
    </row>
    <row r="1158" spans="3:4" x14ac:dyDescent="0.2">
      <c r="C1158" t="s">
        <v>8219</v>
      </c>
      <c r="D1158">
        <v>9</v>
      </c>
    </row>
    <row r="1159" spans="3:4" x14ac:dyDescent="0.2">
      <c r="C1159" t="s">
        <v>8219</v>
      </c>
      <c r="D1159">
        <v>3</v>
      </c>
    </row>
    <row r="1160" spans="3:4" x14ac:dyDescent="0.2">
      <c r="C1160" t="s">
        <v>8219</v>
      </c>
      <c r="D1160">
        <v>2</v>
      </c>
    </row>
    <row r="1161" spans="3:4" x14ac:dyDescent="0.2">
      <c r="C1161" t="s">
        <v>8219</v>
      </c>
      <c r="D1161">
        <v>3</v>
      </c>
    </row>
    <row r="1162" spans="3:4" x14ac:dyDescent="0.2">
      <c r="C1162" t="s">
        <v>8219</v>
      </c>
      <c r="D1162">
        <v>45</v>
      </c>
    </row>
    <row r="1163" spans="3:4" x14ac:dyDescent="0.2">
      <c r="C1163" t="s">
        <v>8219</v>
      </c>
      <c r="D1163">
        <v>9</v>
      </c>
    </row>
    <row r="1164" spans="3:4" x14ac:dyDescent="0.2">
      <c r="C1164" t="s">
        <v>8219</v>
      </c>
      <c r="D1164">
        <v>9</v>
      </c>
    </row>
    <row r="1165" spans="3:4" x14ac:dyDescent="0.2">
      <c r="C1165" t="s">
        <v>8219</v>
      </c>
      <c r="D1165">
        <v>21</v>
      </c>
    </row>
    <row r="1166" spans="3:4" x14ac:dyDescent="0.2">
      <c r="C1166" t="s">
        <v>8219</v>
      </c>
      <c r="D1166">
        <v>17</v>
      </c>
    </row>
    <row r="1167" spans="3:4" x14ac:dyDescent="0.2">
      <c r="C1167" t="s">
        <v>8219</v>
      </c>
      <c r="D1167">
        <v>1</v>
      </c>
    </row>
    <row r="1168" spans="3:4" x14ac:dyDescent="0.2">
      <c r="C1168" t="s">
        <v>8219</v>
      </c>
      <c r="D1168">
        <v>1</v>
      </c>
    </row>
    <row r="1169" spans="3:4" x14ac:dyDescent="0.2">
      <c r="C1169" t="s">
        <v>8219</v>
      </c>
      <c r="D1169">
        <v>14</v>
      </c>
    </row>
    <row r="1170" spans="3:4" x14ac:dyDescent="0.2">
      <c r="C1170" t="s">
        <v>8219</v>
      </c>
      <c r="D1170">
        <v>42</v>
      </c>
    </row>
    <row r="1171" spans="3:4" x14ac:dyDescent="0.2">
      <c r="C1171" t="s">
        <v>8219</v>
      </c>
      <c r="D1171">
        <v>27</v>
      </c>
    </row>
    <row r="1172" spans="3:4" x14ac:dyDescent="0.2">
      <c r="C1172" t="s">
        <v>8219</v>
      </c>
      <c r="D1172">
        <v>5</v>
      </c>
    </row>
    <row r="1173" spans="3:4" x14ac:dyDescent="0.2">
      <c r="C1173" t="s">
        <v>8219</v>
      </c>
      <c r="D1173">
        <v>13</v>
      </c>
    </row>
    <row r="1174" spans="3:4" x14ac:dyDescent="0.2">
      <c r="C1174" t="s">
        <v>8219</v>
      </c>
      <c r="D1174">
        <v>12</v>
      </c>
    </row>
    <row r="1175" spans="3:4" x14ac:dyDescent="0.2">
      <c r="C1175" t="s">
        <v>8219</v>
      </c>
      <c r="D1175">
        <v>90</v>
      </c>
    </row>
    <row r="1176" spans="3:4" x14ac:dyDescent="0.2">
      <c r="C1176" t="s">
        <v>8219</v>
      </c>
      <c r="D1176">
        <v>2</v>
      </c>
    </row>
    <row r="1177" spans="3:4" x14ac:dyDescent="0.2">
      <c r="C1177" t="s">
        <v>8219</v>
      </c>
      <c r="D1177">
        <v>5</v>
      </c>
    </row>
    <row r="1178" spans="3:4" x14ac:dyDescent="0.2">
      <c r="C1178" t="s">
        <v>8219</v>
      </c>
      <c r="D1178">
        <v>31</v>
      </c>
    </row>
    <row r="1179" spans="3:4" x14ac:dyDescent="0.2">
      <c r="C1179" t="s">
        <v>8219</v>
      </c>
      <c r="D1179">
        <v>4</v>
      </c>
    </row>
    <row r="1180" spans="3:4" x14ac:dyDescent="0.2">
      <c r="C1180" t="s">
        <v>8219</v>
      </c>
      <c r="D1180">
        <v>29</v>
      </c>
    </row>
    <row r="1181" spans="3:4" x14ac:dyDescent="0.2">
      <c r="C1181" t="s">
        <v>8219</v>
      </c>
      <c r="D1181">
        <v>2</v>
      </c>
    </row>
    <row r="1182" spans="3:4" x14ac:dyDescent="0.2">
      <c r="C1182" t="s">
        <v>8219</v>
      </c>
      <c r="D1182">
        <v>114</v>
      </c>
    </row>
    <row r="1183" spans="3:4" x14ac:dyDescent="0.2">
      <c r="C1183" t="s">
        <v>8219</v>
      </c>
      <c r="D1183">
        <v>1</v>
      </c>
    </row>
    <row r="1184" spans="3:4" x14ac:dyDescent="0.2">
      <c r="C1184" t="s">
        <v>8219</v>
      </c>
      <c r="D1184">
        <v>76</v>
      </c>
    </row>
    <row r="1185" spans="3:4" x14ac:dyDescent="0.2">
      <c r="C1185" t="s">
        <v>8219</v>
      </c>
      <c r="D1185">
        <v>9</v>
      </c>
    </row>
    <row r="1186" spans="3:4" x14ac:dyDescent="0.2">
      <c r="C1186" t="s">
        <v>8219</v>
      </c>
      <c r="D1186">
        <v>37</v>
      </c>
    </row>
    <row r="1187" spans="3:4" x14ac:dyDescent="0.2">
      <c r="C1187" t="s">
        <v>8219</v>
      </c>
      <c r="D1187">
        <v>0</v>
      </c>
    </row>
    <row r="1188" spans="3:4" x14ac:dyDescent="0.2">
      <c r="C1188" t="s">
        <v>8219</v>
      </c>
      <c r="D1188">
        <v>1</v>
      </c>
    </row>
    <row r="1189" spans="3:4" x14ac:dyDescent="0.2">
      <c r="C1189" t="s">
        <v>8219</v>
      </c>
      <c r="D1189">
        <v>10</v>
      </c>
    </row>
    <row r="1190" spans="3:4" x14ac:dyDescent="0.2">
      <c r="C1190" t="s">
        <v>8219</v>
      </c>
      <c r="D1190">
        <v>1</v>
      </c>
    </row>
    <row r="1191" spans="3:4" x14ac:dyDescent="0.2">
      <c r="C1191" t="s">
        <v>8219</v>
      </c>
      <c r="D1191">
        <v>2</v>
      </c>
    </row>
    <row r="1192" spans="3:4" x14ac:dyDescent="0.2">
      <c r="C1192" t="s">
        <v>8219</v>
      </c>
      <c r="D1192">
        <v>1</v>
      </c>
    </row>
    <row r="1193" spans="3:4" x14ac:dyDescent="0.2">
      <c r="C1193" t="s">
        <v>8219</v>
      </c>
      <c r="D1193">
        <v>10</v>
      </c>
    </row>
    <row r="1194" spans="3:4" x14ac:dyDescent="0.2">
      <c r="C1194" t="s">
        <v>8219</v>
      </c>
      <c r="D1194">
        <v>1</v>
      </c>
    </row>
    <row r="1195" spans="3:4" x14ac:dyDescent="0.2">
      <c r="C1195" t="s">
        <v>8219</v>
      </c>
      <c r="D1195">
        <v>2</v>
      </c>
    </row>
    <row r="1196" spans="3:4" x14ac:dyDescent="0.2">
      <c r="C1196" t="s">
        <v>8219</v>
      </c>
      <c r="D1196">
        <v>348</v>
      </c>
    </row>
    <row r="1197" spans="3:4" x14ac:dyDescent="0.2">
      <c r="C1197" t="s">
        <v>8219</v>
      </c>
      <c r="D1197">
        <v>4</v>
      </c>
    </row>
    <row r="1198" spans="3:4" x14ac:dyDescent="0.2">
      <c r="C1198" t="s">
        <v>8219</v>
      </c>
      <c r="D1198">
        <v>0</v>
      </c>
    </row>
    <row r="1199" spans="3:4" x14ac:dyDescent="0.2">
      <c r="C1199" t="s">
        <v>8219</v>
      </c>
      <c r="D1199">
        <v>17</v>
      </c>
    </row>
    <row r="1200" spans="3:4" x14ac:dyDescent="0.2">
      <c r="C1200" t="s">
        <v>8219</v>
      </c>
      <c r="D1200">
        <v>0</v>
      </c>
    </row>
    <row r="1201" spans="3:4" x14ac:dyDescent="0.2">
      <c r="C1201" t="s">
        <v>8219</v>
      </c>
      <c r="D1201">
        <v>117</v>
      </c>
    </row>
    <row r="1202" spans="3:4" x14ac:dyDescent="0.2">
      <c r="C1202" t="s">
        <v>8219</v>
      </c>
      <c r="D1202">
        <v>1</v>
      </c>
    </row>
    <row r="1203" spans="3:4" x14ac:dyDescent="0.2">
      <c r="C1203" t="s">
        <v>8219</v>
      </c>
      <c r="D1203">
        <v>4</v>
      </c>
    </row>
    <row r="1204" spans="3:4" x14ac:dyDescent="0.2">
      <c r="C1204" t="s">
        <v>8219</v>
      </c>
      <c r="D1204">
        <v>12</v>
      </c>
    </row>
    <row r="1205" spans="3:4" x14ac:dyDescent="0.2">
      <c r="C1205" t="s">
        <v>8219</v>
      </c>
      <c r="D1205">
        <v>1</v>
      </c>
    </row>
    <row r="1206" spans="3:4" x14ac:dyDescent="0.2">
      <c r="C1206" t="s">
        <v>8219</v>
      </c>
      <c r="D1206">
        <v>16</v>
      </c>
    </row>
    <row r="1207" spans="3:4" x14ac:dyDescent="0.2">
      <c r="C1207" t="s">
        <v>8219</v>
      </c>
      <c r="D1207">
        <v>12</v>
      </c>
    </row>
    <row r="1208" spans="3:4" x14ac:dyDescent="0.2">
      <c r="C1208" t="s">
        <v>8219</v>
      </c>
      <c r="D1208">
        <v>7</v>
      </c>
    </row>
    <row r="1209" spans="3:4" x14ac:dyDescent="0.2">
      <c r="C1209" t="s">
        <v>8219</v>
      </c>
      <c r="D1209">
        <v>22</v>
      </c>
    </row>
    <row r="1210" spans="3:4" x14ac:dyDescent="0.2">
      <c r="C1210" t="s">
        <v>8219</v>
      </c>
      <c r="D1210">
        <v>1</v>
      </c>
    </row>
    <row r="1211" spans="3:4" x14ac:dyDescent="0.2">
      <c r="C1211" t="s">
        <v>8219</v>
      </c>
      <c r="D1211">
        <v>0</v>
      </c>
    </row>
    <row r="1212" spans="3:4" x14ac:dyDescent="0.2">
      <c r="C1212" t="s">
        <v>8219</v>
      </c>
      <c r="D1212">
        <v>6</v>
      </c>
    </row>
    <row r="1213" spans="3:4" x14ac:dyDescent="0.2">
      <c r="C1213" t="s">
        <v>8219</v>
      </c>
      <c r="D1213">
        <v>4</v>
      </c>
    </row>
    <row r="1214" spans="3:4" x14ac:dyDescent="0.2">
      <c r="C1214" t="s">
        <v>8219</v>
      </c>
      <c r="D1214">
        <v>8</v>
      </c>
    </row>
    <row r="1215" spans="3:4" x14ac:dyDescent="0.2">
      <c r="C1215" t="s">
        <v>8219</v>
      </c>
      <c r="D1215">
        <v>3</v>
      </c>
    </row>
    <row r="1216" spans="3:4" x14ac:dyDescent="0.2">
      <c r="C1216" t="s">
        <v>8219</v>
      </c>
      <c r="D1216">
        <v>0</v>
      </c>
    </row>
    <row r="1217" spans="3:4" x14ac:dyDescent="0.2">
      <c r="C1217" t="s">
        <v>8219</v>
      </c>
      <c r="D1217">
        <v>30</v>
      </c>
    </row>
    <row r="1218" spans="3:4" x14ac:dyDescent="0.2">
      <c r="C1218" t="s">
        <v>8219</v>
      </c>
      <c r="D1218">
        <v>0</v>
      </c>
    </row>
    <row r="1219" spans="3:4" x14ac:dyDescent="0.2">
      <c r="C1219" t="s">
        <v>8219</v>
      </c>
      <c r="D1219">
        <v>12</v>
      </c>
    </row>
    <row r="1220" spans="3:4" x14ac:dyDescent="0.2">
      <c r="C1220" t="s">
        <v>8219</v>
      </c>
      <c r="D1220">
        <v>213</v>
      </c>
    </row>
    <row r="1221" spans="3:4" x14ac:dyDescent="0.2">
      <c r="C1221" t="s">
        <v>8219</v>
      </c>
      <c r="D1221">
        <v>57</v>
      </c>
    </row>
    <row r="1222" spans="3:4" x14ac:dyDescent="0.2">
      <c r="C1222" t="s">
        <v>8219</v>
      </c>
      <c r="D1222">
        <v>25</v>
      </c>
    </row>
    <row r="1223" spans="3:4" x14ac:dyDescent="0.2">
      <c r="C1223" t="s">
        <v>8219</v>
      </c>
      <c r="D1223">
        <v>104</v>
      </c>
    </row>
    <row r="1224" spans="3:4" x14ac:dyDescent="0.2">
      <c r="C1224" t="s">
        <v>8219</v>
      </c>
      <c r="D1224">
        <v>34</v>
      </c>
    </row>
    <row r="1225" spans="3:4" x14ac:dyDescent="0.2">
      <c r="C1225" t="s">
        <v>8219</v>
      </c>
      <c r="D1225">
        <v>67</v>
      </c>
    </row>
    <row r="1226" spans="3:4" x14ac:dyDescent="0.2">
      <c r="C1226" t="s">
        <v>8219</v>
      </c>
      <c r="D1226">
        <v>241</v>
      </c>
    </row>
    <row r="1227" spans="3:4" x14ac:dyDescent="0.2">
      <c r="C1227" t="s">
        <v>8219</v>
      </c>
      <c r="D1227">
        <v>123</v>
      </c>
    </row>
    <row r="1228" spans="3:4" x14ac:dyDescent="0.2">
      <c r="C1228" t="s">
        <v>8219</v>
      </c>
      <c r="D1228">
        <v>302</v>
      </c>
    </row>
    <row r="1229" spans="3:4" x14ac:dyDescent="0.2">
      <c r="C1229" t="s">
        <v>8219</v>
      </c>
      <c r="D1229">
        <v>89</v>
      </c>
    </row>
    <row r="1230" spans="3:4" x14ac:dyDescent="0.2">
      <c r="C1230" t="s">
        <v>8219</v>
      </c>
      <c r="D1230">
        <v>41</v>
      </c>
    </row>
    <row r="1231" spans="3:4" x14ac:dyDescent="0.2">
      <c r="C1231" t="s">
        <v>8219</v>
      </c>
      <c r="D1231">
        <v>69</v>
      </c>
    </row>
    <row r="1232" spans="3:4" x14ac:dyDescent="0.2">
      <c r="C1232" t="s">
        <v>8219</v>
      </c>
      <c r="D1232">
        <v>52</v>
      </c>
    </row>
    <row r="1233" spans="3:4" x14ac:dyDescent="0.2">
      <c r="C1233" t="s">
        <v>8219</v>
      </c>
      <c r="D1233">
        <v>57</v>
      </c>
    </row>
    <row r="1234" spans="3:4" x14ac:dyDescent="0.2">
      <c r="C1234" t="s">
        <v>8219</v>
      </c>
      <c r="D1234">
        <v>74</v>
      </c>
    </row>
    <row r="1235" spans="3:4" x14ac:dyDescent="0.2">
      <c r="C1235" t="s">
        <v>8219</v>
      </c>
      <c r="D1235">
        <v>63</v>
      </c>
    </row>
    <row r="1236" spans="3:4" x14ac:dyDescent="0.2">
      <c r="C1236" t="s">
        <v>8219</v>
      </c>
      <c r="D1236">
        <v>72</v>
      </c>
    </row>
    <row r="1237" spans="3:4" x14ac:dyDescent="0.2">
      <c r="C1237" t="s">
        <v>8219</v>
      </c>
      <c r="D1237">
        <v>71</v>
      </c>
    </row>
    <row r="1238" spans="3:4" x14ac:dyDescent="0.2">
      <c r="C1238" t="s">
        <v>8219</v>
      </c>
      <c r="D1238">
        <v>21</v>
      </c>
    </row>
    <row r="1239" spans="3:4" x14ac:dyDescent="0.2">
      <c r="C1239" t="s">
        <v>8219</v>
      </c>
      <c r="D1239">
        <v>930</v>
      </c>
    </row>
    <row r="1240" spans="3:4" x14ac:dyDescent="0.2">
      <c r="C1240" t="s">
        <v>8219</v>
      </c>
      <c r="D1240">
        <v>55</v>
      </c>
    </row>
    <row r="1241" spans="3:4" x14ac:dyDescent="0.2">
      <c r="C1241" t="s">
        <v>8219</v>
      </c>
      <c r="D1241">
        <v>61</v>
      </c>
    </row>
    <row r="1242" spans="3:4" x14ac:dyDescent="0.2">
      <c r="C1242" t="s">
        <v>8219</v>
      </c>
      <c r="D1242">
        <v>82</v>
      </c>
    </row>
    <row r="1243" spans="3:4" x14ac:dyDescent="0.2">
      <c r="C1243" t="s">
        <v>8219</v>
      </c>
      <c r="D1243">
        <v>71</v>
      </c>
    </row>
    <row r="1244" spans="3:4" x14ac:dyDescent="0.2">
      <c r="C1244" t="s">
        <v>8219</v>
      </c>
      <c r="D1244">
        <v>117</v>
      </c>
    </row>
    <row r="1245" spans="3:4" x14ac:dyDescent="0.2">
      <c r="C1245" t="s">
        <v>8219</v>
      </c>
      <c r="D1245">
        <v>29</v>
      </c>
    </row>
    <row r="1246" spans="3:4" x14ac:dyDescent="0.2">
      <c r="C1246" t="s">
        <v>8219</v>
      </c>
      <c r="D1246">
        <v>74</v>
      </c>
    </row>
    <row r="1247" spans="3:4" x14ac:dyDescent="0.2">
      <c r="C1247" t="s">
        <v>8219</v>
      </c>
      <c r="D1247">
        <v>23</v>
      </c>
    </row>
    <row r="1248" spans="3:4" x14ac:dyDescent="0.2">
      <c r="C1248" t="s">
        <v>8219</v>
      </c>
      <c r="D1248">
        <v>60</v>
      </c>
    </row>
    <row r="1249" spans="3:4" x14ac:dyDescent="0.2">
      <c r="C1249" t="s">
        <v>8219</v>
      </c>
      <c r="D1249">
        <v>55</v>
      </c>
    </row>
    <row r="1250" spans="3:4" x14ac:dyDescent="0.2">
      <c r="C1250" t="s">
        <v>8219</v>
      </c>
      <c r="D1250">
        <v>51</v>
      </c>
    </row>
    <row r="1251" spans="3:4" x14ac:dyDescent="0.2">
      <c r="C1251" t="s">
        <v>8219</v>
      </c>
      <c r="D1251">
        <v>78</v>
      </c>
    </row>
    <row r="1252" spans="3:4" x14ac:dyDescent="0.2">
      <c r="C1252" t="s">
        <v>8219</v>
      </c>
      <c r="D1252">
        <v>62</v>
      </c>
    </row>
    <row r="1253" spans="3:4" x14ac:dyDescent="0.2">
      <c r="C1253" t="s">
        <v>8219</v>
      </c>
      <c r="D1253">
        <v>45</v>
      </c>
    </row>
    <row r="1254" spans="3:4" x14ac:dyDescent="0.2">
      <c r="C1254" t="s">
        <v>8219</v>
      </c>
      <c r="D1254">
        <v>15</v>
      </c>
    </row>
    <row r="1255" spans="3:4" x14ac:dyDescent="0.2">
      <c r="C1255" t="s">
        <v>8219</v>
      </c>
      <c r="D1255">
        <v>151</v>
      </c>
    </row>
    <row r="1256" spans="3:4" x14ac:dyDescent="0.2">
      <c r="C1256" t="s">
        <v>8219</v>
      </c>
      <c r="D1256">
        <v>68</v>
      </c>
    </row>
    <row r="1257" spans="3:4" x14ac:dyDescent="0.2">
      <c r="C1257" t="s">
        <v>8219</v>
      </c>
      <c r="D1257">
        <v>46</v>
      </c>
    </row>
    <row r="1258" spans="3:4" x14ac:dyDescent="0.2">
      <c r="C1258" t="s">
        <v>8219</v>
      </c>
      <c r="D1258">
        <v>24</v>
      </c>
    </row>
    <row r="1259" spans="3:4" x14ac:dyDescent="0.2">
      <c r="C1259" t="s">
        <v>8219</v>
      </c>
      <c r="D1259">
        <v>70</v>
      </c>
    </row>
    <row r="1260" spans="3:4" x14ac:dyDescent="0.2">
      <c r="C1260" t="s">
        <v>8219</v>
      </c>
      <c r="D1260">
        <v>244</v>
      </c>
    </row>
    <row r="1261" spans="3:4" x14ac:dyDescent="0.2">
      <c r="C1261" t="s">
        <v>8219</v>
      </c>
      <c r="D1261">
        <v>9</v>
      </c>
    </row>
    <row r="1262" spans="3:4" x14ac:dyDescent="0.2">
      <c r="C1262" t="s">
        <v>8219</v>
      </c>
      <c r="D1262">
        <v>19</v>
      </c>
    </row>
    <row r="1263" spans="3:4" x14ac:dyDescent="0.2">
      <c r="C1263" t="s">
        <v>8219</v>
      </c>
      <c r="D1263">
        <v>0</v>
      </c>
    </row>
    <row r="1264" spans="3:4" x14ac:dyDescent="0.2">
      <c r="C1264" t="s">
        <v>8219</v>
      </c>
      <c r="D1264">
        <v>4</v>
      </c>
    </row>
    <row r="1265" spans="3:4" x14ac:dyDescent="0.2">
      <c r="C1265" t="s">
        <v>8219</v>
      </c>
      <c r="D1265">
        <v>8</v>
      </c>
    </row>
    <row r="1266" spans="3:4" x14ac:dyDescent="0.2">
      <c r="C1266" t="s">
        <v>8219</v>
      </c>
      <c r="D1266">
        <v>24</v>
      </c>
    </row>
    <row r="1267" spans="3:4" x14ac:dyDescent="0.2">
      <c r="C1267" t="s">
        <v>8219</v>
      </c>
      <c r="D1267">
        <v>0</v>
      </c>
    </row>
    <row r="1268" spans="3:4" x14ac:dyDescent="0.2">
      <c r="C1268" t="s">
        <v>8219</v>
      </c>
      <c r="D1268">
        <v>39</v>
      </c>
    </row>
    <row r="1269" spans="3:4" x14ac:dyDescent="0.2">
      <c r="C1269" t="s">
        <v>8219</v>
      </c>
      <c r="D1269">
        <v>6</v>
      </c>
    </row>
    <row r="1270" spans="3:4" x14ac:dyDescent="0.2">
      <c r="C1270" t="s">
        <v>8219</v>
      </c>
      <c r="D1270">
        <v>4</v>
      </c>
    </row>
    <row r="1271" spans="3:4" x14ac:dyDescent="0.2">
      <c r="C1271" t="s">
        <v>8219</v>
      </c>
      <c r="D1271">
        <v>3</v>
      </c>
    </row>
    <row r="1272" spans="3:4" x14ac:dyDescent="0.2">
      <c r="C1272" t="s">
        <v>8219</v>
      </c>
      <c r="D1272">
        <v>53</v>
      </c>
    </row>
    <row r="1273" spans="3:4" x14ac:dyDescent="0.2">
      <c r="C1273" t="s">
        <v>8219</v>
      </c>
      <c r="D1273">
        <v>1</v>
      </c>
    </row>
    <row r="1274" spans="3:4" x14ac:dyDescent="0.2">
      <c r="C1274" t="s">
        <v>8219</v>
      </c>
      <c r="D1274">
        <v>2</v>
      </c>
    </row>
    <row r="1275" spans="3:4" x14ac:dyDescent="0.2">
      <c r="C1275" t="s">
        <v>8219</v>
      </c>
      <c r="D1275">
        <v>25</v>
      </c>
    </row>
    <row r="1276" spans="3:4" x14ac:dyDescent="0.2">
      <c r="C1276" t="s">
        <v>8219</v>
      </c>
      <c r="D1276">
        <v>6</v>
      </c>
    </row>
    <row r="1277" spans="3:4" x14ac:dyDescent="0.2">
      <c r="C1277" t="s">
        <v>8219</v>
      </c>
      <c r="D1277">
        <v>0</v>
      </c>
    </row>
    <row r="1278" spans="3:4" x14ac:dyDescent="0.2">
      <c r="C1278" t="s">
        <v>8219</v>
      </c>
      <c r="D1278">
        <v>12</v>
      </c>
    </row>
    <row r="1279" spans="3:4" x14ac:dyDescent="0.2">
      <c r="C1279" t="s">
        <v>8219</v>
      </c>
      <c r="D1279">
        <v>0</v>
      </c>
    </row>
    <row r="1280" spans="3:4" x14ac:dyDescent="0.2">
      <c r="C1280" t="s">
        <v>8219</v>
      </c>
      <c r="D1280">
        <v>36</v>
      </c>
    </row>
    <row r="1281" spans="3:4" x14ac:dyDescent="0.2">
      <c r="C1281" t="s">
        <v>8219</v>
      </c>
      <c r="D1281">
        <v>82</v>
      </c>
    </row>
    <row r="1282" spans="3:4" x14ac:dyDescent="0.2">
      <c r="C1282" t="s">
        <v>8219</v>
      </c>
      <c r="D1282">
        <v>226</v>
      </c>
    </row>
    <row r="1283" spans="3:4" x14ac:dyDescent="0.2">
      <c r="C1283" t="s">
        <v>8219</v>
      </c>
      <c r="D1283">
        <v>60</v>
      </c>
    </row>
    <row r="1284" spans="3:4" x14ac:dyDescent="0.2">
      <c r="C1284" t="s">
        <v>8219</v>
      </c>
      <c r="D1284">
        <v>322</v>
      </c>
    </row>
    <row r="1285" spans="3:4" x14ac:dyDescent="0.2">
      <c r="C1285" t="s">
        <v>8219</v>
      </c>
      <c r="D1285">
        <v>94</v>
      </c>
    </row>
    <row r="1286" spans="3:4" x14ac:dyDescent="0.2">
      <c r="C1286" t="s">
        <v>8219</v>
      </c>
      <c r="D1286">
        <v>47</v>
      </c>
    </row>
    <row r="1287" spans="3:4" x14ac:dyDescent="0.2">
      <c r="C1287" t="s">
        <v>8219</v>
      </c>
      <c r="D1287">
        <v>115</v>
      </c>
    </row>
    <row r="1288" spans="3:4" x14ac:dyDescent="0.2">
      <c r="C1288" t="s">
        <v>8219</v>
      </c>
      <c r="D1288">
        <v>134</v>
      </c>
    </row>
    <row r="1289" spans="3:4" x14ac:dyDescent="0.2">
      <c r="C1289" t="s">
        <v>8219</v>
      </c>
      <c r="D1289">
        <v>35</v>
      </c>
    </row>
    <row r="1290" spans="3:4" x14ac:dyDescent="0.2">
      <c r="C1290" t="s">
        <v>8219</v>
      </c>
      <c r="D1290">
        <v>104</v>
      </c>
    </row>
    <row r="1291" spans="3:4" x14ac:dyDescent="0.2">
      <c r="C1291" t="s">
        <v>8219</v>
      </c>
      <c r="D1291">
        <v>184</v>
      </c>
    </row>
    <row r="1292" spans="3:4" x14ac:dyDescent="0.2">
      <c r="C1292" t="s">
        <v>8219</v>
      </c>
      <c r="D1292">
        <v>119</v>
      </c>
    </row>
    <row r="1293" spans="3:4" x14ac:dyDescent="0.2">
      <c r="C1293" t="s">
        <v>8219</v>
      </c>
      <c r="D1293">
        <v>59</v>
      </c>
    </row>
    <row r="1294" spans="3:4" x14ac:dyDescent="0.2">
      <c r="C1294" t="s">
        <v>8219</v>
      </c>
      <c r="D1294">
        <v>113</v>
      </c>
    </row>
    <row r="1295" spans="3:4" x14ac:dyDescent="0.2">
      <c r="C1295" t="s">
        <v>8219</v>
      </c>
      <c r="D1295">
        <v>84</v>
      </c>
    </row>
    <row r="1296" spans="3:4" x14ac:dyDescent="0.2">
      <c r="C1296" t="s">
        <v>8219</v>
      </c>
      <c r="D1296">
        <v>74</v>
      </c>
    </row>
    <row r="1297" spans="3:4" x14ac:dyDescent="0.2">
      <c r="C1297" t="s">
        <v>8219</v>
      </c>
      <c r="D1297">
        <v>216</v>
      </c>
    </row>
    <row r="1298" spans="3:4" x14ac:dyDescent="0.2">
      <c r="C1298" t="s">
        <v>8219</v>
      </c>
      <c r="D1298">
        <v>39</v>
      </c>
    </row>
    <row r="1299" spans="3:4" x14ac:dyDescent="0.2">
      <c r="C1299" t="s">
        <v>8219</v>
      </c>
      <c r="D1299">
        <v>21</v>
      </c>
    </row>
    <row r="1300" spans="3:4" x14ac:dyDescent="0.2">
      <c r="C1300" t="s">
        <v>8219</v>
      </c>
      <c r="D1300">
        <v>30</v>
      </c>
    </row>
    <row r="1301" spans="3:4" x14ac:dyDescent="0.2">
      <c r="C1301" t="s">
        <v>8219</v>
      </c>
      <c r="D1301">
        <v>37</v>
      </c>
    </row>
    <row r="1302" spans="3:4" x14ac:dyDescent="0.2">
      <c r="C1302" t="s">
        <v>8219</v>
      </c>
      <c r="D1302">
        <v>202</v>
      </c>
    </row>
    <row r="1303" spans="3:4" x14ac:dyDescent="0.2">
      <c r="C1303" t="s">
        <v>8219</v>
      </c>
      <c r="D1303">
        <v>37</v>
      </c>
    </row>
    <row r="1304" spans="3:4" x14ac:dyDescent="0.2">
      <c r="C1304" t="s">
        <v>8219</v>
      </c>
      <c r="D1304">
        <v>28</v>
      </c>
    </row>
    <row r="1305" spans="3:4" x14ac:dyDescent="0.2">
      <c r="C1305" t="s">
        <v>8219</v>
      </c>
      <c r="D1305">
        <v>26</v>
      </c>
    </row>
    <row r="1306" spans="3:4" x14ac:dyDescent="0.2">
      <c r="C1306" t="s">
        <v>8219</v>
      </c>
      <c r="D1306">
        <v>61</v>
      </c>
    </row>
    <row r="1307" spans="3:4" x14ac:dyDescent="0.2">
      <c r="C1307" t="s">
        <v>8219</v>
      </c>
      <c r="D1307">
        <v>115</v>
      </c>
    </row>
    <row r="1308" spans="3:4" x14ac:dyDescent="0.2">
      <c r="C1308" t="s">
        <v>8219</v>
      </c>
      <c r="D1308">
        <v>181</v>
      </c>
    </row>
    <row r="1309" spans="3:4" x14ac:dyDescent="0.2">
      <c r="C1309" t="s">
        <v>8219</v>
      </c>
      <c r="D1309">
        <v>110</v>
      </c>
    </row>
    <row r="1310" spans="3:4" x14ac:dyDescent="0.2">
      <c r="C1310" t="s">
        <v>8219</v>
      </c>
      <c r="D1310">
        <v>269</v>
      </c>
    </row>
    <row r="1311" spans="3:4" x14ac:dyDescent="0.2">
      <c r="C1311" t="s">
        <v>8219</v>
      </c>
      <c r="D1311">
        <v>79</v>
      </c>
    </row>
    <row r="1312" spans="3:4" x14ac:dyDescent="0.2">
      <c r="C1312" t="s">
        <v>8219</v>
      </c>
      <c r="D1312">
        <v>104</v>
      </c>
    </row>
    <row r="1313" spans="3:4" x14ac:dyDescent="0.2">
      <c r="C1313" t="s">
        <v>8219</v>
      </c>
      <c r="D1313">
        <v>34</v>
      </c>
    </row>
    <row r="1314" spans="3:4" x14ac:dyDescent="0.2">
      <c r="C1314" t="s">
        <v>8219</v>
      </c>
      <c r="D1314">
        <v>167</v>
      </c>
    </row>
    <row r="1315" spans="3:4" x14ac:dyDescent="0.2">
      <c r="C1315" t="s">
        <v>8219</v>
      </c>
      <c r="D1315">
        <v>183</v>
      </c>
    </row>
    <row r="1316" spans="3:4" x14ac:dyDescent="0.2">
      <c r="C1316" t="s">
        <v>8219</v>
      </c>
      <c r="D1316">
        <v>71</v>
      </c>
    </row>
    <row r="1317" spans="3:4" x14ac:dyDescent="0.2">
      <c r="C1317" t="s">
        <v>8219</v>
      </c>
      <c r="D1317">
        <v>69</v>
      </c>
    </row>
    <row r="1318" spans="3:4" x14ac:dyDescent="0.2">
      <c r="C1318" t="s">
        <v>8219</v>
      </c>
      <c r="D1318">
        <v>270</v>
      </c>
    </row>
    <row r="1319" spans="3:4" x14ac:dyDescent="0.2">
      <c r="C1319" t="s">
        <v>8219</v>
      </c>
      <c r="D1319">
        <v>193</v>
      </c>
    </row>
    <row r="1320" spans="3:4" x14ac:dyDescent="0.2">
      <c r="C1320" t="s">
        <v>8219</v>
      </c>
      <c r="D1320">
        <v>57</v>
      </c>
    </row>
    <row r="1321" spans="3:4" x14ac:dyDescent="0.2">
      <c r="C1321" t="s">
        <v>8219</v>
      </c>
      <c r="D1321">
        <v>200</v>
      </c>
    </row>
    <row r="1322" spans="3:4" x14ac:dyDescent="0.2">
      <c r="C1322" t="s">
        <v>8219</v>
      </c>
      <c r="D1322">
        <v>88</v>
      </c>
    </row>
    <row r="1323" spans="3:4" x14ac:dyDescent="0.2">
      <c r="C1323" t="s">
        <v>8219</v>
      </c>
      <c r="D1323">
        <v>213</v>
      </c>
    </row>
    <row r="1324" spans="3:4" x14ac:dyDescent="0.2">
      <c r="C1324" t="s">
        <v>8219</v>
      </c>
      <c r="D1324">
        <v>20</v>
      </c>
    </row>
    <row r="1325" spans="3:4" x14ac:dyDescent="0.2">
      <c r="C1325" t="s">
        <v>8219</v>
      </c>
      <c r="D1325">
        <v>50</v>
      </c>
    </row>
    <row r="1326" spans="3:4" x14ac:dyDescent="0.2">
      <c r="C1326" t="s">
        <v>8219</v>
      </c>
      <c r="D1326">
        <v>115</v>
      </c>
    </row>
    <row r="1327" spans="3:4" x14ac:dyDescent="0.2">
      <c r="C1327" t="s">
        <v>8219</v>
      </c>
      <c r="D1327">
        <v>186</v>
      </c>
    </row>
    <row r="1328" spans="3:4" x14ac:dyDescent="0.2">
      <c r="C1328" t="s">
        <v>8219</v>
      </c>
      <c r="D1328">
        <v>18</v>
      </c>
    </row>
    <row r="1329" spans="3:4" x14ac:dyDescent="0.2">
      <c r="C1329" t="s">
        <v>8219</v>
      </c>
      <c r="D1329">
        <v>176</v>
      </c>
    </row>
    <row r="1330" spans="3:4" x14ac:dyDescent="0.2">
      <c r="C1330" t="s">
        <v>8219</v>
      </c>
      <c r="D1330">
        <v>41</v>
      </c>
    </row>
    <row r="1331" spans="3:4" x14ac:dyDescent="0.2">
      <c r="C1331" t="s">
        <v>8219</v>
      </c>
      <c r="D1331">
        <v>75</v>
      </c>
    </row>
    <row r="1332" spans="3:4" x14ac:dyDescent="0.2">
      <c r="C1332" t="s">
        <v>8219</v>
      </c>
      <c r="D1332">
        <v>97</v>
      </c>
    </row>
    <row r="1333" spans="3:4" x14ac:dyDescent="0.2">
      <c r="C1333" t="s">
        <v>8219</v>
      </c>
      <c r="D1333">
        <v>73</v>
      </c>
    </row>
    <row r="1334" spans="3:4" x14ac:dyDescent="0.2">
      <c r="C1334" t="s">
        <v>8219</v>
      </c>
      <c r="D1334">
        <v>49</v>
      </c>
    </row>
    <row r="1335" spans="3:4" x14ac:dyDescent="0.2">
      <c r="C1335" t="s">
        <v>8219</v>
      </c>
      <c r="D1335">
        <v>134</v>
      </c>
    </row>
    <row r="1336" spans="3:4" x14ac:dyDescent="0.2">
      <c r="C1336" t="s">
        <v>8219</v>
      </c>
      <c r="D1336">
        <v>68</v>
      </c>
    </row>
    <row r="1337" spans="3:4" x14ac:dyDescent="0.2">
      <c r="C1337" t="s">
        <v>8219</v>
      </c>
      <c r="D1337">
        <v>49</v>
      </c>
    </row>
    <row r="1338" spans="3:4" x14ac:dyDescent="0.2">
      <c r="C1338" t="s">
        <v>8219</v>
      </c>
      <c r="D1338">
        <v>63</v>
      </c>
    </row>
    <row r="1339" spans="3:4" x14ac:dyDescent="0.2">
      <c r="C1339" t="s">
        <v>8219</v>
      </c>
      <c r="D1339">
        <v>163</v>
      </c>
    </row>
    <row r="1340" spans="3:4" x14ac:dyDescent="0.2">
      <c r="C1340" t="s">
        <v>8219</v>
      </c>
      <c r="D1340">
        <v>288</v>
      </c>
    </row>
    <row r="1341" spans="3:4" x14ac:dyDescent="0.2">
      <c r="C1341" t="s">
        <v>8219</v>
      </c>
      <c r="D1341">
        <v>42</v>
      </c>
    </row>
    <row r="1342" spans="3:4" x14ac:dyDescent="0.2">
      <c r="C1342" t="s">
        <v>8219</v>
      </c>
      <c r="D1342">
        <v>70</v>
      </c>
    </row>
    <row r="1343" spans="3:4" x14ac:dyDescent="0.2">
      <c r="C1343" t="s">
        <v>8219</v>
      </c>
      <c r="D1343">
        <v>30</v>
      </c>
    </row>
    <row r="1344" spans="3:4" x14ac:dyDescent="0.2">
      <c r="C1344" t="s">
        <v>8219</v>
      </c>
      <c r="D1344">
        <v>51</v>
      </c>
    </row>
    <row r="1345" spans="3:4" x14ac:dyDescent="0.2">
      <c r="C1345" t="s">
        <v>8219</v>
      </c>
      <c r="D1345">
        <v>145</v>
      </c>
    </row>
    <row r="1346" spans="3:4" x14ac:dyDescent="0.2">
      <c r="C1346" t="s">
        <v>8219</v>
      </c>
      <c r="D1346">
        <v>21</v>
      </c>
    </row>
    <row r="1347" spans="3:4" x14ac:dyDescent="0.2">
      <c r="C1347" t="s">
        <v>8219</v>
      </c>
      <c r="D1347">
        <v>286</v>
      </c>
    </row>
    <row r="1348" spans="3:4" x14ac:dyDescent="0.2">
      <c r="C1348" t="s">
        <v>8219</v>
      </c>
      <c r="D1348">
        <v>12</v>
      </c>
    </row>
    <row r="1349" spans="3:4" x14ac:dyDescent="0.2">
      <c r="C1349" t="s">
        <v>8219</v>
      </c>
      <c r="D1349">
        <v>100</v>
      </c>
    </row>
    <row r="1350" spans="3:4" x14ac:dyDescent="0.2">
      <c r="C1350" t="s">
        <v>8219</v>
      </c>
      <c r="D1350">
        <v>100</v>
      </c>
    </row>
    <row r="1351" spans="3:4" x14ac:dyDescent="0.2">
      <c r="C1351" t="s">
        <v>8219</v>
      </c>
      <c r="D1351">
        <v>34</v>
      </c>
    </row>
    <row r="1352" spans="3:4" x14ac:dyDescent="0.2">
      <c r="C1352" t="s">
        <v>8219</v>
      </c>
      <c r="D1352">
        <v>63</v>
      </c>
    </row>
    <row r="1353" spans="3:4" x14ac:dyDescent="0.2">
      <c r="C1353" t="s">
        <v>8219</v>
      </c>
      <c r="D1353">
        <v>30</v>
      </c>
    </row>
    <row r="1354" spans="3:4" x14ac:dyDescent="0.2">
      <c r="C1354" t="s">
        <v>8219</v>
      </c>
      <c r="D1354">
        <v>47</v>
      </c>
    </row>
    <row r="1355" spans="3:4" x14ac:dyDescent="0.2">
      <c r="C1355" t="s">
        <v>8219</v>
      </c>
      <c r="D1355">
        <v>237</v>
      </c>
    </row>
    <row r="1356" spans="3:4" x14ac:dyDescent="0.2">
      <c r="C1356" t="s">
        <v>8219</v>
      </c>
      <c r="D1356">
        <v>47</v>
      </c>
    </row>
    <row r="1357" spans="3:4" x14ac:dyDescent="0.2">
      <c r="C1357" t="s">
        <v>8219</v>
      </c>
      <c r="D1357">
        <v>15</v>
      </c>
    </row>
    <row r="1358" spans="3:4" x14ac:dyDescent="0.2">
      <c r="C1358" t="s">
        <v>8219</v>
      </c>
      <c r="D1358">
        <v>81</v>
      </c>
    </row>
    <row r="1359" spans="3:4" x14ac:dyDescent="0.2">
      <c r="C1359" t="s">
        <v>8219</v>
      </c>
      <c r="D1359">
        <v>122</v>
      </c>
    </row>
    <row r="1360" spans="3:4" x14ac:dyDescent="0.2">
      <c r="C1360" t="s">
        <v>8219</v>
      </c>
      <c r="D1360">
        <v>34</v>
      </c>
    </row>
    <row r="1361" spans="3:4" x14ac:dyDescent="0.2">
      <c r="C1361" t="s">
        <v>8219</v>
      </c>
      <c r="D1361">
        <v>207</v>
      </c>
    </row>
    <row r="1362" spans="3:4" x14ac:dyDescent="0.2">
      <c r="C1362" t="s">
        <v>8219</v>
      </c>
      <c r="D1362">
        <v>25</v>
      </c>
    </row>
    <row r="1363" spans="3:4" x14ac:dyDescent="0.2">
      <c r="C1363" t="s">
        <v>8219</v>
      </c>
      <c r="D1363">
        <v>72</v>
      </c>
    </row>
    <row r="1364" spans="3:4" x14ac:dyDescent="0.2">
      <c r="C1364" t="s">
        <v>8219</v>
      </c>
      <c r="D1364">
        <v>14</v>
      </c>
    </row>
    <row r="1365" spans="3:4" x14ac:dyDescent="0.2">
      <c r="C1365" t="s">
        <v>8219</v>
      </c>
      <c r="D1365">
        <v>15</v>
      </c>
    </row>
    <row r="1366" spans="3:4" x14ac:dyDescent="0.2">
      <c r="C1366" t="s">
        <v>8219</v>
      </c>
      <c r="D1366">
        <v>91</v>
      </c>
    </row>
    <row r="1367" spans="3:4" x14ac:dyDescent="0.2">
      <c r="C1367" t="s">
        <v>8219</v>
      </c>
      <c r="D1367">
        <v>24</v>
      </c>
    </row>
    <row r="1368" spans="3:4" x14ac:dyDescent="0.2">
      <c r="C1368" t="s">
        <v>8219</v>
      </c>
      <c r="D1368">
        <v>27</v>
      </c>
    </row>
    <row r="1369" spans="3:4" x14ac:dyDescent="0.2">
      <c r="C1369" t="s">
        <v>8219</v>
      </c>
      <c r="D1369">
        <v>47</v>
      </c>
    </row>
    <row r="1370" spans="3:4" x14ac:dyDescent="0.2">
      <c r="C1370" t="s">
        <v>8219</v>
      </c>
      <c r="D1370">
        <v>44</v>
      </c>
    </row>
    <row r="1371" spans="3:4" x14ac:dyDescent="0.2">
      <c r="C1371" t="s">
        <v>8219</v>
      </c>
      <c r="D1371">
        <v>72</v>
      </c>
    </row>
    <row r="1372" spans="3:4" x14ac:dyDescent="0.2">
      <c r="C1372" t="s">
        <v>8219</v>
      </c>
      <c r="D1372">
        <v>63</v>
      </c>
    </row>
    <row r="1373" spans="3:4" x14ac:dyDescent="0.2">
      <c r="C1373" t="s">
        <v>8219</v>
      </c>
      <c r="D1373">
        <v>88</v>
      </c>
    </row>
    <row r="1374" spans="3:4" x14ac:dyDescent="0.2">
      <c r="C1374" t="s">
        <v>8219</v>
      </c>
      <c r="D1374">
        <v>70</v>
      </c>
    </row>
    <row r="1375" spans="3:4" x14ac:dyDescent="0.2">
      <c r="C1375" t="s">
        <v>8219</v>
      </c>
      <c r="D1375">
        <v>50</v>
      </c>
    </row>
    <row r="1376" spans="3:4" x14ac:dyDescent="0.2">
      <c r="C1376" t="s">
        <v>8219</v>
      </c>
      <c r="D1376">
        <v>35</v>
      </c>
    </row>
    <row r="1377" spans="3:4" x14ac:dyDescent="0.2">
      <c r="C1377" t="s">
        <v>8219</v>
      </c>
      <c r="D1377">
        <v>175</v>
      </c>
    </row>
    <row r="1378" spans="3:4" x14ac:dyDescent="0.2">
      <c r="C1378" t="s">
        <v>8219</v>
      </c>
      <c r="D1378">
        <v>20</v>
      </c>
    </row>
    <row r="1379" spans="3:4" x14ac:dyDescent="0.2">
      <c r="C1379" t="s">
        <v>8219</v>
      </c>
      <c r="D1379">
        <v>54</v>
      </c>
    </row>
    <row r="1380" spans="3:4" x14ac:dyDescent="0.2">
      <c r="C1380" t="s">
        <v>8219</v>
      </c>
      <c r="D1380">
        <v>20</v>
      </c>
    </row>
    <row r="1381" spans="3:4" x14ac:dyDescent="0.2">
      <c r="C1381" t="s">
        <v>8219</v>
      </c>
      <c r="D1381">
        <v>57</v>
      </c>
    </row>
    <row r="1382" spans="3:4" x14ac:dyDescent="0.2">
      <c r="C1382" t="s">
        <v>8219</v>
      </c>
      <c r="D1382">
        <v>31</v>
      </c>
    </row>
    <row r="1383" spans="3:4" x14ac:dyDescent="0.2">
      <c r="C1383" t="s">
        <v>8219</v>
      </c>
      <c r="D1383">
        <v>31</v>
      </c>
    </row>
    <row r="1384" spans="3:4" x14ac:dyDescent="0.2">
      <c r="C1384" t="s">
        <v>8219</v>
      </c>
      <c r="D1384">
        <v>45</v>
      </c>
    </row>
    <row r="1385" spans="3:4" x14ac:dyDescent="0.2">
      <c r="C1385" t="s">
        <v>8219</v>
      </c>
      <c r="D1385">
        <v>41</v>
      </c>
    </row>
    <row r="1386" spans="3:4" x14ac:dyDescent="0.2">
      <c r="C1386" t="s">
        <v>8219</v>
      </c>
      <c r="D1386">
        <v>29</v>
      </c>
    </row>
    <row r="1387" spans="3:4" x14ac:dyDescent="0.2">
      <c r="C1387" t="s">
        <v>8219</v>
      </c>
      <c r="D1387">
        <v>58</v>
      </c>
    </row>
    <row r="1388" spans="3:4" x14ac:dyDescent="0.2">
      <c r="C1388" t="s">
        <v>8219</v>
      </c>
      <c r="D1388">
        <v>89</v>
      </c>
    </row>
    <row r="1389" spans="3:4" x14ac:dyDescent="0.2">
      <c r="C1389" t="s">
        <v>8219</v>
      </c>
      <c r="D1389">
        <v>125</v>
      </c>
    </row>
    <row r="1390" spans="3:4" x14ac:dyDescent="0.2">
      <c r="C1390" t="s">
        <v>8219</v>
      </c>
      <c r="D1390">
        <v>18</v>
      </c>
    </row>
    <row r="1391" spans="3:4" x14ac:dyDescent="0.2">
      <c r="C1391" t="s">
        <v>8219</v>
      </c>
      <c r="D1391">
        <v>32</v>
      </c>
    </row>
    <row r="1392" spans="3:4" x14ac:dyDescent="0.2">
      <c r="C1392" t="s">
        <v>8219</v>
      </c>
      <c r="D1392">
        <v>16</v>
      </c>
    </row>
    <row r="1393" spans="3:4" x14ac:dyDescent="0.2">
      <c r="C1393" t="s">
        <v>8219</v>
      </c>
      <c r="D1393">
        <v>38</v>
      </c>
    </row>
    <row r="1394" spans="3:4" x14ac:dyDescent="0.2">
      <c r="C1394" t="s">
        <v>8219</v>
      </c>
      <c r="D1394">
        <v>15</v>
      </c>
    </row>
    <row r="1395" spans="3:4" x14ac:dyDescent="0.2">
      <c r="C1395" t="s">
        <v>8219</v>
      </c>
      <c r="D1395">
        <v>23</v>
      </c>
    </row>
    <row r="1396" spans="3:4" x14ac:dyDescent="0.2">
      <c r="C1396" t="s">
        <v>8219</v>
      </c>
      <c r="D1396">
        <v>49</v>
      </c>
    </row>
    <row r="1397" spans="3:4" x14ac:dyDescent="0.2">
      <c r="C1397" t="s">
        <v>8219</v>
      </c>
      <c r="D1397">
        <v>10</v>
      </c>
    </row>
    <row r="1398" spans="3:4" x14ac:dyDescent="0.2">
      <c r="C1398" t="s">
        <v>8219</v>
      </c>
      <c r="D1398">
        <v>15</v>
      </c>
    </row>
    <row r="1399" spans="3:4" x14ac:dyDescent="0.2">
      <c r="C1399" t="s">
        <v>8219</v>
      </c>
      <c r="D1399">
        <v>57</v>
      </c>
    </row>
    <row r="1400" spans="3:4" x14ac:dyDescent="0.2">
      <c r="C1400" t="s">
        <v>8219</v>
      </c>
      <c r="D1400">
        <v>33</v>
      </c>
    </row>
    <row r="1401" spans="3:4" x14ac:dyDescent="0.2">
      <c r="C1401" t="s">
        <v>8219</v>
      </c>
      <c r="D1401">
        <v>9</v>
      </c>
    </row>
    <row r="1402" spans="3:4" x14ac:dyDescent="0.2">
      <c r="C1402" t="s">
        <v>8219</v>
      </c>
      <c r="D1402">
        <v>26</v>
      </c>
    </row>
    <row r="1403" spans="3:4" x14ac:dyDescent="0.2">
      <c r="C1403" t="s">
        <v>8219</v>
      </c>
      <c r="D1403">
        <v>69</v>
      </c>
    </row>
    <row r="1404" spans="3:4" x14ac:dyDescent="0.2">
      <c r="C1404" t="s">
        <v>8219</v>
      </c>
      <c r="D1404">
        <v>65</v>
      </c>
    </row>
    <row r="1405" spans="3:4" x14ac:dyDescent="0.2">
      <c r="C1405" t="s">
        <v>8219</v>
      </c>
      <c r="D1405">
        <v>83</v>
      </c>
    </row>
    <row r="1406" spans="3:4" x14ac:dyDescent="0.2">
      <c r="C1406" t="s">
        <v>8219</v>
      </c>
      <c r="D1406">
        <v>111</v>
      </c>
    </row>
    <row r="1407" spans="3:4" x14ac:dyDescent="0.2">
      <c r="C1407" t="s">
        <v>8219</v>
      </c>
      <c r="D1407">
        <v>46</v>
      </c>
    </row>
    <row r="1408" spans="3:4" x14ac:dyDescent="0.2">
      <c r="C1408" t="s">
        <v>8219</v>
      </c>
      <c r="D1408">
        <v>63</v>
      </c>
    </row>
    <row r="1409" spans="3:4" x14ac:dyDescent="0.2">
      <c r="C1409" t="s">
        <v>8219</v>
      </c>
      <c r="D1409">
        <v>9</v>
      </c>
    </row>
    <row r="1410" spans="3:4" x14ac:dyDescent="0.2">
      <c r="C1410" t="s">
        <v>8219</v>
      </c>
      <c r="D1410">
        <v>34</v>
      </c>
    </row>
    <row r="1411" spans="3:4" x14ac:dyDescent="0.2">
      <c r="C1411" t="s">
        <v>8219</v>
      </c>
      <c r="D1411">
        <v>112</v>
      </c>
    </row>
    <row r="1412" spans="3:4" x14ac:dyDescent="0.2">
      <c r="C1412" t="s">
        <v>8219</v>
      </c>
      <c r="D1412">
        <v>47</v>
      </c>
    </row>
    <row r="1413" spans="3:4" x14ac:dyDescent="0.2">
      <c r="C1413" t="s">
        <v>8219</v>
      </c>
      <c r="D1413">
        <v>38</v>
      </c>
    </row>
    <row r="1414" spans="3:4" x14ac:dyDescent="0.2">
      <c r="C1414" t="s">
        <v>8219</v>
      </c>
      <c r="D1414">
        <v>28</v>
      </c>
    </row>
    <row r="1415" spans="3:4" x14ac:dyDescent="0.2">
      <c r="C1415" t="s">
        <v>8219</v>
      </c>
      <c r="D1415">
        <v>78</v>
      </c>
    </row>
    <row r="1416" spans="3:4" x14ac:dyDescent="0.2">
      <c r="C1416" t="s">
        <v>8219</v>
      </c>
      <c r="D1416">
        <v>23</v>
      </c>
    </row>
    <row r="1417" spans="3:4" x14ac:dyDescent="0.2">
      <c r="C1417" t="s">
        <v>8219</v>
      </c>
      <c r="D1417">
        <v>40</v>
      </c>
    </row>
    <row r="1418" spans="3:4" x14ac:dyDescent="0.2">
      <c r="C1418" t="s">
        <v>8219</v>
      </c>
      <c r="D1418">
        <v>13</v>
      </c>
    </row>
    <row r="1419" spans="3:4" x14ac:dyDescent="0.2">
      <c r="C1419" t="s">
        <v>8219</v>
      </c>
      <c r="D1419">
        <v>18</v>
      </c>
    </row>
    <row r="1420" spans="3:4" x14ac:dyDescent="0.2">
      <c r="C1420" t="s">
        <v>8219</v>
      </c>
      <c r="D1420">
        <v>22</v>
      </c>
    </row>
    <row r="1421" spans="3:4" x14ac:dyDescent="0.2">
      <c r="C1421" t="s">
        <v>8219</v>
      </c>
      <c r="D1421">
        <v>79</v>
      </c>
    </row>
    <row r="1422" spans="3:4" x14ac:dyDescent="0.2">
      <c r="C1422" t="s">
        <v>8219</v>
      </c>
      <c r="D1422">
        <v>14</v>
      </c>
    </row>
    <row r="1423" spans="3:4" x14ac:dyDescent="0.2">
      <c r="C1423" t="s">
        <v>8219</v>
      </c>
      <c r="D1423">
        <v>51</v>
      </c>
    </row>
    <row r="1424" spans="3:4" x14ac:dyDescent="0.2">
      <c r="C1424" t="s">
        <v>8219</v>
      </c>
      <c r="D1424">
        <v>54</v>
      </c>
    </row>
    <row r="1425" spans="3:4" x14ac:dyDescent="0.2">
      <c r="C1425" t="s">
        <v>8219</v>
      </c>
      <c r="D1425">
        <v>70</v>
      </c>
    </row>
    <row r="1426" spans="3:4" x14ac:dyDescent="0.2">
      <c r="C1426" t="s">
        <v>8219</v>
      </c>
      <c r="D1426">
        <v>44</v>
      </c>
    </row>
    <row r="1427" spans="3:4" x14ac:dyDescent="0.2">
      <c r="C1427" t="s">
        <v>8219</v>
      </c>
      <c r="D1427">
        <v>55</v>
      </c>
    </row>
    <row r="1428" spans="3:4" x14ac:dyDescent="0.2">
      <c r="C1428" t="s">
        <v>8219</v>
      </c>
      <c r="D1428">
        <v>15</v>
      </c>
    </row>
    <row r="1429" spans="3:4" x14ac:dyDescent="0.2">
      <c r="C1429" t="s">
        <v>8219</v>
      </c>
      <c r="D1429">
        <v>27</v>
      </c>
    </row>
    <row r="1430" spans="3:4" x14ac:dyDescent="0.2">
      <c r="C1430" t="s">
        <v>8219</v>
      </c>
      <c r="D1430">
        <v>21</v>
      </c>
    </row>
    <row r="1431" spans="3:4" x14ac:dyDescent="0.2">
      <c r="C1431" t="s">
        <v>8219</v>
      </c>
      <c r="D1431">
        <v>162</v>
      </c>
    </row>
    <row r="1432" spans="3:4" x14ac:dyDescent="0.2">
      <c r="C1432" t="s">
        <v>8219</v>
      </c>
      <c r="D1432">
        <v>23</v>
      </c>
    </row>
    <row r="1433" spans="3:4" x14ac:dyDescent="0.2">
      <c r="C1433" t="s">
        <v>8219</v>
      </c>
      <c r="D1433">
        <v>72</v>
      </c>
    </row>
    <row r="1434" spans="3:4" x14ac:dyDescent="0.2">
      <c r="C1434" t="s">
        <v>8219</v>
      </c>
      <c r="D1434">
        <v>68</v>
      </c>
    </row>
    <row r="1435" spans="3:4" x14ac:dyDescent="0.2">
      <c r="C1435" t="s">
        <v>8219</v>
      </c>
      <c r="D1435">
        <v>20</v>
      </c>
    </row>
    <row r="1436" spans="3:4" x14ac:dyDescent="0.2">
      <c r="C1436" t="s">
        <v>8219</v>
      </c>
      <c r="D1436">
        <v>26</v>
      </c>
    </row>
    <row r="1437" spans="3:4" x14ac:dyDescent="0.2">
      <c r="C1437" t="s">
        <v>8219</v>
      </c>
      <c r="D1437">
        <v>72</v>
      </c>
    </row>
    <row r="1438" spans="3:4" x14ac:dyDescent="0.2">
      <c r="C1438" t="s">
        <v>8219</v>
      </c>
      <c r="D1438">
        <v>3</v>
      </c>
    </row>
    <row r="1439" spans="3:4" x14ac:dyDescent="0.2">
      <c r="C1439" t="s">
        <v>8219</v>
      </c>
      <c r="D1439">
        <v>18</v>
      </c>
    </row>
    <row r="1440" spans="3:4" x14ac:dyDescent="0.2">
      <c r="C1440" t="s">
        <v>8219</v>
      </c>
      <c r="D1440">
        <v>30</v>
      </c>
    </row>
    <row r="1441" spans="3:4" x14ac:dyDescent="0.2">
      <c r="C1441" t="s">
        <v>8219</v>
      </c>
      <c r="D1441">
        <v>23</v>
      </c>
    </row>
    <row r="1442" spans="3:4" x14ac:dyDescent="0.2">
      <c r="C1442" t="s">
        <v>8219</v>
      </c>
      <c r="D1442">
        <v>54</v>
      </c>
    </row>
    <row r="1443" spans="3:4" x14ac:dyDescent="0.2">
      <c r="C1443" t="s">
        <v>8219</v>
      </c>
      <c r="D1443">
        <v>26</v>
      </c>
    </row>
    <row r="1444" spans="3:4" x14ac:dyDescent="0.2">
      <c r="C1444" t="s">
        <v>8219</v>
      </c>
      <c r="D1444">
        <v>9</v>
      </c>
    </row>
    <row r="1445" spans="3:4" x14ac:dyDescent="0.2">
      <c r="C1445" t="s">
        <v>8219</v>
      </c>
      <c r="D1445">
        <v>27</v>
      </c>
    </row>
    <row r="1446" spans="3:4" x14ac:dyDescent="0.2">
      <c r="C1446" t="s">
        <v>8219</v>
      </c>
      <c r="D1446">
        <v>30</v>
      </c>
    </row>
    <row r="1447" spans="3:4" x14ac:dyDescent="0.2">
      <c r="C1447" t="s">
        <v>8219</v>
      </c>
      <c r="D1447">
        <v>52</v>
      </c>
    </row>
    <row r="1448" spans="3:4" x14ac:dyDescent="0.2">
      <c r="C1448" t="s">
        <v>8219</v>
      </c>
      <c r="D1448">
        <v>17</v>
      </c>
    </row>
    <row r="1449" spans="3:4" x14ac:dyDescent="0.2">
      <c r="C1449" t="s">
        <v>8219</v>
      </c>
      <c r="D1449">
        <v>19</v>
      </c>
    </row>
    <row r="1450" spans="3:4" x14ac:dyDescent="0.2">
      <c r="C1450" t="s">
        <v>8219</v>
      </c>
      <c r="D1450">
        <v>77</v>
      </c>
    </row>
    <row r="1451" spans="3:4" x14ac:dyDescent="0.2">
      <c r="C1451" t="s">
        <v>8219</v>
      </c>
      <c r="D1451">
        <v>21</v>
      </c>
    </row>
    <row r="1452" spans="3:4" x14ac:dyDescent="0.2">
      <c r="C1452" t="s">
        <v>8219</v>
      </c>
      <c r="D1452">
        <v>38</v>
      </c>
    </row>
    <row r="1453" spans="3:4" x14ac:dyDescent="0.2">
      <c r="C1453" t="s">
        <v>8219</v>
      </c>
      <c r="D1453">
        <v>28</v>
      </c>
    </row>
    <row r="1454" spans="3:4" x14ac:dyDescent="0.2">
      <c r="C1454" t="s">
        <v>8219</v>
      </c>
      <c r="D1454">
        <v>48</v>
      </c>
    </row>
    <row r="1455" spans="3:4" x14ac:dyDescent="0.2">
      <c r="C1455" t="s">
        <v>8219</v>
      </c>
      <c r="D1455">
        <v>46</v>
      </c>
    </row>
    <row r="1456" spans="3:4" x14ac:dyDescent="0.2">
      <c r="C1456" t="s">
        <v>8219</v>
      </c>
      <c r="D1456">
        <v>30</v>
      </c>
    </row>
    <row r="1457" spans="3:4" x14ac:dyDescent="0.2">
      <c r="C1457" t="s">
        <v>8219</v>
      </c>
      <c r="D1457">
        <v>64</v>
      </c>
    </row>
    <row r="1458" spans="3:4" x14ac:dyDescent="0.2">
      <c r="C1458" t="s">
        <v>8219</v>
      </c>
      <c r="D1458">
        <v>15</v>
      </c>
    </row>
    <row r="1459" spans="3:4" x14ac:dyDescent="0.2">
      <c r="C1459" t="s">
        <v>8219</v>
      </c>
      <c r="D1459">
        <v>41</v>
      </c>
    </row>
    <row r="1460" spans="3:4" x14ac:dyDescent="0.2">
      <c r="C1460" t="s">
        <v>8219</v>
      </c>
      <c r="D1460">
        <v>35</v>
      </c>
    </row>
    <row r="1461" spans="3:4" x14ac:dyDescent="0.2">
      <c r="C1461" t="s">
        <v>8219</v>
      </c>
      <c r="D1461">
        <v>45</v>
      </c>
    </row>
    <row r="1462" spans="3:4" x14ac:dyDescent="0.2">
      <c r="C1462" t="s">
        <v>8219</v>
      </c>
      <c r="D1462">
        <v>62</v>
      </c>
    </row>
    <row r="1463" spans="3:4" x14ac:dyDescent="0.2">
      <c r="C1463" t="s">
        <v>8219</v>
      </c>
      <c r="D1463">
        <v>22</v>
      </c>
    </row>
    <row r="1464" spans="3:4" x14ac:dyDescent="0.2">
      <c r="C1464" t="s">
        <v>8219</v>
      </c>
      <c r="D1464">
        <v>18</v>
      </c>
    </row>
    <row r="1465" spans="3:4" x14ac:dyDescent="0.2">
      <c r="C1465" t="s">
        <v>8219</v>
      </c>
      <c r="D1465">
        <v>12</v>
      </c>
    </row>
    <row r="1466" spans="3:4" x14ac:dyDescent="0.2">
      <c r="C1466" t="s">
        <v>8219</v>
      </c>
      <c r="D1466">
        <v>44</v>
      </c>
    </row>
    <row r="1467" spans="3:4" x14ac:dyDescent="0.2">
      <c r="C1467" t="s">
        <v>8219</v>
      </c>
      <c r="D1467">
        <v>27</v>
      </c>
    </row>
    <row r="1468" spans="3:4" x14ac:dyDescent="0.2">
      <c r="C1468" t="s">
        <v>8219</v>
      </c>
      <c r="D1468">
        <v>38</v>
      </c>
    </row>
    <row r="1469" spans="3:4" x14ac:dyDescent="0.2">
      <c r="C1469" t="s">
        <v>8219</v>
      </c>
      <c r="D1469">
        <v>28</v>
      </c>
    </row>
    <row r="1470" spans="3:4" x14ac:dyDescent="0.2">
      <c r="C1470" t="s">
        <v>8219</v>
      </c>
      <c r="D1470">
        <v>24</v>
      </c>
    </row>
    <row r="1471" spans="3:4" x14ac:dyDescent="0.2">
      <c r="C1471" t="s">
        <v>8219</v>
      </c>
      <c r="D1471">
        <v>65</v>
      </c>
    </row>
    <row r="1472" spans="3:4" x14ac:dyDescent="0.2">
      <c r="C1472" t="s">
        <v>8219</v>
      </c>
      <c r="D1472">
        <v>46</v>
      </c>
    </row>
    <row r="1473" spans="3:4" x14ac:dyDescent="0.2">
      <c r="C1473" t="s">
        <v>8219</v>
      </c>
      <c r="D1473">
        <v>85</v>
      </c>
    </row>
    <row r="1474" spans="3:4" x14ac:dyDescent="0.2">
      <c r="C1474" t="s">
        <v>8219</v>
      </c>
      <c r="D1474">
        <v>66</v>
      </c>
    </row>
    <row r="1475" spans="3:4" x14ac:dyDescent="0.2">
      <c r="C1475" t="s">
        <v>8219</v>
      </c>
      <c r="D1475">
        <v>165</v>
      </c>
    </row>
    <row r="1476" spans="3:4" x14ac:dyDescent="0.2">
      <c r="C1476" t="s">
        <v>8219</v>
      </c>
      <c r="D1476">
        <v>17</v>
      </c>
    </row>
    <row r="1477" spans="3:4" x14ac:dyDescent="0.2">
      <c r="C1477" t="s">
        <v>8219</v>
      </c>
      <c r="D1477">
        <v>3</v>
      </c>
    </row>
    <row r="1478" spans="3:4" x14ac:dyDescent="0.2">
      <c r="C1478" t="s">
        <v>8219</v>
      </c>
      <c r="D1478">
        <v>17</v>
      </c>
    </row>
    <row r="1479" spans="3:4" x14ac:dyDescent="0.2">
      <c r="C1479" t="s">
        <v>8219</v>
      </c>
      <c r="D1479">
        <v>91</v>
      </c>
    </row>
    <row r="1480" spans="3:4" x14ac:dyDescent="0.2">
      <c r="C1480" t="s">
        <v>8219</v>
      </c>
      <c r="D1480">
        <v>67</v>
      </c>
    </row>
    <row r="1481" spans="3:4" x14ac:dyDescent="0.2">
      <c r="C1481" t="s">
        <v>8219</v>
      </c>
      <c r="D1481">
        <v>18</v>
      </c>
    </row>
    <row r="1482" spans="3:4" x14ac:dyDescent="0.2">
      <c r="C1482" t="s">
        <v>8219</v>
      </c>
      <c r="D1482">
        <v>21</v>
      </c>
    </row>
    <row r="1483" spans="3:4" x14ac:dyDescent="0.2">
      <c r="C1483" t="s">
        <v>8219</v>
      </c>
      <c r="D1483">
        <v>40</v>
      </c>
    </row>
    <row r="1484" spans="3:4" x14ac:dyDescent="0.2">
      <c r="C1484" t="s">
        <v>8219</v>
      </c>
      <c r="D1484">
        <v>78</v>
      </c>
    </row>
    <row r="1485" spans="3:4" x14ac:dyDescent="0.2">
      <c r="C1485" t="s">
        <v>8219</v>
      </c>
      <c r="D1485">
        <v>26</v>
      </c>
    </row>
    <row r="1486" spans="3:4" x14ac:dyDescent="0.2">
      <c r="C1486" t="s">
        <v>8219</v>
      </c>
      <c r="D1486">
        <v>14</v>
      </c>
    </row>
    <row r="1487" spans="3:4" x14ac:dyDescent="0.2">
      <c r="C1487" t="s">
        <v>8219</v>
      </c>
      <c r="D1487">
        <v>44</v>
      </c>
    </row>
    <row r="1488" spans="3:4" x14ac:dyDescent="0.2">
      <c r="C1488" t="s">
        <v>8219</v>
      </c>
      <c r="D1488">
        <v>9</v>
      </c>
    </row>
    <row r="1489" spans="3:4" x14ac:dyDescent="0.2">
      <c r="C1489" t="s">
        <v>8219</v>
      </c>
      <c r="D1489">
        <v>30</v>
      </c>
    </row>
    <row r="1490" spans="3:4" x14ac:dyDescent="0.2">
      <c r="C1490" t="s">
        <v>8219</v>
      </c>
      <c r="D1490">
        <v>45</v>
      </c>
    </row>
    <row r="1491" spans="3:4" x14ac:dyDescent="0.2">
      <c r="C1491" t="s">
        <v>8219</v>
      </c>
      <c r="D1491">
        <v>56</v>
      </c>
    </row>
    <row r="1492" spans="3:4" x14ac:dyDescent="0.2">
      <c r="C1492" t="s">
        <v>8219</v>
      </c>
      <c r="D1492">
        <v>46</v>
      </c>
    </row>
    <row r="1493" spans="3:4" x14ac:dyDescent="0.2">
      <c r="C1493" t="s">
        <v>8219</v>
      </c>
      <c r="D1493">
        <v>34</v>
      </c>
    </row>
    <row r="1494" spans="3:4" x14ac:dyDescent="0.2">
      <c r="C1494" t="s">
        <v>8219</v>
      </c>
      <c r="D1494">
        <v>98</v>
      </c>
    </row>
    <row r="1495" spans="3:4" x14ac:dyDescent="0.2">
      <c r="C1495" t="s">
        <v>8219</v>
      </c>
      <c r="D1495">
        <v>46</v>
      </c>
    </row>
    <row r="1496" spans="3:4" x14ac:dyDescent="0.2">
      <c r="C1496" t="s">
        <v>8219</v>
      </c>
      <c r="D1496">
        <v>10</v>
      </c>
    </row>
    <row r="1497" spans="3:4" x14ac:dyDescent="0.2">
      <c r="C1497" t="s">
        <v>8219</v>
      </c>
      <c r="D1497">
        <v>76</v>
      </c>
    </row>
    <row r="1498" spans="3:4" x14ac:dyDescent="0.2">
      <c r="C1498" t="s">
        <v>8219</v>
      </c>
      <c r="D1498">
        <v>104</v>
      </c>
    </row>
    <row r="1499" spans="3:4" x14ac:dyDescent="0.2">
      <c r="C1499" t="s">
        <v>8219</v>
      </c>
      <c r="D1499">
        <v>87</v>
      </c>
    </row>
    <row r="1500" spans="3:4" x14ac:dyDescent="0.2">
      <c r="C1500" t="s">
        <v>8219</v>
      </c>
      <c r="D1500">
        <v>29</v>
      </c>
    </row>
    <row r="1501" spans="3:4" x14ac:dyDescent="0.2">
      <c r="C1501" t="s">
        <v>8219</v>
      </c>
      <c r="D1501">
        <v>51</v>
      </c>
    </row>
    <row r="1502" spans="3:4" x14ac:dyDescent="0.2">
      <c r="C1502" t="s">
        <v>8219</v>
      </c>
      <c r="D1502">
        <v>12</v>
      </c>
    </row>
    <row r="1503" spans="3:4" x14ac:dyDescent="0.2">
      <c r="C1503" t="s">
        <v>8219</v>
      </c>
      <c r="D1503">
        <v>72</v>
      </c>
    </row>
    <row r="1504" spans="3:4" x14ac:dyDescent="0.2">
      <c r="C1504" t="s">
        <v>8219</v>
      </c>
      <c r="D1504">
        <v>21</v>
      </c>
    </row>
    <row r="1505" spans="3:4" x14ac:dyDescent="0.2">
      <c r="C1505" t="s">
        <v>8219</v>
      </c>
      <c r="D1505">
        <v>42</v>
      </c>
    </row>
    <row r="1506" spans="3:4" x14ac:dyDescent="0.2">
      <c r="C1506" t="s">
        <v>8219</v>
      </c>
      <c r="D1506">
        <v>71</v>
      </c>
    </row>
    <row r="1507" spans="3:4" x14ac:dyDescent="0.2">
      <c r="C1507" t="s">
        <v>8219</v>
      </c>
      <c r="D1507">
        <v>168</v>
      </c>
    </row>
    <row r="1508" spans="3:4" x14ac:dyDescent="0.2">
      <c r="C1508" t="s">
        <v>8219</v>
      </c>
      <c r="D1508">
        <v>19</v>
      </c>
    </row>
    <row r="1509" spans="3:4" x14ac:dyDescent="0.2">
      <c r="C1509" t="s">
        <v>8219</v>
      </c>
      <c r="D1509">
        <v>37</v>
      </c>
    </row>
    <row r="1510" spans="3:4" x14ac:dyDescent="0.2">
      <c r="C1510" t="s">
        <v>8219</v>
      </c>
      <c r="D1510">
        <v>36</v>
      </c>
    </row>
    <row r="1511" spans="3:4" x14ac:dyDescent="0.2">
      <c r="C1511" t="s">
        <v>8219</v>
      </c>
      <c r="D1511">
        <v>14</v>
      </c>
    </row>
    <row r="1512" spans="3:4" x14ac:dyDescent="0.2">
      <c r="C1512" t="s">
        <v>8219</v>
      </c>
      <c r="D1512">
        <v>18</v>
      </c>
    </row>
    <row r="1513" spans="3:4" x14ac:dyDescent="0.2">
      <c r="C1513" t="s">
        <v>8219</v>
      </c>
      <c r="D1513">
        <v>82</v>
      </c>
    </row>
    <row r="1514" spans="3:4" x14ac:dyDescent="0.2">
      <c r="C1514" t="s">
        <v>8219</v>
      </c>
      <c r="D1514">
        <v>43</v>
      </c>
    </row>
    <row r="1515" spans="3:4" x14ac:dyDescent="0.2">
      <c r="C1515" t="s">
        <v>8219</v>
      </c>
      <c r="D1515">
        <v>8</v>
      </c>
    </row>
    <row r="1516" spans="3:4" x14ac:dyDescent="0.2">
      <c r="C1516" t="s">
        <v>8219</v>
      </c>
      <c r="D1516">
        <v>45</v>
      </c>
    </row>
    <row r="1517" spans="3:4" x14ac:dyDescent="0.2">
      <c r="C1517" t="s">
        <v>8219</v>
      </c>
      <c r="D1517">
        <v>20</v>
      </c>
    </row>
    <row r="1518" spans="3:4" x14ac:dyDescent="0.2">
      <c r="C1518" t="s">
        <v>8219</v>
      </c>
      <c r="D1518">
        <v>31</v>
      </c>
    </row>
    <row r="1519" spans="3:4" x14ac:dyDescent="0.2">
      <c r="C1519" t="s">
        <v>8219</v>
      </c>
      <c r="D1519">
        <v>25</v>
      </c>
    </row>
    <row r="1520" spans="3:4" x14ac:dyDescent="0.2">
      <c r="C1520" t="s">
        <v>8219</v>
      </c>
      <c r="D1520">
        <v>14</v>
      </c>
    </row>
    <row r="1521" spans="3:4" x14ac:dyDescent="0.2">
      <c r="C1521" t="s">
        <v>8219</v>
      </c>
      <c r="D1521">
        <v>45</v>
      </c>
    </row>
    <row r="1522" spans="3:4" x14ac:dyDescent="0.2">
      <c r="C1522" t="s">
        <v>8219</v>
      </c>
      <c r="D1522">
        <v>20</v>
      </c>
    </row>
    <row r="1523" spans="3:4" x14ac:dyDescent="0.2">
      <c r="C1523" t="s">
        <v>8219</v>
      </c>
      <c r="D1523">
        <v>39</v>
      </c>
    </row>
    <row r="1524" spans="3:4" x14ac:dyDescent="0.2">
      <c r="C1524" t="s">
        <v>8219</v>
      </c>
      <c r="D1524">
        <v>16</v>
      </c>
    </row>
    <row r="1525" spans="3:4" x14ac:dyDescent="0.2">
      <c r="C1525" t="s">
        <v>8219</v>
      </c>
      <c r="D1525">
        <v>37</v>
      </c>
    </row>
    <row r="1526" spans="3:4" x14ac:dyDescent="0.2">
      <c r="C1526" t="s">
        <v>8219</v>
      </c>
      <c r="D1526">
        <v>14</v>
      </c>
    </row>
    <row r="1527" spans="3:4" x14ac:dyDescent="0.2">
      <c r="C1527" t="s">
        <v>8219</v>
      </c>
      <c r="D1527">
        <v>21</v>
      </c>
    </row>
    <row r="1528" spans="3:4" x14ac:dyDescent="0.2">
      <c r="C1528" t="s">
        <v>8219</v>
      </c>
      <c r="D1528">
        <v>69</v>
      </c>
    </row>
    <row r="1529" spans="3:4" x14ac:dyDescent="0.2">
      <c r="C1529" t="s">
        <v>8219</v>
      </c>
      <c r="D1529">
        <v>16</v>
      </c>
    </row>
    <row r="1530" spans="3:4" x14ac:dyDescent="0.2">
      <c r="C1530" t="s">
        <v>8219</v>
      </c>
      <c r="D1530">
        <v>55</v>
      </c>
    </row>
    <row r="1531" spans="3:4" x14ac:dyDescent="0.2">
      <c r="C1531" t="s">
        <v>8219</v>
      </c>
      <c r="D1531">
        <v>27</v>
      </c>
    </row>
    <row r="1532" spans="3:4" x14ac:dyDescent="0.2">
      <c r="C1532" t="s">
        <v>8219</v>
      </c>
      <c r="D1532">
        <v>36</v>
      </c>
    </row>
    <row r="1533" spans="3:4" x14ac:dyDescent="0.2">
      <c r="C1533" t="s">
        <v>8219</v>
      </c>
      <c r="D1533">
        <v>19</v>
      </c>
    </row>
    <row r="1534" spans="3:4" x14ac:dyDescent="0.2">
      <c r="C1534" t="s">
        <v>8219</v>
      </c>
      <c r="D1534">
        <v>12</v>
      </c>
    </row>
    <row r="1535" spans="3:4" x14ac:dyDescent="0.2">
      <c r="C1535" t="s">
        <v>8219</v>
      </c>
      <c r="D1535">
        <v>17</v>
      </c>
    </row>
    <row r="1536" spans="3:4" x14ac:dyDescent="0.2">
      <c r="C1536" t="s">
        <v>8219</v>
      </c>
      <c r="D1536">
        <v>114</v>
      </c>
    </row>
    <row r="1537" spans="3:4" x14ac:dyDescent="0.2">
      <c r="C1537" t="s">
        <v>8219</v>
      </c>
      <c r="D1537">
        <v>93</v>
      </c>
    </row>
    <row r="1538" spans="3:4" x14ac:dyDescent="0.2">
      <c r="C1538" t="s">
        <v>8219</v>
      </c>
      <c r="D1538">
        <v>36</v>
      </c>
    </row>
    <row r="1539" spans="3:4" x14ac:dyDescent="0.2">
      <c r="C1539" t="s">
        <v>8219</v>
      </c>
      <c r="D1539">
        <v>61</v>
      </c>
    </row>
    <row r="1540" spans="3:4" x14ac:dyDescent="0.2">
      <c r="C1540" t="s">
        <v>8219</v>
      </c>
      <c r="D1540">
        <v>47</v>
      </c>
    </row>
    <row r="1541" spans="3:4" x14ac:dyDescent="0.2">
      <c r="C1541" t="s">
        <v>8219</v>
      </c>
      <c r="D1541">
        <v>17</v>
      </c>
    </row>
    <row r="1542" spans="3:4" x14ac:dyDescent="0.2">
      <c r="C1542" t="s">
        <v>8219</v>
      </c>
      <c r="D1542">
        <v>63</v>
      </c>
    </row>
    <row r="1543" spans="3:4" x14ac:dyDescent="0.2">
      <c r="C1543" t="s">
        <v>8219</v>
      </c>
      <c r="D1543">
        <v>9</v>
      </c>
    </row>
    <row r="1544" spans="3:4" x14ac:dyDescent="0.2">
      <c r="C1544" t="s">
        <v>8219</v>
      </c>
      <c r="D1544">
        <v>30</v>
      </c>
    </row>
    <row r="1545" spans="3:4" x14ac:dyDescent="0.2">
      <c r="C1545" t="s">
        <v>8219</v>
      </c>
      <c r="D1545">
        <v>23</v>
      </c>
    </row>
    <row r="1546" spans="3:4" x14ac:dyDescent="0.2">
      <c r="C1546" t="s">
        <v>8219</v>
      </c>
      <c r="D1546">
        <v>33</v>
      </c>
    </row>
    <row r="1547" spans="3:4" x14ac:dyDescent="0.2">
      <c r="C1547" t="s">
        <v>8219</v>
      </c>
      <c r="D1547">
        <v>39</v>
      </c>
    </row>
    <row r="1548" spans="3:4" x14ac:dyDescent="0.2">
      <c r="C1548" t="s">
        <v>8219</v>
      </c>
      <c r="D1548">
        <v>17</v>
      </c>
    </row>
    <row r="1549" spans="3:4" x14ac:dyDescent="0.2">
      <c r="C1549" t="s">
        <v>8219</v>
      </c>
      <c r="D1549">
        <v>6</v>
      </c>
    </row>
    <row r="1550" spans="3:4" x14ac:dyDescent="0.2">
      <c r="C1550" t="s">
        <v>8219</v>
      </c>
      <c r="D1550">
        <v>39</v>
      </c>
    </row>
    <row r="1551" spans="3:4" x14ac:dyDescent="0.2">
      <c r="C1551" t="s">
        <v>8219</v>
      </c>
      <c r="D1551">
        <v>57</v>
      </c>
    </row>
    <row r="1552" spans="3:4" x14ac:dyDescent="0.2">
      <c r="C1552" t="s">
        <v>8219</v>
      </c>
      <c r="D1552">
        <v>56</v>
      </c>
    </row>
    <row r="1553" spans="3:4" x14ac:dyDescent="0.2">
      <c r="C1553" t="s">
        <v>8219</v>
      </c>
      <c r="D1553">
        <v>13</v>
      </c>
    </row>
    <row r="1554" spans="3:4" x14ac:dyDescent="0.2">
      <c r="C1554" t="s">
        <v>8219</v>
      </c>
      <c r="D1554">
        <v>95</v>
      </c>
    </row>
    <row r="1555" spans="3:4" x14ac:dyDescent="0.2">
      <c r="C1555" t="s">
        <v>8219</v>
      </c>
      <c r="D1555">
        <v>80</v>
      </c>
    </row>
    <row r="1556" spans="3:4" x14ac:dyDescent="0.2">
      <c r="C1556" t="s">
        <v>8219</v>
      </c>
      <c r="D1556">
        <v>133</v>
      </c>
    </row>
    <row r="1557" spans="3:4" x14ac:dyDescent="0.2">
      <c r="C1557" t="s">
        <v>8219</v>
      </c>
      <c r="D1557">
        <v>44</v>
      </c>
    </row>
    <row r="1558" spans="3:4" x14ac:dyDescent="0.2">
      <c r="C1558" t="s">
        <v>8219</v>
      </c>
      <c r="D1558">
        <v>30</v>
      </c>
    </row>
    <row r="1559" spans="3:4" x14ac:dyDescent="0.2">
      <c r="C1559" t="s">
        <v>8219</v>
      </c>
      <c r="D1559">
        <v>56</v>
      </c>
    </row>
    <row r="1560" spans="3:4" x14ac:dyDescent="0.2">
      <c r="C1560" t="s">
        <v>8219</v>
      </c>
      <c r="D1560">
        <v>66</v>
      </c>
    </row>
    <row r="1561" spans="3:4" x14ac:dyDescent="0.2">
      <c r="C1561" t="s">
        <v>8219</v>
      </c>
      <c r="D1561">
        <v>29</v>
      </c>
    </row>
    <row r="1562" spans="3:4" x14ac:dyDescent="0.2">
      <c r="C1562" t="s">
        <v>8219</v>
      </c>
      <c r="D1562">
        <v>72</v>
      </c>
    </row>
    <row r="1563" spans="3:4" x14ac:dyDescent="0.2">
      <c r="C1563" t="s">
        <v>8219</v>
      </c>
      <c r="D1563">
        <v>27</v>
      </c>
    </row>
    <row r="1564" spans="3:4" x14ac:dyDescent="0.2">
      <c r="C1564" t="s">
        <v>8219</v>
      </c>
      <c r="D1564">
        <v>10</v>
      </c>
    </row>
    <row r="1565" spans="3:4" x14ac:dyDescent="0.2">
      <c r="C1565" t="s">
        <v>8219</v>
      </c>
      <c r="D1565">
        <v>35</v>
      </c>
    </row>
    <row r="1566" spans="3:4" x14ac:dyDescent="0.2">
      <c r="C1566" t="s">
        <v>8219</v>
      </c>
      <c r="D1566">
        <v>29</v>
      </c>
    </row>
    <row r="1567" spans="3:4" x14ac:dyDescent="0.2">
      <c r="C1567" t="s">
        <v>8219</v>
      </c>
      <c r="D1567">
        <v>13</v>
      </c>
    </row>
    <row r="1568" spans="3:4" x14ac:dyDescent="0.2">
      <c r="C1568" t="s">
        <v>8219</v>
      </c>
      <c r="D1568">
        <v>72</v>
      </c>
    </row>
    <row r="1569" spans="3:4" x14ac:dyDescent="0.2">
      <c r="C1569" t="s">
        <v>8219</v>
      </c>
      <c r="D1569">
        <v>78</v>
      </c>
    </row>
    <row r="1570" spans="3:4" x14ac:dyDescent="0.2">
      <c r="C1570" t="s">
        <v>8219</v>
      </c>
      <c r="D1570">
        <v>49</v>
      </c>
    </row>
    <row r="1571" spans="3:4" x14ac:dyDescent="0.2">
      <c r="C1571" t="s">
        <v>8219</v>
      </c>
      <c r="D1571">
        <v>42</v>
      </c>
    </row>
    <row r="1572" spans="3:4" x14ac:dyDescent="0.2">
      <c r="C1572" t="s">
        <v>8219</v>
      </c>
      <c r="D1572">
        <v>35</v>
      </c>
    </row>
    <row r="1573" spans="3:4" x14ac:dyDescent="0.2">
      <c r="C1573" t="s">
        <v>8219</v>
      </c>
      <c r="D1573">
        <v>42</v>
      </c>
    </row>
    <row r="1574" spans="3:4" x14ac:dyDescent="0.2">
      <c r="C1574" t="s">
        <v>8219</v>
      </c>
      <c r="D1574">
        <v>42</v>
      </c>
    </row>
    <row r="1575" spans="3:4" x14ac:dyDescent="0.2">
      <c r="C1575" t="s">
        <v>8219</v>
      </c>
      <c r="D1575">
        <v>31</v>
      </c>
    </row>
    <row r="1576" spans="3:4" x14ac:dyDescent="0.2">
      <c r="C1576" t="s">
        <v>8219</v>
      </c>
      <c r="D1576">
        <v>38</v>
      </c>
    </row>
    <row r="1577" spans="3:4" x14ac:dyDescent="0.2">
      <c r="C1577" t="s">
        <v>8219</v>
      </c>
      <c r="D1577">
        <v>8</v>
      </c>
    </row>
    <row r="1578" spans="3:4" x14ac:dyDescent="0.2">
      <c r="C1578" t="s">
        <v>8219</v>
      </c>
      <c r="D1578">
        <v>39</v>
      </c>
    </row>
    <row r="1579" spans="3:4" x14ac:dyDescent="0.2">
      <c r="C1579" t="s">
        <v>8219</v>
      </c>
      <c r="D1579">
        <v>29</v>
      </c>
    </row>
    <row r="1580" spans="3:4" x14ac:dyDescent="0.2">
      <c r="C1580" t="s">
        <v>8219</v>
      </c>
      <c r="D1580">
        <v>72</v>
      </c>
    </row>
    <row r="1581" spans="3:4" x14ac:dyDescent="0.2">
      <c r="C1581" t="s">
        <v>8219</v>
      </c>
      <c r="D1581">
        <v>15</v>
      </c>
    </row>
    <row r="1582" spans="3:4" x14ac:dyDescent="0.2">
      <c r="C1582" t="s">
        <v>8219</v>
      </c>
      <c r="D1582">
        <v>33</v>
      </c>
    </row>
    <row r="1583" spans="3:4" x14ac:dyDescent="0.2">
      <c r="C1583" t="s">
        <v>8219</v>
      </c>
      <c r="D1583">
        <v>15</v>
      </c>
    </row>
    <row r="1584" spans="3:4" x14ac:dyDescent="0.2">
      <c r="C1584" t="s">
        <v>8219</v>
      </c>
      <c r="D1584">
        <v>19</v>
      </c>
    </row>
    <row r="1585" spans="3:4" x14ac:dyDescent="0.2">
      <c r="C1585" t="s">
        <v>8219</v>
      </c>
      <c r="D1585">
        <v>17</v>
      </c>
    </row>
    <row r="1586" spans="3:4" x14ac:dyDescent="0.2">
      <c r="C1586" t="s">
        <v>8219</v>
      </c>
      <c r="D1586">
        <v>44</v>
      </c>
    </row>
    <row r="1587" spans="3:4" x14ac:dyDescent="0.2">
      <c r="C1587" t="s">
        <v>8219</v>
      </c>
      <c r="D1587">
        <v>10</v>
      </c>
    </row>
    <row r="1588" spans="3:4" x14ac:dyDescent="0.2">
      <c r="C1588" t="s">
        <v>8219</v>
      </c>
      <c r="D1588">
        <v>46</v>
      </c>
    </row>
    <row r="1589" spans="3:4" x14ac:dyDescent="0.2">
      <c r="C1589" t="s">
        <v>8219</v>
      </c>
      <c r="D1589">
        <v>11</v>
      </c>
    </row>
    <row r="1590" spans="3:4" x14ac:dyDescent="0.2">
      <c r="C1590" t="s">
        <v>8219</v>
      </c>
      <c r="D1590">
        <v>13</v>
      </c>
    </row>
    <row r="1591" spans="3:4" x14ac:dyDescent="0.2">
      <c r="C1591" t="s">
        <v>8219</v>
      </c>
      <c r="D1591">
        <v>33</v>
      </c>
    </row>
    <row r="1592" spans="3:4" x14ac:dyDescent="0.2">
      <c r="C1592" t="s">
        <v>8219</v>
      </c>
      <c r="D1592">
        <v>28</v>
      </c>
    </row>
    <row r="1593" spans="3:4" x14ac:dyDescent="0.2">
      <c r="C1593" t="s">
        <v>8219</v>
      </c>
      <c r="D1593">
        <v>21</v>
      </c>
    </row>
    <row r="1594" spans="3:4" x14ac:dyDescent="0.2">
      <c r="C1594" t="s">
        <v>8219</v>
      </c>
      <c r="D1594">
        <v>13</v>
      </c>
    </row>
    <row r="1595" spans="3:4" x14ac:dyDescent="0.2">
      <c r="C1595" t="s">
        <v>8219</v>
      </c>
      <c r="D1595">
        <v>34</v>
      </c>
    </row>
    <row r="1596" spans="3:4" x14ac:dyDescent="0.2">
      <c r="C1596" t="s">
        <v>8219</v>
      </c>
      <c r="D1596">
        <v>80</v>
      </c>
    </row>
    <row r="1597" spans="3:4" x14ac:dyDescent="0.2">
      <c r="C1597" t="s">
        <v>8219</v>
      </c>
      <c r="D1597">
        <v>74</v>
      </c>
    </row>
    <row r="1598" spans="3:4" x14ac:dyDescent="0.2">
      <c r="C1598" t="s">
        <v>8219</v>
      </c>
      <c r="D1598">
        <v>7</v>
      </c>
    </row>
    <row r="1599" spans="3:4" x14ac:dyDescent="0.2">
      <c r="C1599" t="s">
        <v>8219</v>
      </c>
      <c r="D1599">
        <v>34</v>
      </c>
    </row>
    <row r="1600" spans="3:4" x14ac:dyDescent="0.2">
      <c r="C1600" t="s">
        <v>8219</v>
      </c>
      <c r="D1600">
        <v>86</v>
      </c>
    </row>
    <row r="1601" spans="3:4" x14ac:dyDescent="0.2">
      <c r="C1601" t="s">
        <v>8219</v>
      </c>
      <c r="D1601">
        <v>37</v>
      </c>
    </row>
    <row r="1602" spans="3:4" x14ac:dyDescent="0.2">
      <c r="C1602" t="s">
        <v>8219</v>
      </c>
      <c r="D1602">
        <v>18</v>
      </c>
    </row>
    <row r="1603" spans="3:4" x14ac:dyDescent="0.2">
      <c r="C1603" t="s">
        <v>8219</v>
      </c>
      <c r="D1603">
        <v>22</v>
      </c>
    </row>
    <row r="1604" spans="3:4" x14ac:dyDescent="0.2">
      <c r="C1604" t="s">
        <v>8219</v>
      </c>
      <c r="D1604">
        <v>26</v>
      </c>
    </row>
    <row r="1605" spans="3:4" x14ac:dyDescent="0.2">
      <c r="C1605" t="s">
        <v>8219</v>
      </c>
      <c r="D1605">
        <v>27</v>
      </c>
    </row>
    <row r="1606" spans="3:4" x14ac:dyDescent="0.2">
      <c r="C1606" t="s">
        <v>8219</v>
      </c>
      <c r="D1606">
        <v>8</v>
      </c>
    </row>
    <row r="1607" spans="3:4" x14ac:dyDescent="0.2">
      <c r="C1607" t="s">
        <v>8219</v>
      </c>
      <c r="D1607">
        <v>204</v>
      </c>
    </row>
    <row r="1608" spans="3:4" x14ac:dyDescent="0.2">
      <c r="C1608" t="s">
        <v>8219</v>
      </c>
      <c r="D1608">
        <v>46</v>
      </c>
    </row>
    <row r="1609" spans="3:4" x14ac:dyDescent="0.2">
      <c r="C1609" t="s">
        <v>8219</v>
      </c>
      <c r="D1609">
        <v>17</v>
      </c>
    </row>
    <row r="1610" spans="3:4" x14ac:dyDescent="0.2">
      <c r="C1610" t="s">
        <v>8219</v>
      </c>
      <c r="D1610">
        <v>28</v>
      </c>
    </row>
    <row r="1611" spans="3:4" x14ac:dyDescent="0.2">
      <c r="C1611" t="s">
        <v>8219</v>
      </c>
      <c r="D1611">
        <v>83</v>
      </c>
    </row>
    <row r="1612" spans="3:4" x14ac:dyDescent="0.2">
      <c r="C1612" t="s">
        <v>8219</v>
      </c>
      <c r="D1612">
        <v>13</v>
      </c>
    </row>
    <row r="1613" spans="3:4" x14ac:dyDescent="0.2">
      <c r="C1613" t="s">
        <v>8219</v>
      </c>
      <c r="D1613">
        <v>8</v>
      </c>
    </row>
    <row r="1614" spans="3:4" x14ac:dyDescent="0.2">
      <c r="C1614" t="s">
        <v>8219</v>
      </c>
      <c r="D1614">
        <v>32</v>
      </c>
    </row>
    <row r="1615" spans="3:4" x14ac:dyDescent="0.2">
      <c r="C1615" t="s">
        <v>8219</v>
      </c>
      <c r="D1615">
        <v>85</v>
      </c>
    </row>
    <row r="1616" spans="3:4" x14ac:dyDescent="0.2">
      <c r="C1616" t="s">
        <v>8219</v>
      </c>
      <c r="D1616">
        <v>29</v>
      </c>
    </row>
    <row r="1617" spans="3:4" x14ac:dyDescent="0.2">
      <c r="C1617" t="s">
        <v>8219</v>
      </c>
      <c r="D1617">
        <v>24</v>
      </c>
    </row>
    <row r="1618" spans="3:4" x14ac:dyDescent="0.2">
      <c r="C1618" t="s">
        <v>8219</v>
      </c>
      <c r="D1618">
        <v>8</v>
      </c>
    </row>
    <row r="1619" spans="3:4" x14ac:dyDescent="0.2">
      <c r="C1619" t="s">
        <v>8219</v>
      </c>
      <c r="D1619">
        <v>19</v>
      </c>
    </row>
    <row r="1620" spans="3:4" x14ac:dyDescent="0.2">
      <c r="C1620" t="s">
        <v>8219</v>
      </c>
      <c r="D1620">
        <v>336</v>
      </c>
    </row>
    <row r="1621" spans="3:4" x14ac:dyDescent="0.2">
      <c r="C1621" t="s">
        <v>8219</v>
      </c>
      <c r="D1621">
        <v>13</v>
      </c>
    </row>
    <row r="1622" spans="3:4" x14ac:dyDescent="0.2">
      <c r="C1622" t="s">
        <v>8219</v>
      </c>
      <c r="D1622">
        <v>42</v>
      </c>
    </row>
    <row r="1623" spans="3:4" x14ac:dyDescent="0.2">
      <c r="C1623" t="s">
        <v>8219</v>
      </c>
      <c r="D1623">
        <v>64</v>
      </c>
    </row>
    <row r="1624" spans="3:4" x14ac:dyDescent="0.2">
      <c r="C1624" t="s">
        <v>8219</v>
      </c>
      <c r="D1624">
        <v>25</v>
      </c>
    </row>
    <row r="1625" spans="3:4" x14ac:dyDescent="0.2">
      <c r="C1625" t="s">
        <v>8219</v>
      </c>
      <c r="D1625">
        <v>20</v>
      </c>
    </row>
    <row r="1626" spans="3:4" x14ac:dyDescent="0.2">
      <c r="C1626" t="s">
        <v>8219</v>
      </c>
      <c r="D1626">
        <v>104</v>
      </c>
    </row>
    <row r="1627" spans="3:4" x14ac:dyDescent="0.2">
      <c r="C1627" t="s">
        <v>8219</v>
      </c>
      <c r="D1627">
        <v>53</v>
      </c>
    </row>
    <row r="1628" spans="3:4" x14ac:dyDescent="0.2">
      <c r="C1628" t="s">
        <v>8219</v>
      </c>
      <c r="D1628">
        <v>14</v>
      </c>
    </row>
    <row r="1629" spans="3:4" x14ac:dyDescent="0.2">
      <c r="C1629" t="s">
        <v>8219</v>
      </c>
      <c r="D1629">
        <v>20</v>
      </c>
    </row>
    <row r="1630" spans="3:4" x14ac:dyDescent="0.2">
      <c r="C1630" t="s">
        <v>8219</v>
      </c>
      <c r="D1630">
        <v>558</v>
      </c>
    </row>
    <row r="1631" spans="3:4" x14ac:dyDescent="0.2">
      <c r="C1631" t="s">
        <v>8219</v>
      </c>
      <c r="D1631">
        <v>22</v>
      </c>
    </row>
    <row r="1632" spans="3:4" x14ac:dyDescent="0.2">
      <c r="C1632" t="s">
        <v>8219</v>
      </c>
      <c r="D1632">
        <v>24</v>
      </c>
    </row>
    <row r="1633" spans="3:4" x14ac:dyDescent="0.2">
      <c r="C1633" t="s">
        <v>8219</v>
      </c>
      <c r="D1633">
        <v>74</v>
      </c>
    </row>
    <row r="1634" spans="3:4" x14ac:dyDescent="0.2">
      <c r="C1634" t="s">
        <v>8219</v>
      </c>
      <c r="D1634">
        <v>54</v>
      </c>
    </row>
    <row r="1635" spans="3:4" x14ac:dyDescent="0.2">
      <c r="C1635" t="s">
        <v>8219</v>
      </c>
      <c r="D1635">
        <v>31</v>
      </c>
    </row>
    <row r="1636" spans="3:4" x14ac:dyDescent="0.2">
      <c r="C1636" t="s">
        <v>8219</v>
      </c>
      <c r="D1636">
        <v>25</v>
      </c>
    </row>
    <row r="1637" spans="3:4" x14ac:dyDescent="0.2">
      <c r="C1637" t="s">
        <v>8219</v>
      </c>
      <c r="D1637">
        <v>17</v>
      </c>
    </row>
    <row r="1638" spans="3:4" x14ac:dyDescent="0.2">
      <c r="C1638" t="s">
        <v>8219</v>
      </c>
      <c r="D1638">
        <v>12</v>
      </c>
    </row>
    <row r="1639" spans="3:4" x14ac:dyDescent="0.2">
      <c r="C1639" t="s">
        <v>8219</v>
      </c>
      <c r="D1639">
        <v>38</v>
      </c>
    </row>
    <row r="1640" spans="3:4" x14ac:dyDescent="0.2">
      <c r="C1640" t="s">
        <v>8219</v>
      </c>
      <c r="D1640">
        <v>41</v>
      </c>
    </row>
    <row r="1641" spans="3:4" x14ac:dyDescent="0.2">
      <c r="C1641" t="s">
        <v>8219</v>
      </c>
      <c r="D1641">
        <v>19</v>
      </c>
    </row>
    <row r="1642" spans="3:4" x14ac:dyDescent="0.2">
      <c r="C1642" t="s">
        <v>8219</v>
      </c>
      <c r="D1642">
        <v>41</v>
      </c>
    </row>
    <row r="1643" spans="3:4" x14ac:dyDescent="0.2">
      <c r="C1643" t="s">
        <v>8219</v>
      </c>
      <c r="D1643">
        <v>26</v>
      </c>
    </row>
    <row r="1644" spans="3:4" x14ac:dyDescent="0.2">
      <c r="C1644" t="s">
        <v>8219</v>
      </c>
      <c r="D1644">
        <v>25</v>
      </c>
    </row>
    <row r="1645" spans="3:4" x14ac:dyDescent="0.2">
      <c r="C1645" t="s">
        <v>8219</v>
      </c>
      <c r="D1645">
        <v>9</v>
      </c>
    </row>
    <row r="1646" spans="3:4" x14ac:dyDescent="0.2">
      <c r="C1646" t="s">
        <v>8219</v>
      </c>
      <c r="D1646">
        <v>78</v>
      </c>
    </row>
    <row r="1647" spans="3:4" x14ac:dyDescent="0.2">
      <c r="C1647" t="s">
        <v>8219</v>
      </c>
      <c r="D1647">
        <v>45</v>
      </c>
    </row>
    <row r="1648" spans="3:4" x14ac:dyDescent="0.2">
      <c r="C1648" t="s">
        <v>8219</v>
      </c>
      <c r="D1648">
        <v>102</v>
      </c>
    </row>
    <row r="1649" spans="3:4" x14ac:dyDescent="0.2">
      <c r="C1649" t="s">
        <v>8219</v>
      </c>
      <c r="D1649">
        <v>5</v>
      </c>
    </row>
    <row r="1650" spans="3:4" x14ac:dyDescent="0.2">
      <c r="C1650" t="s">
        <v>8219</v>
      </c>
      <c r="D1650">
        <v>27</v>
      </c>
    </row>
    <row r="1651" spans="3:4" x14ac:dyDescent="0.2">
      <c r="C1651" t="s">
        <v>8219</v>
      </c>
      <c r="D1651">
        <v>37</v>
      </c>
    </row>
    <row r="1652" spans="3:4" x14ac:dyDescent="0.2">
      <c r="C1652" t="s">
        <v>8219</v>
      </c>
      <c r="D1652">
        <v>14</v>
      </c>
    </row>
    <row r="1653" spans="3:4" x14ac:dyDescent="0.2">
      <c r="C1653" t="s">
        <v>8219</v>
      </c>
      <c r="D1653">
        <v>27</v>
      </c>
    </row>
    <row r="1654" spans="3:4" x14ac:dyDescent="0.2">
      <c r="C1654" t="s">
        <v>8219</v>
      </c>
      <c r="D1654">
        <v>45</v>
      </c>
    </row>
    <row r="1655" spans="3:4" x14ac:dyDescent="0.2">
      <c r="C1655" t="s">
        <v>8219</v>
      </c>
      <c r="D1655">
        <v>49</v>
      </c>
    </row>
    <row r="1656" spans="3:4" x14ac:dyDescent="0.2">
      <c r="C1656" t="s">
        <v>8219</v>
      </c>
      <c r="D1656">
        <v>24</v>
      </c>
    </row>
    <row r="1657" spans="3:4" x14ac:dyDescent="0.2">
      <c r="C1657" t="s">
        <v>8219</v>
      </c>
      <c r="D1657">
        <v>112</v>
      </c>
    </row>
    <row r="1658" spans="3:4" x14ac:dyDescent="0.2">
      <c r="C1658" t="s">
        <v>8219</v>
      </c>
      <c r="D1658">
        <v>23</v>
      </c>
    </row>
    <row r="1659" spans="3:4" x14ac:dyDescent="0.2">
      <c r="C1659" t="s">
        <v>8219</v>
      </c>
      <c r="D1659">
        <v>54</v>
      </c>
    </row>
    <row r="1660" spans="3:4" x14ac:dyDescent="0.2">
      <c r="C1660" t="s">
        <v>8219</v>
      </c>
      <c r="D1660">
        <v>28</v>
      </c>
    </row>
    <row r="1661" spans="3:4" x14ac:dyDescent="0.2">
      <c r="C1661" t="s">
        <v>8219</v>
      </c>
      <c r="D1661">
        <v>11</v>
      </c>
    </row>
    <row r="1662" spans="3:4" x14ac:dyDescent="0.2">
      <c r="C1662" t="s">
        <v>8219</v>
      </c>
      <c r="D1662">
        <v>62</v>
      </c>
    </row>
    <row r="1663" spans="3:4" x14ac:dyDescent="0.2">
      <c r="C1663" t="s">
        <v>8219</v>
      </c>
      <c r="D1663">
        <v>73</v>
      </c>
    </row>
    <row r="1664" spans="3:4" x14ac:dyDescent="0.2">
      <c r="C1664" t="s">
        <v>8219</v>
      </c>
      <c r="D1664">
        <v>18</v>
      </c>
    </row>
    <row r="1665" spans="3:4" x14ac:dyDescent="0.2">
      <c r="C1665" t="s">
        <v>8219</v>
      </c>
      <c r="D1665">
        <v>35</v>
      </c>
    </row>
    <row r="1666" spans="3:4" x14ac:dyDescent="0.2">
      <c r="C1666" t="s">
        <v>8219</v>
      </c>
      <c r="D1666">
        <v>43</v>
      </c>
    </row>
    <row r="1667" spans="3:4" x14ac:dyDescent="0.2">
      <c r="C1667" t="s">
        <v>8219</v>
      </c>
      <c r="D1667">
        <v>36</v>
      </c>
    </row>
    <row r="1668" spans="3:4" x14ac:dyDescent="0.2">
      <c r="C1668" t="s">
        <v>8219</v>
      </c>
      <c r="D1668">
        <v>62</v>
      </c>
    </row>
    <row r="1669" spans="3:4" x14ac:dyDescent="0.2">
      <c r="C1669" t="s">
        <v>8219</v>
      </c>
      <c r="D1669">
        <v>15</v>
      </c>
    </row>
    <row r="1670" spans="3:4" x14ac:dyDescent="0.2">
      <c r="C1670" t="s">
        <v>8219</v>
      </c>
      <c r="D1670">
        <v>33</v>
      </c>
    </row>
    <row r="1671" spans="3:4" x14ac:dyDescent="0.2">
      <c r="C1671" t="s">
        <v>8219</v>
      </c>
      <c r="D1671">
        <v>27</v>
      </c>
    </row>
    <row r="1672" spans="3:4" x14ac:dyDescent="0.2">
      <c r="C1672" t="s">
        <v>8219</v>
      </c>
      <c r="D1672">
        <v>17</v>
      </c>
    </row>
    <row r="1673" spans="3:4" x14ac:dyDescent="0.2">
      <c r="C1673" t="s">
        <v>8219</v>
      </c>
      <c r="D1673">
        <v>4</v>
      </c>
    </row>
    <row r="1674" spans="3:4" x14ac:dyDescent="0.2">
      <c r="C1674" t="s">
        <v>8219</v>
      </c>
      <c r="D1674">
        <v>53</v>
      </c>
    </row>
    <row r="1675" spans="3:4" x14ac:dyDescent="0.2">
      <c r="C1675" t="s">
        <v>8219</v>
      </c>
      <c r="D1675">
        <v>49</v>
      </c>
    </row>
    <row r="1676" spans="3:4" x14ac:dyDescent="0.2">
      <c r="C1676" t="s">
        <v>8219</v>
      </c>
      <c r="D1676">
        <v>57</v>
      </c>
    </row>
    <row r="1677" spans="3:4" x14ac:dyDescent="0.2">
      <c r="C1677" t="s">
        <v>8219</v>
      </c>
      <c r="D1677">
        <v>69</v>
      </c>
    </row>
    <row r="1678" spans="3:4" x14ac:dyDescent="0.2">
      <c r="C1678" t="s">
        <v>8219</v>
      </c>
      <c r="D1678">
        <v>15</v>
      </c>
    </row>
    <row r="1679" spans="3:4" x14ac:dyDescent="0.2">
      <c r="C1679" t="s">
        <v>8219</v>
      </c>
      <c r="D1679">
        <v>64</v>
      </c>
    </row>
    <row r="1680" spans="3:4" x14ac:dyDescent="0.2">
      <c r="C1680" t="s">
        <v>8219</v>
      </c>
      <c r="D1680">
        <v>20</v>
      </c>
    </row>
    <row r="1681" spans="3:4" x14ac:dyDescent="0.2">
      <c r="C1681" t="s">
        <v>8219</v>
      </c>
      <c r="D1681">
        <v>27</v>
      </c>
    </row>
    <row r="1682" spans="3:4" x14ac:dyDescent="0.2">
      <c r="C1682" t="s">
        <v>8219</v>
      </c>
      <c r="D1682">
        <v>21</v>
      </c>
    </row>
    <row r="1683" spans="3:4" x14ac:dyDescent="0.2">
      <c r="C1683" t="s">
        <v>8219</v>
      </c>
      <c r="D1683">
        <v>31</v>
      </c>
    </row>
    <row r="1684" spans="3:4" x14ac:dyDescent="0.2">
      <c r="C1684" t="s">
        <v>8219</v>
      </c>
      <c r="D1684">
        <v>51</v>
      </c>
    </row>
    <row r="1685" spans="3:4" x14ac:dyDescent="0.2">
      <c r="C1685" t="s">
        <v>8219</v>
      </c>
      <c r="D1685">
        <v>57</v>
      </c>
    </row>
    <row r="1686" spans="3:4" x14ac:dyDescent="0.2">
      <c r="C1686" t="s">
        <v>8219</v>
      </c>
      <c r="D1686">
        <v>20</v>
      </c>
    </row>
    <row r="1687" spans="3:4" x14ac:dyDescent="0.2">
      <c r="C1687" t="s">
        <v>8219</v>
      </c>
      <c r="D1687">
        <v>71</v>
      </c>
    </row>
    <row r="1688" spans="3:4" x14ac:dyDescent="0.2">
      <c r="C1688" t="s">
        <v>8219</v>
      </c>
      <c r="D1688">
        <v>72</v>
      </c>
    </row>
    <row r="1689" spans="3:4" x14ac:dyDescent="0.2">
      <c r="C1689" t="s">
        <v>8219</v>
      </c>
      <c r="D1689">
        <v>45</v>
      </c>
    </row>
    <row r="1690" spans="3:4" x14ac:dyDescent="0.2">
      <c r="C1690" t="s">
        <v>8219</v>
      </c>
      <c r="D1690">
        <v>51</v>
      </c>
    </row>
    <row r="1691" spans="3:4" x14ac:dyDescent="0.2">
      <c r="C1691" t="s">
        <v>8219</v>
      </c>
      <c r="D1691">
        <v>56</v>
      </c>
    </row>
    <row r="1692" spans="3:4" x14ac:dyDescent="0.2">
      <c r="C1692" t="s">
        <v>8219</v>
      </c>
      <c r="D1692">
        <v>17</v>
      </c>
    </row>
    <row r="1693" spans="3:4" x14ac:dyDescent="0.2">
      <c r="C1693" t="s">
        <v>8219</v>
      </c>
      <c r="D1693">
        <v>197</v>
      </c>
    </row>
    <row r="1694" spans="3:4" x14ac:dyDescent="0.2">
      <c r="C1694" t="s">
        <v>8219</v>
      </c>
      <c r="D1694">
        <v>70</v>
      </c>
    </row>
    <row r="1695" spans="3:4" x14ac:dyDescent="0.2">
      <c r="C1695" t="s">
        <v>8219</v>
      </c>
      <c r="D1695">
        <v>21</v>
      </c>
    </row>
    <row r="1696" spans="3:4" x14ac:dyDescent="0.2">
      <c r="C1696" t="s">
        <v>8219</v>
      </c>
      <c r="D1696">
        <v>34</v>
      </c>
    </row>
    <row r="1697" spans="3:4" x14ac:dyDescent="0.2">
      <c r="C1697" t="s">
        <v>8219</v>
      </c>
      <c r="D1697">
        <v>39</v>
      </c>
    </row>
    <row r="1698" spans="3:4" x14ac:dyDescent="0.2">
      <c r="C1698" t="s">
        <v>8219</v>
      </c>
      <c r="D1698">
        <v>78</v>
      </c>
    </row>
    <row r="1699" spans="3:4" x14ac:dyDescent="0.2">
      <c r="C1699" t="s">
        <v>8219</v>
      </c>
      <c r="D1699">
        <v>48</v>
      </c>
    </row>
    <row r="1700" spans="3:4" x14ac:dyDescent="0.2">
      <c r="C1700" t="s">
        <v>8219</v>
      </c>
      <c r="D1700">
        <v>29</v>
      </c>
    </row>
    <row r="1701" spans="3:4" x14ac:dyDescent="0.2">
      <c r="C1701" t="s">
        <v>8219</v>
      </c>
      <c r="D1701">
        <v>0</v>
      </c>
    </row>
    <row r="1702" spans="3:4" x14ac:dyDescent="0.2">
      <c r="C1702" t="s">
        <v>8219</v>
      </c>
      <c r="D1702">
        <v>2</v>
      </c>
    </row>
    <row r="1703" spans="3:4" x14ac:dyDescent="0.2">
      <c r="C1703" t="s">
        <v>8219</v>
      </c>
      <c r="D1703">
        <v>1</v>
      </c>
    </row>
    <row r="1704" spans="3:4" x14ac:dyDescent="0.2">
      <c r="C1704" t="s">
        <v>8219</v>
      </c>
      <c r="D1704">
        <v>59</v>
      </c>
    </row>
    <row r="1705" spans="3:4" x14ac:dyDescent="0.2">
      <c r="C1705" t="s">
        <v>8219</v>
      </c>
      <c r="D1705">
        <v>1</v>
      </c>
    </row>
    <row r="1706" spans="3:4" x14ac:dyDescent="0.2">
      <c r="C1706" t="s">
        <v>8219</v>
      </c>
      <c r="D1706">
        <v>31</v>
      </c>
    </row>
    <row r="1707" spans="3:4" x14ac:dyDescent="0.2">
      <c r="C1707" t="s">
        <v>8219</v>
      </c>
      <c r="D1707">
        <v>18</v>
      </c>
    </row>
    <row r="1708" spans="3:4" x14ac:dyDescent="0.2">
      <c r="C1708" t="s">
        <v>8219</v>
      </c>
      <c r="D1708">
        <v>10</v>
      </c>
    </row>
    <row r="1709" spans="3:4" x14ac:dyDescent="0.2">
      <c r="C1709" t="s">
        <v>8219</v>
      </c>
      <c r="D1709">
        <v>0</v>
      </c>
    </row>
    <row r="1710" spans="3:4" x14ac:dyDescent="0.2">
      <c r="C1710" t="s">
        <v>8219</v>
      </c>
      <c r="D1710">
        <v>14</v>
      </c>
    </row>
    <row r="1711" spans="3:4" x14ac:dyDescent="0.2">
      <c r="C1711" t="s">
        <v>8219</v>
      </c>
      <c r="D1711">
        <v>2</v>
      </c>
    </row>
    <row r="1712" spans="3:4" x14ac:dyDescent="0.2">
      <c r="C1712" t="s">
        <v>8219</v>
      </c>
      <c r="D1712">
        <v>1</v>
      </c>
    </row>
    <row r="1713" spans="3:4" x14ac:dyDescent="0.2">
      <c r="C1713" t="s">
        <v>8219</v>
      </c>
      <c r="D1713">
        <v>3</v>
      </c>
    </row>
    <row r="1714" spans="3:4" x14ac:dyDescent="0.2">
      <c r="C1714" t="s">
        <v>8219</v>
      </c>
      <c r="D1714">
        <v>0</v>
      </c>
    </row>
    <row r="1715" spans="3:4" x14ac:dyDescent="0.2">
      <c r="C1715" t="s">
        <v>8219</v>
      </c>
      <c r="D1715">
        <v>2</v>
      </c>
    </row>
    <row r="1716" spans="3:4" x14ac:dyDescent="0.2">
      <c r="C1716" t="s">
        <v>8219</v>
      </c>
      <c r="D1716">
        <v>0</v>
      </c>
    </row>
    <row r="1717" spans="3:4" x14ac:dyDescent="0.2">
      <c r="C1717" t="s">
        <v>8219</v>
      </c>
      <c r="D1717">
        <v>12</v>
      </c>
    </row>
    <row r="1718" spans="3:4" x14ac:dyDescent="0.2">
      <c r="C1718" t="s">
        <v>8219</v>
      </c>
      <c r="D1718">
        <v>1</v>
      </c>
    </row>
    <row r="1719" spans="3:4" x14ac:dyDescent="0.2">
      <c r="C1719" t="s">
        <v>8219</v>
      </c>
      <c r="D1719">
        <v>8</v>
      </c>
    </row>
    <row r="1720" spans="3:4" x14ac:dyDescent="0.2">
      <c r="C1720" t="s">
        <v>8219</v>
      </c>
      <c r="D1720">
        <v>2</v>
      </c>
    </row>
    <row r="1721" spans="3:4" x14ac:dyDescent="0.2">
      <c r="C1721" t="s">
        <v>8219</v>
      </c>
      <c r="D1721">
        <v>73</v>
      </c>
    </row>
    <row r="1722" spans="3:4" x14ac:dyDescent="0.2">
      <c r="C1722" t="s">
        <v>8219</v>
      </c>
      <c r="D1722">
        <v>8</v>
      </c>
    </row>
    <row r="1723" spans="3:4" x14ac:dyDescent="0.2">
      <c r="C1723" t="s">
        <v>8219</v>
      </c>
      <c r="D1723">
        <v>17</v>
      </c>
    </row>
    <row r="1724" spans="3:4" x14ac:dyDescent="0.2">
      <c r="C1724" t="s">
        <v>8219</v>
      </c>
      <c r="D1724">
        <v>9</v>
      </c>
    </row>
    <row r="1725" spans="3:4" x14ac:dyDescent="0.2">
      <c r="C1725" t="s">
        <v>8219</v>
      </c>
      <c r="D1725">
        <v>17</v>
      </c>
    </row>
    <row r="1726" spans="3:4" x14ac:dyDescent="0.2">
      <c r="C1726" t="s">
        <v>8219</v>
      </c>
      <c r="D1726">
        <v>33</v>
      </c>
    </row>
    <row r="1727" spans="3:4" x14ac:dyDescent="0.2">
      <c r="C1727" t="s">
        <v>8219</v>
      </c>
      <c r="D1727">
        <v>38</v>
      </c>
    </row>
    <row r="1728" spans="3:4" x14ac:dyDescent="0.2">
      <c r="C1728" t="s">
        <v>8219</v>
      </c>
      <c r="D1728">
        <v>79</v>
      </c>
    </row>
    <row r="1729" spans="3:4" x14ac:dyDescent="0.2">
      <c r="C1729" t="s">
        <v>8219</v>
      </c>
      <c r="D1729">
        <v>46</v>
      </c>
    </row>
    <row r="1730" spans="3:4" x14ac:dyDescent="0.2">
      <c r="C1730" t="s">
        <v>8219</v>
      </c>
      <c r="D1730">
        <v>20</v>
      </c>
    </row>
    <row r="1731" spans="3:4" x14ac:dyDescent="0.2">
      <c r="C1731" t="s">
        <v>8219</v>
      </c>
      <c r="D1731">
        <v>20</v>
      </c>
    </row>
    <row r="1732" spans="3:4" x14ac:dyDescent="0.2">
      <c r="C1732" t="s">
        <v>8219</v>
      </c>
      <c r="D1732">
        <v>13</v>
      </c>
    </row>
    <row r="1733" spans="3:4" x14ac:dyDescent="0.2">
      <c r="C1733" t="s">
        <v>8219</v>
      </c>
      <c r="D1733">
        <v>22</v>
      </c>
    </row>
    <row r="1734" spans="3:4" x14ac:dyDescent="0.2">
      <c r="C1734" t="s">
        <v>8219</v>
      </c>
      <c r="D1734">
        <v>36</v>
      </c>
    </row>
    <row r="1735" spans="3:4" x14ac:dyDescent="0.2">
      <c r="C1735" t="s">
        <v>8219</v>
      </c>
      <c r="D1735">
        <v>40</v>
      </c>
    </row>
    <row r="1736" spans="3:4" x14ac:dyDescent="0.2">
      <c r="C1736" t="s">
        <v>8219</v>
      </c>
      <c r="D1736">
        <v>9</v>
      </c>
    </row>
    <row r="1737" spans="3:4" x14ac:dyDescent="0.2">
      <c r="C1737" t="s">
        <v>8219</v>
      </c>
      <c r="D1737">
        <v>19</v>
      </c>
    </row>
    <row r="1738" spans="3:4" x14ac:dyDescent="0.2">
      <c r="C1738" t="s">
        <v>8219</v>
      </c>
      <c r="D1738">
        <v>14</v>
      </c>
    </row>
    <row r="1739" spans="3:4" x14ac:dyDescent="0.2">
      <c r="C1739" t="s">
        <v>8219</v>
      </c>
      <c r="D1739">
        <v>38</v>
      </c>
    </row>
    <row r="1740" spans="3:4" x14ac:dyDescent="0.2">
      <c r="C1740" t="s">
        <v>8219</v>
      </c>
      <c r="D1740">
        <v>58</v>
      </c>
    </row>
    <row r="1741" spans="3:4" x14ac:dyDescent="0.2">
      <c r="C1741" t="s">
        <v>8219</v>
      </c>
      <c r="D1741">
        <v>28</v>
      </c>
    </row>
    <row r="1742" spans="3:4" x14ac:dyDescent="0.2">
      <c r="C1742" t="s">
        <v>8219</v>
      </c>
      <c r="D1742">
        <v>17</v>
      </c>
    </row>
    <row r="1743" spans="3:4" x14ac:dyDescent="0.2">
      <c r="C1743" t="s">
        <v>8219</v>
      </c>
      <c r="D1743">
        <v>12</v>
      </c>
    </row>
    <row r="1744" spans="3:4" x14ac:dyDescent="0.2">
      <c r="C1744" t="s">
        <v>8219</v>
      </c>
      <c r="D1744">
        <v>40</v>
      </c>
    </row>
    <row r="1745" spans="3:4" x14ac:dyDescent="0.2">
      <c r="C1745" t="s">
        <v>8219</v>
      </c>
      <c r="D1745">
        <v>57</v>
      </c>
    </row>
    <row r="1746" spans="3:4" x14ac:dyDescent="0.2">
      <c r="C1746" t="s">
        <v>8219</v>
      </c>
      <c r="D1746">
        <v>114</v>
      </c>
    </row>
    <row r="1747" spans="3:4" x14ac:dyDescent="0.2">
      <c r="C1747" t="s">
        <v>8219</v>
      </c>
      <c r="D1747">
        <v>31</v>
      </c>
    </row>
    <row r="1748" spans="3:4" x14ac:dyDescent="0.2">
      <c r="C1748" t="s">
        <v>8219</v>
      </c>
      <c r="D1748">
        <v>3</v>
      </c>
    </row>
    <row r="1749" spans="3:4" x14ac:dyDescent="0.2">
      <c r="C1749" t="s">
        <v>8219</v>
      </c>
      <c r="D1749">
        <v>16</v>
      </c>
    </row>
    <row r="1750" spans="3:4" x14ac:dyDescent="0.2">
      <c r="C1750" t="s">
        <v>8219</v>
      </c>
      <c r="D1750">
        <v>199</v>
      </c>
    </row>
    <row r="1751" spans="3:4" x14ac:dyDescent="0.2">
      <c r="C1751" t="s">
        <v>8219</v>
      </c>
      <c r="D1751">
        <v>31</v>
      </c>
    </row>
    <row r="1752" spans="3:4" x14ac:dyDescent="0.2">
      <c r="C1752" t="s">
        <v>8219</v>
      </c>
      <c r="D1752">
        <v>30</v>
      </c>
    </row>
    <row r="1753" spans="3:4" x14ac:dyDescent="0.2">
      <c r="C1753" t="s">
        <v>8219</v>
      </c>
      <c r="D1753">
        <v>34</v>
      </c>
    </row>
    <row r="1754" spans="3:4" x14ac:dyDescent="0.2">
      <c r="C1754" t="s">
        <v>8219</v>
      </c>
      <c r="D1754">
        <v>18</v>
      </c>
    </row>
    <row r="1755" spans="3:4" x14ac:dyDescent="0.2">
      <c r="C1755" t="s">
        <v>8219</v>
      </c>
      <c r="D1755">
        <v>67</v>
      </c>
    </row>
    <row r="1756" spans="3:4" x14ac:dyDescent="0.2">
      <c r="C1756" t="s">
        <v>8219</v>
      </c>
      <c r="D1756">
        <v>66</v>
      </c>
    </row>
    <row r="1757" spans="3:4" x14ac:dyDescent="0.2">
      <c r="C1757" t="s">
        <v>8219</v>
      </c>
      <c r="D1757">
        <v>23</v>
      </c>
    </row>
    <row r="1758" spans="3:4" x14ac:dyDescent="0.2">
      <c r="C1758" t="s">
        <v>8219</v>
      </c>
      <c r="D1758">
        <v>126</v>
      </c>
    </row>
    <row r="1759" spans="3:4" x14ac:dyDescent="0.2">
      <c r="C1759" t="s">
        <v>8219</v>
      </c>
      <c r="D1759">
        <v>6</v>
      </c>
    </row>
    <row r="1760" spans="3:4" x14ac:dyDescent="0.2">
      <c r="C1760" t="s">
        <v>8219</v>
      </c>
      <c r="D1760">
        <v>25</v>
      </c>
    </row>
    <row r="1761" spans="3:4" x14ac:dyDescent="0.2">
      <c r="C1761" t="s">
        <v>8219</v>
      </c>
      <c r="D1761">
        <v>39</v>
      </c>
    </row>
    <row r="1762" spans="3:4" x14ac:dyDescent="0.2">
      <c r="C1762" t="s">
        <v>8219</v>
      </c>
      <c r="D1762">
        <v>62</v>
      </c>
    </row>
    <row r="1763" spans="3:4" x14ac:dyDescent="0.2">
      <c r="C1763" t="s">
        <v>8219</v>
      </c>
      <c r="D1763">
        <v>31</v>
      </c>
    </row>
    <row r="1764" spans="3:4" x14ac:dyDescent="0.2">
      <c r="C1764" t="s">
        <v>8219</v>
      </c>
      <c r="D1764">
        <v>274</v>
      </c>
    </row>
    <row r="1765" spans="3:4" x14ac:dyDescent="0.2">
      <c r="C1765" t="s">
        <v>8219</v>
      </c>
      <c r="D1765">
        <v>17</v>
      </c>
    </row>
    <row r="1766" spans="3:4" x14ac:dyDescent="0.2">
      <c r="C1766" t="s">
        <v>8219</v>
      </c>
      <c r="D1766">
        <v>14</v>
      </c>
    </row>
    <row r="1767" spans="3:4" x14ac:dyDescent="0.2">
      <c r="C1767" t="s">
        <v>8219</v>
      </c>
      <c r="D1767">
        <v>60</v>
      </c>
    </row>
    <row r="1768" spans="3:4" x14ac:dyDescent="0.2">
      <c r="C1768" t="s">
        <v>8219</v>
      </c>
      <c r="D1768">
        <v>33</v>
      </c>
    </row>
    <row r="1769" spans="3:4" x14ac:dyDescent="0.2">
      <c r="C1769" t="s">
        <v>8219</v>
      </c>
      <c r="D1769">
        <v>78</v>
      </c>
    </row>
    <row r="1770" spans="3:4" x14ac:dyDescent="0.2">
      <c r="C1770" t="s">
        <v>8219</v>
      </c>
      <c r="D1770">
        <v>30</v>
      </c>
    </row>
    <row r="1771" spans="3:4" x14ac:dyDescent="0.2">
      <c r="C1771" t="s">
        <v>8219</v>
      </c>
      <c r="D1771">
        <v>136</v>
      </c>
    </row>
    <row r="1772" spans="3:4" x14ac:dyDescent="0.2">
      <c r="C1772" t="s">
        <v>8219</v>
      </c>
      <c r="D1772">
        <v>40</v>
      </c>
    </row>
    <row r="1773" spans="3:4" x14ac:dyDescent="0.2">
      <c r="C1773" t="s">
        <v>8219</v>
      </c>
      <c r="D1773">
        <v>18</v>
      </c>
    </row>
    <row r="1774" spans="3:4" x14ac:dyDescent="0.2">
      <c r="C1774" t="s">
        <v>8219</v>
      </c>
      <c r="D1774">
        <v>39</v>
      </c>
    </row>
    <row r="1775" spans="3:4" x14ac:dyDescent="0.2">
      <c r="C1775" t="s">
        <v>8219</v>
      </c>
      <c r="D1775">
        <v>21</v>
      </c>
    </row>
    <row r="1776" spans="3:4" x14ac:dyDescent="0.2">
      <c r="C1776" t="s">
        <v>8219</v>
      </c>
      <c r="D1776">
        <v>30</v>
      </c>
    </row>
    <row r="1777" spans="3:4" x14ac:dyDescent="0.2">
      <c r="C1777" t="s">
        <v>8219</v>
      </c>
      <c r="D1777">
        <v>27</v>
      </c>
    </row>
    <row r="1778" spans="3:4" x14ac:dyDescent="0.2">
      <c r="C1778" t="s">
        <v>8219</v>
      </c>
      <c r="D1778">
        <v>35</v>
      </c>
    </row>
    <row r="1779" spans="3:4" x14ac:dyDescent="0.2">
      <c r="C1779" t="s">
        <v>8219</v>
      </c>
      <c r="D1779">
        <v>13</v>
      </c>
    </row>
    <row r="1780" spans="3:4" x14ac:dyDescent="0.2">
      <c r="C1780" t="s">
        <v>8219</v>
      </c>
      <c r="D1780">
        <v>23</v>
      </c>
    </row>
    <row r="1781" spans="3:4" x14ac:dyDescent="0.2">
      <c r="C1781" t="s">
        <v>8219</v>
      </c>
      <c r="D1781">
        <v>39</v>
      </c>
    </row>
    <row r="1782" spans="3:4" x14ac:dyDescent="0.2">
      <c r="C1782" t="s">
        <v>8219</v>
      </c>
      <c r="D1782">
        <v>35</v>
      </c>
    </row>
    <row r="1783" spans="3:4" x14ac:dyDescent="0.2">
      <c r="C1783" t="s">
        <v>8219</v>
      </c>
      <c r="D1783">
        <v>27</v>
      </c>
    </row>
    <row r="1784" spans="3:4" x14ac:dyDescent="0.2">
      <c r="C1784" t="s">
        <v>8219</v>
      </c>
      <c r="D1784">
        <v>21</v>
      </c>
    </row>
    <row r="1785" spans="3:4" x14ac:dyDescent="0.2">
      <c r="C1785" t="s">
        <v>8219</v>
      </c>
      <c r="D1785">
        <v>104</v>
      </c>
    </row>
    <row r="1786" spans="3:4" x14ac:dyDescent="0.2">
      <c r="C1786" t="s">
        <v>8219</v>
      </c>
      <c r="D1786">
        <v>19</v>
      </c>
    </row>
    <row r="1787" spans="3:4" x14ac:dyDescent="0.2">
      <c r="C1787" t="s">
        <v>8219</v>
      </c>
      <c r="D1787">
        <v>97</v>
      </c>
    </row>
    <row r="1788" spans="3:4" x14ac:dyDescent="0.2">
      <c r="C1788" t="s">
        <v>8219</v>
      </c>
      <c r="D1788">
        <v>27</v>
      </c>
    </row>
    <row r="1789" spans="3:4" x14ac:dyDescent="0.2">
      <c r="C1789" t="s">
        <v>8219</v>
      </c>
      <c r="D1789">
        <v>24</v>
      </c>
    </row>
    <row r="1790" spans="3:4" x14ac:dyDescent="0.2">
      <c r="C1790" t="s">
        <v>8219</v>
      </c>
      <c r="D1790">
        <v>13</v>
      </c>
    </row>
    <row r="1791" spans="3:4" x14ac:dyDescent="0.2">
      <c r="C1791" t="s">
        <v>8219</v>
      </c>
      <c r="D1791">
        <v>46</v>
      </c>
    </row>
    <row r="1792" spans="3:4" x14ac:dyDescent="0.2">
      <c r="C1792" t="s">
        <v>8219</v>
      </c>
      <c r="D1792">
        <v>4</v>
      </c>
    </row>
    <row r="1793" spans="3:4" x14ac:dyDescent="0.2">
      <c r="C1793" t="s">
        <v>8219</v>
      </c>
      <c r="D1793">
        <v>40</v>
      </c>
    </row>
    <row r="1794" spans="3:4" x14ac:dyDescent="0.2">
      <c r="C1794" t="s">
        <v>8219</v>
      </c>
      <c r="D1794">
        <v>44</v>
      </c>
    </row>
    <row r="1795" spans="3:4" x14ac:dyDescent="0.2">
      <c r="C1795" t="s">
        <v>8219</v>
      </c>
      <c r="D1795">
        <v>35</v>
      </c>
    </row>
    <row r="1796" spans="3:4" x14ac:dyDescent="0.2">
      <c r="C1796" t="s">
        <v>8219</v>
      </c>
      <c r="D1796">
        <v>63</v>
      </c>
    </row>
    <row r="1797" spans="3:4" x14ac:dyDescent="0.2">
      <c r="C1797" t="s">
        <v>8219</v>
      </c>
      <c r="D1797">
        <v>89</v>
      </c>
    </row>
    <row r="1798" spans="3:4" x14ac:dyDescent="0.2">
      <c r="C1798" t="s">
        <v>8219</v>
      </c>
      <c r="D1798">
        <v>15</v>
      </c>
    </row>
    <row r="1799" spans="3:4" x14ac:dyDescent="0.2">
      <c r="C1799" t="s">
        <v>8219</v>
      </c>
      <c r="D1799">
        <v>46</v>
      </c>
    </row>
    <row r="1800" spans="3:4" x14ac:dyDescent="0.2">
      <c r="C1800" t="s">
        <v>8219</v>
      </c>
      <c r="D1800">
        <v>33</v>
      </c>
    </row>
    <row r="1801" spans="3:4" x14ac:dyDescent="0.2">
      <c r="C1801" t="s">
        <v>8219</v>
      </c>
      <c r="D1801">
        <v>31</v>
      </c>
    </row>
    <row r="1802" spans="3:4" x14ac:dyDescent="0.2">
      <c r="C1802" t="s">
        <v>8219</v>
      </c>
      <c r="D1802">
        <v>5</v>
      </c>
    </row>
    <row r="1803" spans="3:4" x14ac:dyDescent="0.2">
      <c r="C1803" t="s">
        <v>8219</v>
      </c>
      <c r="D1803">
        <v>1</v>
      </c>
    </row>
    <row r="1804" spans="3:4" x14ac:dyDescent="0.2">
      <c r="C1804" t="s">
        <v>8219</v>
      </c>
      <c r="D1804">
        <v>12</v>
      </c>
    </row>
    <row r="1805" spans="3:4" x14ac:dyDescent="0.2">
      <c r="C1805" t="s">
        <v>8219</v>
      </c>
      <c r="D1805">
        <v>4</v>
      </c>
    </row>
    <row r="1806" spans="3:4" x14ac:dyDescent="0.2">
      <c r="C1806" t="s">
        <v>8219</v>
      </c>
      <c r="D1806">
        <v>0</v>
      </c>
    </row>
    <row r="1807" spans="3:4" x14ac:dyDescent="0.2">
      <c r="C1807" t="s">
        <v>8219</v>
      </c>
      <c r="D1807">
        <v>7</v>
      </c>
    </row>
    <row r="1808" spans="3:4" x14ac:dyDescent="0.2">
      <c r="C1808" t="s">
        <v>8219</v>
      </c>
      <c r="D1808">
        <v>2</v>
      </c>
    </row>
    <row r="1809" spans="3:4" x14ac:dyDescent="0.2">
      <c r="C1809" t="s">
        <v>8219</v>
      </c>
      <c r="D1809">
        <v>1</v>
      </c>
    </row>
    <row r="1810" spans="3:4" x14ac:dyDescent="0.2">
      <c r="C1810" t="s">
        <v>8219</v>
      </c>
      <c r="D1810">
        <v>4</v>
      </c>
    </row>
    <row r="1811" spans="3:4" x14ac:dyDescent="0.2">
      <c r="C1811" t="s">
        <v>8219</v>
      </c>
      <c r="D1811">
        <v>6</v>
      </c>
    </row>
    <row r="1812" spans="3:4" x14ac:dyDescent="0.2">
      <c r="C1812" t="s">
        <v>8219</v>
      </c>
      <c r="D1812">
        <v>8</v>
      </c>
    </row>
    <row r="1813" spans="3:4" x14ac:dyDescent="0.2">
      <c r="C1813" t="s">
        <v>8219</v>
      </c>
      <c r="D1813">
        <v>14</v>
      </c>
    </row>
    <row r="1814" spans="3:4" x14ac:dyDescent="0.2">
      <c r="C1814" t="s">
        <v>8219</v>
      </c>
      <c r="D1814">
        <v>0</v>
      </c>
    </row>
    <row r="1815" spans="3:4" x14ac:dyDescent="0.2">
      <c r="C1815" t="s">
        <v>8219</v>
      </c>
      <c r="D1815">
        <v>4</v>
      </c>
    </row>
    <row r="1816" spans="3:4" x14ac:dyDescent="0.2">
      <c r="C1816" t="s">
        <v>8219</v>
      </c>
      <c r="D1816">
        <v>0</v>
      </c>
    </row>
    <row r="1817" spans="3:4" x14ac:dyDescent="0.2">
      <c r="C1817" t="s">
        <v>8219</v>
      </c>
      <c r="D1817">
        <v>0</v>
      </c>
    </row>
    <row r="1818" spans="3:4" x14ac:dyDescent="0.2">
      <c r="C1818" t="s">
        <v>8219</v>
      </c>
      <c r="D1818">
        <v>1</v>
      </c>
    </row>
    <row r="1819" spans="3:4" x14ac:dyDescent="0.2">
      <c r="C1819" t="s">
        <v>8219</v>
      </c>
      <c r="D1819">
        <v>1</v>
      </c>
    </row>
    <row r="1820" spans="3:4" x14ac:dyDescent="0.2">
      <c r="C1820" t="s">
        <v>8219</v>
      </c>
      <c r="D1820">
        <v>1</v>
      </c>
    </row>
    <row r="1821" spans="3:4" x14ac:dyDescent="0.2">
      <c r="C1821" t="s">
        <v>8219</v>
      </c>
      <c r="D1821">
        <v>52</v>
      </c>
    </row>
    <row r="1822" spans="3:4" x14ac:dyDescent="0.2">
      <c r="C1822" t="s">
        <v>8219</v>
      </c>
      <c r="D1822">
        <v>7</v>
      </c>
    </row>
    <row r="1823" spans="3:4" x14ac:dyDescent="0.2">
      <c r="C1823" t="s">
        <v>8219</v>
      </c>
      <c r="D1823">
        <v>28</v>
      </c>
    </row>
    <row r="1824" spans="3:4" x14ac:dyDescent="0.2">
      <c r="C1824" t="s">
        <v>8219</v>
      </c>
      <c r="D1824">
        <v>11</v>
      </c>
    </row>
    <row r="1825" spans="3:4" x14ac:dyDescent="0.2">
      <c r="C1825" t="s">
        <v>8219</v>
      </c>
      <c r="D1825">
        <v>15</v>
      </c>
    </row>
    <row r="1826" spans="3:4" x14ac:dyDescent="0.2">
      <c r="C1826" t="s">
        <v>8219</v>
      </c>
      <c r="D1826">
        <v>30</v>
      </c>
    </row>
    <row r="1827" spans="3:4" x14ac:dyDescent="0.2">
      <c r="C1827" t="s">
        <v>8219</v>
      </c>
      <c r="D1827">
        <v>27</v>
      </c>
    </row>
    <row r="1828" spans="3:4" x14ac:dyDescent="0.2">
      <c r="C1828" t="s">
        <v>8219</v>
      </c>
      <c r="D1828">
        <v>28</v>
      </c>
    </row>
    <row r="1829" spans="3:4" x14ac:dyDescent="0.2">
      <c r="C1829" t="s">
        <v>8219</v>
      </c>
      <c r="D1829">
        <v>17</v>
      </c>
    </row>
    <row r="1830" spans="3:4" x14ac:dyDescent="0.2">
      <c r="C1830" t="s">
        <v>8219</v>
      </c>
      <c r="D1830">
        <v>50</v>
      </c>
    </row>
    <row r="1831" spans="3:4" x14ac:dyDescent="0.2">
      <c r="C1831" t="s">
        <v>8219</v>
      </c>
      <c r="D1831">
        <v>26</v>
      </c>
    </row>
    <row r="1832" spans="3:4" x14ac:dyDescent="0.2">
      <c r="C1832" t="s">
        <v>8219</v>
      </c>
      <c r="D1832">
        <v>88</v>
      </c>
    </row>
    <row r="1833" spans="3:4" x14ac:dyDescent="0.2">
      <c r="C1833" t="s">
        <v>8219</v>
      </c>
      <c r="D1833">
        <v>91</v>
      </c>
    </row>
    <row r="1834" spans="3:4" x14ac:dyDescent="0.2">
      <c r="C1834" t="s">
        <v>8219</v>
      </c>
      <c r="D1834">
        <v>3</v>
      </c>
    </row>
    <row r="1835" spans="3:4" x14ac:dyDescent="0.2">
      <c r="C1835" t="s">
        <v>8219</v>
      </c>
      <c r="D1835">
        <v>28</v>
      </c>
    </row>
    <row r="1836" spans="3:4" x14ac:dyDescent="0.2">
      <c r="C1836" t="s">
        <v>8219</v>
      </c>
      <c r="D1836">
        <v>77</v>
      </c>
    </row>
    <row r="1837" spans="3:4" x14ac:dyDescent="0.2">
      <c r="C1837" t="s">
        <v>8219</v>
      </c>
      <c r="D1837">
        <v>27</v>
      </c>
    </row>
    <row r="1838" spans="3:4" x14ac:dyDescent="0.2">
      <c r="C1838" t="s">
        <v>8219</v>
      </c>
      <c r="D1838">
        <v>107</v>
      </c>
    </row>
    <row r="1839" spans="3:4" x14ac:dyDescent="0.2">
      <c r="C1839" t="s">
        <v>8219</v>
      </c>
      <c r="D1839">
        <v>96</v>
      </c>
    </row>
    <row r="1840" spans="3:4" x14ac:dyDescent="0.2">
      <c r="C1840" t="s">
        <v>8219</v>
      </c>
      <c r="D1840">
        <v>56</v>
      </c>
    </row>
    <row r="1841" spans="3:4" x14ac:dyDescent="0.2">
      <c r="C1841" t="s">
        <v>8219</v>
      </c>
      <c r="D1841">
        <v>58</v>
      </c>
    </row>
    <row r="1842" spans="3:4" x14ac:dyDescent="0.2">
      <c r="C1842" t="s">
        <v>8219</v>
      </c>
      <c r="D1842">
        <v>15</v>
      </c>
    </row>
    <row r="1843" spans="3:4" x14ac:dyDescent="0.2">
      <c r="C1843" t="s">
        <v>8219</v>
      </c>
      <c r="D1843">
        <v>20</v>
      </c>
    </row>
    <row r="1844" spans="3:4" x14ac:dyDescent="0.2">
      <c r="C1844" t="s">
        <v>8219</v>
      </c>
      <c r="D1844">
        <v>38</v>
      </c>
    </row>
    <row r="1845" spans="3:4" x14ac:dyDescent="0.2">
      <c r="C1845" t="s">
        <v>8219</v>
      </c>
      <c r="D1845">
        <v>33</v>
      </c>
    </row>
    <row r="1846" spans="3:4" x14ac:dyDescent="0.2">
      <c r="C1846" t="s">
        <v>8219</v>
      </c>
      <c r="D1846">
        <v>57</v>
      </c>
    </row>
    <row r="1847" spans="3:4" x14ac:dyDescent="0.2">
      <c r="C1847" t="s">
        <v>8219</v>
      </c>
      <c r="D1847">
        <v>25</v>
      </c>
    </row>
    <row r="1848" spans="3:4" x14ac:dyDescent="0.2">
      <c r="C1848" t="s">
        <v>8219</v>
      </c>
      <c r="D1848">
        <v>14</v>
      </c>
    </row>
    <row r="1849" spans="3:4" x14ac:dyDescent="0.2">
      <c r="C1849" t="s">
        <v>8219</v>
      </c>
      <c r="D1849">
        <v>94</v>
      </c>
    </row>
    <row r="1850" spans="3:4" x14ac:dyDescent="0.2">
      <c r="C1850" t="s">
        <v>8219</v>
      </c>
      <c r="D1850">
        <v>59</v>
      </c>
    </row>
    <row r="1851" spans="3:4" x14ac:dyDescent="0.2">
      <c r="C1851" t="s">
        <v>8219</v>
      </c>
      <c r="D1851">
        <v>36</v>
      </c>
    </row>
    <row r="1852" spans="3:4" x14ac:dyDescent="0.2">
      <c r="C1852" t="s">
        <v>8219</v>
      </c>
      <c r="D1852">
        <v>115</v>
      </c>
    </row>
    <row r="1853" spans="3:4" x14ac:dyDescent="0.2">
      <c r="C1853" t="s">
        <v>8219</v>
      </c>
      <c r="D1853">
        <v>30</v>
      </c>
    </row>
    <row r="1854" spans="3:4" x14ac:dyDescent="0.2">
      <c r="C1854" t="s">
        <v>8219</v>
      </c>
      <c r="D1854">
        <v>52</v>
      </c>
    </row>
    <row r="1855" spans="3:4" x14ac:dyDescent="0.2">
      <c r="C1855" t="s">
        <v>8219</v>
      </c>
      <c r="D1855">
        <v>27</v>
      </c>
    </row>
    <row r="1856" spans="3:4" x14ac:dyDescent="0.2">
      <c r="C1856" t="s">
        <v>8219</v>
      </c>
      <c r="D1856">
        <v>24</v>
      </c>
    </row>
    <row r="1857" spans="3:4" x14ac:dyDescent="0.2">
      <c r="C1857" t="s">
        <v>8219</v>
      </c>
      <c r="D1857">
        <v>10</v>
      </c>
    </row>
    <row r="1858" spans="3:4" x14ac:dyDescent="0.2">
      <c r="C1858" t="s">
        <v>8219</v>
      </c>
      <c r="D1858">
        <v>30</v>
      </c>
    </row>
    <row r="1859" spans="3:4" x14ac:dyDescent="0.2">
      <c r="C1859" t="s">
        <v>8219</v>
      </c>
      <c r="D1859">
        <v>71</v>
      </c>
    </row>
    <row r="1860" spans="3:4" x14ac:dyDescent="0.2">
      <c r="C1860" t="s">
        <v>8219</v>
      </c>
      <c r="D1860">
        <v>10</v>
      </c>
    </row>
    <row r="1861" spans="3:4" x14ac:dyDescent="0.2">
      <c r="C1861" t="s">
        <v>8219</v>
      </c>
      <c r="D1861">
        <v>1</v>
      </c>
    </row>
    <row r="1862" spans="3:4" x14ac:dyDescent="0.2">
      <c r="C1862" t="s">
        <v>8219</v>
      </c>
      <c r="D1862">
        <v>4</v>
      </c>
    </row>
    <row r="1863" spans="3:4" x14ac:dyDescent="0.2">
      <c r="C1863" t="s">
        <v>8219</v>
      </c>
      <c r="D1863">
        <v>0</v>
      </c>
    </row>
    <row r="1864" spans="3:4" x14ac:dyDescent="0.2">
      <c r="C1864" t="s">
        <v>8219</v>
      </c>
      <c r="D1864">
        <v>0</v>
      </c>
    </row>
    <row r="1865" spans="3:4" x14ac:dyDescent="0.2">
      <c r="C1865" t="s">
        <v>8219</v>
      </c>
      <c r="D1865">
        <v>2</v>
      </c>
    </row>
    <row r="1866" spans="3:4" x14ac:dyDescent="0.2">
      <c r="C1866" t="s">
        <v>8219</v>
      </c>
      <c r="D1866">
        <v>24</v>
      </c>
    </row>
    <row r="1867" spans="3:4" x14ac:dyDescent="0.2">
      <c r="C1867" t="s">
        <v>8219</v>
      </c>
      <c r="D1867">
        <v>1</v>
      </c>
    </row>
    <row r="1868" spans="3:4" x14ac:dyDescent="0.2">
      <c r="C1868" t="s">
        <v>8219</v>
      </c>
      <c r="D1868">
        <v>2</v>
      </c>
    </row>
    <row r="1869" spans="3:4" x14ac:dyDescent="0.2">
      <c r="C1869" t="s">
        <v>8219</v>
      </c>
      <c r="D1869">
        <v>1</v>
      </c>
    </row>
    <row r="1870" spans="3:4" x14ac:dyDescent="0.2">
      <c r="C1870" t="s">
        <v>8219</v>
      </c>
      <c r="D1870">
        <v>37</v>
      </c>
    </row>
    <row r="1871" spans="3:4" x14ac:dyDescent="0.2">
      <c r="C1871" t="s">
        <v>8219</v>
      </c>
      <c r="D1871">
        <v>5</v>
      </c>
    </row>
    <row r="1872" spans="3:4" x14ac:dyDescent="0.2">
      <c r="C1872" t="s">
        <v>8219</v>
      </c>
      <c r="D1872">
        <v>4</v>
      </c>
    </row>
    <row r="1873" spans="3:4" x14ac:dyDescent="0.2">
      <c r="C1873" t="s">
        <v>8219</v>
      </c>
      <c r="D1873">
        <v>16</v>
      </c>
    </row>
    <row r="1874" spans="3:4" x14ac:dyDescent="0.2">
      <c r="C1874" t="s">
        <v>8219</v>
      </c>
      <c r="D1874">
        <v>9</v>
      </c>
    </row>
    <row r="1875" spans="3:4" x14ac:dyDescent="0.2">
      <c r="C1875" t="s">
        <v>8219</v>
      </c>
      <c r="D1875">
        <v>0</v>
      </c>
    </row>
    <row r="1876" spans="3:4" x14ac:dyDescent="0.2">
      <c r="C1876" t="s">
        <v>8219</v>
      </c>
      <c r="D1876">
        <v>40</v>
      </c>
    </row>
    <row r="1877" spans="3:4" x14ac:dyDescent="0.2">
      <c r="C1877" t="s">
        <v>8219</v>
      </c>
      <c r="D1877">
        <v>0</v>
      </c>
    </row>
    <row r="1878" spans="3:4" x14ac:dyDescent="0.2">
      <c r="C1878" t="s">
        <v>8219</v>
      </c>
      <c r="D1878">
        <v>2</v>
      </c>
    </row>
    <row r="1879" spans="3:4" x14ac:dyDescent="0.2">
      <c r="C1879" t="s">
        <v>8219</v>
      </c>
      <c r="D1879">
        <v>1</v>
      </c>
    </row>
    <row r="1880" spans="3:4" x14ac:dyDescent="0.2">
      <c r="C1880" t="s">
        <v>8219</v>
      </c>
      <c r="D1880">
        <v>9</v>
      </c>
    </row>
    <row r="1881" spans="3:4" x14ac:dyDescent="0.2">
      <c r="C1881" t="s">
        <v>8219</v>
      </c>
      <c r="D1881">
        <v>24</v>
      </c>
    </row>
    <row r="1882" spans="3:4" x14ac:dyDescent="0.2">
      <c r="C1882" t="s">
        <v>8219</v>
      </c>
      <c r="D1882">
        <v>38</v>
      </c>
    </row>
    <row r="1883" spans="3:4" x14ac:dyDescent="0.2">
      <c r="C1883" t="s">
        <v>8219</v>
      </c>
      <c r="D1883">
        <v>26</v>
      </c>
    </row>
    <row r="1884" spans="3:4" x14ac:dyDescent="0.2">
      <c r="C1884" t="s">
        <v>8219</v>
      </c>
      <c r="D1884">
        <v>19</v>
      </c>
    </row>
    <row r="1885" spans="3:4" x14ac:dyDescent="0.2">
      <c r="C1885" t="s">
        <v>8219</v>
      </c>
      <c r="D1885">
        <v>11</v>
      </c>
    </row>
    <row r="1886" spans="3:4" x14ac:dyDescent="0.2">
      <c r="C1886" t="s">
        <v>8219</v>
      </c>
      <c r="D1886">
        <v>27</v>
      </c>
    </row>
    <row r="1887" spans="3:4" x14ac:dyDescent="0.2">
      <c r="C1887" t="s">
        <v>8219</v>
      </c>
      <c r="D1887">
        <v>34</v>
      </c>
    </row>
    <row r="1888" spans="3:4" x14ac:dyDescent="0.2">
      <c r="C1888" t="s">
        <v>8219</v>
      </c>
      <c r="D1888">
        <v>20</v>
      </c>
    </row>
    <row r="1889" spans="3:4" x14ac:dyDescent="0.2">
      <c r="C1889" t="s">
        <v>8219</v>
      </c>
      <c r="D1889">
        <v>37</v>
      </c>
    </row>
    <row r="1890" spans="3:4" x14ac:dyDescent="0.2">
      <c r="C1890" t="s">
        <v>8219</v>
      </c>
      <c r="D1890">
        <v>20</v>
      </c>
    </row>
    <row r="1891" spans="3:4" x14ac:dyDescent="0.2">
      <c r="C1891" t="s">
        <v>8219</v>
      </c>
      <c r="D1891">
        <v>10</v>
      </c>
    </row>
    <row r="1892" spans="3:4" x14ac:dyDescent="0.2">
      <c r="C1892" t="s">
        <v>8219</v>
      </c>
      <c r="D1892">
        <v>26</v>
      </c>
    </row>
    <row r="1893" spans="3:4" x14ac:dyDescent="0.2">
      <c r="C1893" t="s">
        <v>8219</v>
      </c>
      <c r="D1893">
        <v>20</v>
      </c>
    </row>
    <row r="1894" spans="3:4" x14ac:dyDescent="0.2">
      <c r="C1894" t="s">
        <v>8219</v>
      </c>
      <c r="D1894">
        <v>46</v>
      </c>
    </row>
    <row r="1895" spans="3:4" x14ac:dyDescent="0.2">
      <c r="C1895" t="s">
        <v>8219</v>
      </c>
      <c r="D1895">
        <v>76</v>
      </c>
    </row>
    <row r="1896" spans="3:4" x14ac:dyDescent="0.2">
      <c r="C1896" t="s">
        <v>8219</v>
      </c>
      <c r="D1896">
        <v>41</v>
      </c>
    </row>
    <row r="1897" spans="3:4" x14ac:dyDescent="0.2">
      <c r="C1897" t="s">
        <v>8219</v>
      </c>
      <c r="D1897">
        <v>7</v>
      </c>
    </row>
    <row r="1898" spans="3:4" x14ac:dyDescent="0.2">
      <c r="C1898" t="s">
        <v>8219</v>
      </c>
      <c r="D1898">
        <v>49</v>
      </c>
    </row>
    <row r="1899" spans="3:4" x14ac:dyDescent="0.2">
      <c r="C1899" t="s">
        <v>8219</v>
      </c>
      <c r="D1899">
        <v>26</v>
      </c>
    </row>
    <row r="1900" spans="3:4" x14ac:dyDescent="0.2">
      <c r="C1900" t="s">
        <v>8219</v>
      </c>
      <c r="D1900">
        <v>65</v>
      </c>
    </row>
    <row r="1901" spans="3:4" x14ac:dyDescent="0.2">
      <c r="C1901" t="s">
        <v>8219</v>
      </c>
      <c r="D1901">
        <v>28</v>
      </c>
    </row>
    <row r="1902" spans="3:4" x14ac:dyDescent="0.2">
      <c r="C1902" t="s">
        <v>8219</v>
      </c>
      <c r="D1902">
        <v>8</v>
      </c>
    </row>
    <row r="1903" spans="3:4" x14ac:dyDescent="0.2">
      <c r="C1903" t="s">
        <v>8219</v>
      </c>
      <c r="D1903">
        <v>3</v>
      </c>
    </row>
    <row r="1904" spans="3:4" x14ac:dyDescent="0.2">
      <c r="C1904" t="s">
        <v>8219</v>
      </c>
      <c r="D1904">
        <v>9</v>
      </c>
    </row>
    <row r="1905" spans="3:4" x14ac:dyDescent="0.2">
      <c r="C1905" t="s">
        <v>8219</v>
      </c>
      <c r="D1905">
        <v>9</v>
      </c>
    </row>
    <row r="1906" spans="3:4" x14ac:dyDescent="0.2">
      <c r="C1906" t="s">
        <v>8219</v>
      </c>
      <c r="D1906">
        <v>20</v>
      </c>
    </row>
    <row r="1907" spans="3:4" x14ac:dyDescent="0.2">
      <c r="C1907" t="s">
        <v>8219</v>
      </c>
      <c r="D1907">
        <v>57</v>
      </c>
    </row>
    <row r="1908" spans="3:4" x14ac:dyDescent="0.2">
      <c r="C1908" t="s">
        <v>8219</v>
      </c>
      <c r="D1908">
        <v>8</v>
      </c>
    </row>
    <row r="1909" spans="3:4" x14ac:dyDescent="0.2">
      <c r="C1909" t="s">
        <v>8219</v>
      </c>
      <c r="D1909">
        <v>14</v>
      </c>
    </row>
    <row r="1910" spans="3:4" x14ac:dyDescent="0.2">
      <c r="C1910" t="s">
        <v>8219</v>
      </c>
      <c r="D1910">
        <v>17</v>
      </c>
    </row>
    <row r="1911" spans="3:4" x14ac:dyDescent="0.2">
      <c r="C1911" t="s">
        <v>8219</v>
      </c>
      <c r="D1911">
        <v>100</v>
      </c>
    </row>
    <row r="1912" spans="3:4" x14ac:dyDescent="0.2">
      <c r="C1912" t="s">
        <v>8219</v>
      </c>
      <c r="D1912">
        <v>32</v>
      </c>
    </row>
    <row r="1913" spans="3:4" x14ac:dyDescent="0.2">
      <c r="C1913" t="s">
        <v>8219</v>
      </c>
      <c r="D1913">
        <v>3</v>
      </c>
    </row>
    <row r="1914" spans="3:4" x14ac:dyDescent="0.2">
      <c r="C1914" t="s">
        <v>8219</v>
      </c>
      <c r="D1914">
        <v>34</v>
      </c>
    </row>
    <row r="1915" spans="3:4" x14ac:dyDescent="0.2">
      <c r="C1915" t="s">
        <v>8219</v>
      </c>
      <c r="D1915">
        <v>23</v>
      </c>
    </row>
    <row r="1916" spans="3:4" x14ac:dyDescent="0.2">
      <c r="C1916" t="s">
        <v>8219</v>
      </c>
      <c r="D1916">
        <v>19</v>
      </c>
    </row>
    <row r="1917" spans="3:4" x14ac:dyDescent="0.2">
      <c r="C1917" t="s">
        <v>8219</v>
      </c>
      <c r="D1917">
        <v>50</v>
      </c>
    </row>
    <row r="1918" spans="3:4" x14ac:dyDescent="0.2">
      <c r="C1918" t="s">
        <v>8219</v>
      </c>
      <c r="D1918">
        <v>12</v>
      </c>
    </row>
    <row r="1919" spans="3:4" x14ac:dyDescent="0.2">
      <c r="C1919" t="s">
        <v>8219</v>
      </c>
      <c r="D1919">
        <v>8</v>
      </c>
    </row>
    <row r="1920" spans="3:4" x14ac:dyDescent="0.2">
      <c r="C1920" t="s">
        <v>8219</v>
      </c>
      <c r="D1920">
        <v>9</v>
      </c>
    </row>
    <row r="1921" spans="3:4" x14ac:dyDescent="0.2">
      <c r="C1921" t="s">
        <v>8219</v>
      </c>
      <c r="D1921">
        <v>43</v>
      </c>
    </row>
    <row r="1922" spans="3:4" x14ac:dyDescent="0.2">
      <c r="C1922" t="s">
        <v>8219</v>
      </c>
      <c r="D1922">
        <v>28</v>
      </c>
    </row>
    <row r="1923" spans="3:4" x14ac:dyDescent="0.2">
      <c r="C1923" t="s">
        <v>8219</v>
      </c>
      <c r="D1923">
        <v>4</v>
      </c>
    </row>
    <row r="1924" spans="3:4" x14ac:dyDescent="0.2">
      <c r="C1924" t="s">
        <v>8219</v>
      </c>
      <c r="D1924">
        <v>24</v>
      </c>
    </row>
    <row r="1925" spans="3:4" x14ac:dyDescent="0.2">
      <c r="C1925" t="s">
        <v>8219</v>
      </c>
      <c r="D1925">
        <v>2</v>
      </c>
    </row>
    <row r="1926" spans="3:4" x14ac:dyDescent="0.2">
      <c r="C1926" t="s">
        <v>8219</v>
      </c>
      <c r="D1926">
        <v>2</v>
      </c>
    </row>
    <row r="1927" spans="3:4" x14ac:dyDescent="0.2">
      <c r="C1927" t="s">
        <v>8219</v>
      </c>
      <c r="D1927">
        <v>20</v>
      </c>
    </row>
    <row r="1928" spans="3:4" x14ac:dyDescent="0.2">
      <c r="C1928" t="s">
        <v>8219</v>
      </c>
      <c r="D1928">
        <v>1</v>
      </c>
    </row>
    <row r="1929" spans="3:4" x14ac:dyDescent="0.2">
      <c r="C1929" t="s">
        <v>8219</v>
      </c>
      <c r="D1929">
        <v>1</v>
      </c>
    </row>
    <row r="1930" spans="3:4" x14ac:dyDescent="0.2">
      <c r="C1930" t="s">
        <v>8219</v>
      </c>
      <c r="D1930">
        <v>4</v>
      </c>
    </row>
    <row r="1931" spans="3:4" x14ac:dyDescent="0.2">
      <c r="C1931" t="s">
        <v>8219</v>
      </c>
      <c r="D1931">
        <v>1</v>
      </c>
    </row>
    <row r="1932" spans="3:4" x14ac:dyDescent="0.2">
      <c r="C1932" t="s">
        <v>8219</v>
      </c>
      <c r="D1932">
        <v>1</v>
      </c>
    </row>
    <row r="1933" spans="3:4" x14ac:dyDescent="0.2">
      <c r="C1933" t="s">
        <v>8219</v>
      </c>
      <c r="D1933">
        <v>13</v>
      </c>
    </row>
    <row r="1934" spans="3:4" x14ac:dyDescent="0.2">
      <c r="C1934" t="s">
        <v>8219</v>
      </c>
      <c r="D1934">
        <v>1</v>
      </c>
    </row>
    <row r="1935" spans="3:4" x14ac:dyDescent="0.2">
      <c r="C1935" t="s">
        <v>8219</v>
      </c>
      <c r="D1935">
        <v>1</v>
      </c>
    </row>
    <row r="1936" spans="3:4" x14ac:dyDescent="0.2">
      <c r="C1936" t="s">
        <v>8219</v>
      </c>
      <c r="D1936">
        <v>0</v>
      </c>
    </row>
    <row r="1937" spans="3:4" x14ac:dyDescent="0.2">
      <c r="C1937" t="s">
        <v>8219</v>
      </c>
      <c r="D1937">
        <v>3</v>
      </c>
    </row>
    <row r="1938" spans="3:4" x14ac:dyDescent="0.2">
      <c r="C1938" t="s">
        <v>8219</v>
      </c>
      <c r="D1938">
        <v>14</v>
      </c>
    </row>
    <row r="1939" spans="3:4" x14ac:dyDescent="0.2">
      <c r="C1939" t="s">
        <v>8219</v>
      </c>
      <c r="D1939">
        <v>2</v>
      </c>
    </row>
    <row r="1940" spans="3:4" x14ac:dyDescent="0.2">
      <c r="C1940" t="s">
        <v>8219</v>
      </c>
      <c r="D1940">
        <v>5</v>
      </c>
    </row>
    <row r="1941" spans="3:4" x14ac:dyDescent="0.2">
      <c r="C1941" t="s">
        <v>8219</v>
      </c>
      <c r="D1941">
        <v>1</v>
      </c>
    </row>
    <row r="1942" spans="3:4" x14ac:dyDescent="0.2">
      <c r="C1942" t="s">
        <v>8219</v>
      </c>
      <c r="D1942">
        <v>15</v>
      </c>
    </row>
    <row r="1943" spans="3:4" x14ac:dyDescent="0.2">
      <c r="C1943" t="s">
        <v>8219</v>
      </c>
      <c r="D1943">
        <v>10</v>
      </c>
    </row>
    <row r="1944" spans="3:4" x14ac:dyDescent="0.2">
      <c r="C1944" t="s">
        <v>8219</v>
      </c>
      <c r="D1944">
        <v>3</v>
      </c>
    </row>
    <row r="1945" spans="3:4" x14ac:dyDescent="0.2">
      <c r="C1945" t="s">
        <v>8219</v>
      </c>
      <c r="D1945">
        <v>0</v>
      </c>
    </row>
    <row r="1946" spans="3:4" x14ac:dyDescent="0.2">
      <c r="C1946" t="s">
        <v>8219</v>
      </c>
      <c r="D1946">
        <v>0</v>
      </c>
    </row>
    <row r="1947" spans="3:4" x14ac:dyDescent="0.2">
      <c r="C1947" t="s">
        <v>8219</v>
      </c>
      <c r="D1947">
        <v>0</v>
      </c>
    </row>
    <row r="1948" spans="3:4" x14ac:dyDescent="0.2">
      <c r="C1948" t="s">
        <v>8219</v>
      </c>
      <c r="D1948">
        <v>0</v>
      </c>
    </row>
    <row r="1949" spans="3:4" x14ac:dyDescent="0.2">
      <c r="C1949" t="s">
        <v>8219</v>
      </c>
      <c r="D1949">
        <v>46</v>
      </c>
    </row>
    <row r="1950" spans="3:4" x14ac:dyDescent="0.2">
      <c r="C1950" t="s">
        <v>8219</v>
      </c>
      <c r="D1950">
        <v>14</v>
      </c>
    </row>
    <row r="1951" spans="3:4" x14ac:dyDescent="0.2">
      <c r="C1951" t="s">
        <v>8219</v>
      </c>
      <c r="D1951">
        <v>1</v>
      </c>
    </row>
    <row r="1952" spans="3:4" x14ac:dyDescent="0.2">
      <c r="C1952" t="s">
        <v>8219</v>
      </c>
      <c r="D1952">
        <v>0</v>
      </c>
    </row>
    <row r="1953" spans="3:4" x14ac:dyDescent="0.2">
      <c r="C1953" t="s">
        <v>8219</v>
      </c>
      <c r="D1953">
        <v>17</v>
      </c>
    </row>
    <row r="1954" spans="3:4" x14ac:dyDescent="0.2">
      <c r="C1954" t="s">
        <v>8219</v>
      </c>
      <c r="D1954">
        <v>1</v>
      </c>
    </row>
    <row r="1955" spans="3:4" x14ac:dyDescent="0.2">
      <c r="C1955" t="s">
        <v>8219</v>
      </c>
      <c r="D1955">
        <v>0</v>
      </c>
    </row>
    <row r="1956" spans="3:4" x14ac:dyDescent="0.2">
      <c r="C1956" t="s">
        <v>8219</v>
      </c>
      <c r="D1956">
        <v>0</v>
      </c>
    </row>
    <row r="1957" spans="3:4" x14ac:dyDescent="0.2">
      <c r="C1957" t="s">
        <v>8219</v>
      </c>
      <c r="D1957">
        <v>0</v>
      </c>
    </row>
    <row r="1958" spans="3:4" x14ac:dyDescent="0.2">
      <c r="C1958" t="s">
        <v>8219</v>
      </c>
      <c r="D1958">
        <v>0</v>
      </c>
    </row>
    <row r="1959" spans="3:4" x14ac:dyDescent="0.2">
      <c r="C1959" t="s">
        <v>8219</v>
      </c>
      <c r="D1959">
        <v>0</v>
      </c>
    </row>
    <row r="1960" spans="3:4" x14ac:dyDescent="0.2">
      <c r="C1960" t="s">
        <v>8219</v>
      </c>
      <c r="D1960">
        <v>2</v>
      </c>
    </row>
    <row r="1961" spans="3:4" x14ac:dyDescent="0.2">
      <c r="C1961" t="s">
        <v>8219</v>
      </c>
      <c r="D1961">
        <v>14</v>
      </c>
    </row>
    <row r="1962" spans="3:4" x14ac:dyDescent="0.2">
      <c r="C1962" t="s">
        <v>8219</v>
      </c>
      <c r="D1962">
        <v>9</v>
      </c>
    </row>
    <row r="1963" spans="3:4" x14ac:dyDescent="0.2">
      <c r="C1963" t="s">
        <v>8219</v>
      </c>
      <c r="D1963">
        <v>8</v>
      </c>
    </row>
    <row r="1964" spans="3:4" x14ac:dyDescent="0.2">
      <c r="C1964" t="s">
        <v>8219</v>
      </c>
      <c r="D1964">
        <v>7</v>
      </c>
    </row>
    <row r="1965" spans="3:4" x14ac:dyDescent="0.2">
      <c r="C1965" t="s">
        <v>8219</v>
      </c>
      <c r="D1965">
        <v>0</v>
      </c>
    </row>
    <row r="1966" spans="3:4" x14ac:dyDescent="0.2">
      <c r="C1966" t="s">
        <v>8219</v>
      </c>
      <c r="D1966">
        <v>84</v>
      </c>
    </row>
    <row r="1967" spans="3:4" x14ac:dyDescent="0.2">
      <c r="C1967" t="s">
        <v>8219</v>
      </c>
      <c r="D1967">
        <v>11</v>
      </c>
    </row>
    <row r="1968" spans="3:4" x14ac:dyDescent="0.2">
      <c r="C1968" t="s">
        <v>8219</v>
      </c>
      <c r="D1968">
        <v>1</v>
      </c>
    </row>
    <row r="1969" spans="3:4" x14ac:dyDescent="0.2">
      <c r="C1969" t="s">
        <v>8219</v>
      </c>
      <c r="D1969">
        <v>4</v>
      </c>
    </row>
    <row r="1970" spans="3:4" x14ac:dyDescent="0.2">
      <c r="C1970" t="s">
        <v>8219</v>
      </c>
      <c r="D1970">
        <v>10</v>
      </c>
    </row>
    <row r="1971" spans="3:4" x14ac:dyDescent="0.2">
      <c r="C1971" t="s">
        <v>8219</v>
      </c>
      <c r="D1971">
        <v>16</v>
      </c>
    </row>
    <row r="1972" spans="3:4" x14ac:dyDescent="0.2">
      <c r="C1972" t="s">
        <v>8219</v>
      </c>
      <c r="D1972">
        <v>2</v>
      </c>
    </row>
    <row r="1973" spans="3:4" x14ac:dyDescent="0.2">
      <c r="C1973" t="s">
        <v>8219</v>
      </c>
      <c r="D1973">
        <v>5</v>
      </c>
    </row>
    <row r="1974" spans="3:4" x14ac:dyDescent="0.2">
      <c r="C1974" t="s">
        <v>8219</v>
      </c>
      <c r="D1974">
        <v>1</v>
      </c>
    </row>
    <row r="1975" spans="3:4" x14ac:dyDescent="0.2">
      <c r="C1975" t="s">
        <v>8219</v>
      </c>
      <c r="D1975">
        <v>31</v>
      </c>
    </row>
    <row r="1976" spans="3:4" x14ac:dyDescent="0.2">
      <c r="C1976" t="s">
        <v>8219</v>
      </c>
      <c r="D1976">
        <v>0</v>
      </c>
    </row>
    <row r="1977" spans="3:4" x14ac:dyDescent="0.2">
      <c r="C1977" t="s">
        <v>8219</v>
      </c>
      <c r="D1977">
        <v>2</v>
      </c>
    </row>
    <row r="1978" spans="3:4" x14ac:dyDescent="0.2">
      <c r="C1978" t="s">
        <v>8219</v>
      </c>
      <c r="D1978">
        <v>7</v>
      </c>
    </row>
    <row r="1979" spans="3:4" x14ac:dyDescent="0.2">
      <c r="C1979" t="s">
        <v>8219</v>
      </c>
      <c r="D1979">
        <v>16</v>
      </c>
    </row>
    <row r="1980" spans="3:4" x14ac:dyDescent="0.2">
      <c r="C1980" t="s">
        <v>8219</v>
      </c>
      <c r="D1980">
        <v>4</v>
      </c>
    </row>
    <row r="1981" spans="3:4" x14ac:dyDescent="0.2">
      <c r="C1981" t="s">
        <v>8219</v>
      </c>
      <c r="D1981">
        <v>4</v>
      </c>
    </row>
    <row r="1982" spans="3:4" x14ac:dyDescent="0.2">
      <c r="C1982" t="s">
        <v>8219</v>
      </c>
      <c r="D1982">
        <v>4</v>
      </c>
    </row>
    <row r="1983" spans="3:4" x14ac:dyDescent="0.2">
      <c r="C1983" t="s">
        <v>8219</v>
      </c>
      <c r="D1983">
        <v>3</v>
      </c>
    </row>
    <row r="1984" spans="3:4" x14ac:dyDescent="0.2">
      <c r="C1984" t="s">
        <v>8219</v>
      </c>
      <c r="D1984">
        <v>36</v>
      </c>
    </row>
    <row r="1985" spans="3:4" x14ac:dyDescent="0.2">
      <c r="C1985" t="s">
        <v>8219</v>
      </c>
      <c r="D1985">
        <v>1</v>
      </c>
    </row>
    <row r="1986" spans="3:4" x14ac:dyDescent="0.2">
      <c r="C1986" t="s">
        <v>8219</v>
      </c>
      <c r="D1986">
        <v>7</v>
      </c>
    </row>
    <row r="1987" spans="3:4" x14ac:dyDescent="0.2">
      <c r="C1987" t="s">
        <v>8219</v>
      </c>
      <c r="D1987">
        <v>27</v>
      </c>
    </row>
    <row r="1988" spans="3:4" x14ac:dyDescent="0.2">
      <c r="C1988" t="s">
        <v>8219</v>
      </c>
      <c r="D1988">
        <v>1</v>
      </c>
    </row>
    <row r="1989" spans="3:4" x14ac:dyDescent="0.2">
      <c r="C1989" t="s">
        <v>8219</v>
      </c>
      <c r="D1989">
        <v>0</v>
      </c>
    </row>
    <row r="1990" spans="3:4" x14ac:dyDescent="0.2">
      <c r="C1990" t="s">
        <v>8219</v>
      </c>
      <c r="D1990">
        <v>1</v>
      </c>
    </row>
    <row r="1991" spans="3:4" x14ac:dyDescent="0.2">
      <c r="C1991" t="s">
        <v>8219</v>
      </c>
      <c r="D1991">
        <v>3</v>
      </c>
    </row>
    <row r="1992" spans="3:4" x14ac:dyDescent="0.2">
      <c r="C1992" t="s">
        <v>8219</v>
      </c>
      <c r="D1992">
        <v>3</v>
      </c>
    </row>
    <row r="1993" spans="3:4" x14ac:dyDescent="0.2">
      <c r="C1993" t="s">
        <v>8219</v>
      </c>
      <c r="D1993">
        <v>3</v>
      </c>
    </row>
    <row r="1994" spans="3:4" x14ac:dyDescent="0.2">
      <c r="C1994" t="s">
        <v>8219</v>
      </c>
      <c r="D1994">
        <v>0</v>
      </c>
    </row>
    <row r="1995" spans="3:4" x14ac:dyDescent="0.2">
      <c r="C1995" t="s">
        <v>8219</v>
      </c>
      <c r="D1995">
        <v>6</v>
      </c>
    </row>
    <row r="1996" spans="3:4" x14ac:dyDescent="0.2">
      <c r="C1996" t="s">
        <v>8219</v>
      </c>
      <c r="D1996">
        <v>17</v>
      </c>
    </row>
    <row r="1997" spans="3:4" x14ac:dyDescent="0.2">
      <c r="C1997" t="s">
        <v>8219</v>
      </c>
      <c r="D1997">
        <v>40</v>
      </c>
    </row>
    <row r="1998" spans="3:4" x14ac:dyDescent="0.2">
      <c r="C1998" t="s">
        <v>8219</v>
      </c>
      <c r="D1998">
        <v>3</v>
      </c>
    </row>
    <row r="1999" spans="3:4" x14ac:dyDescent="0.2">
      <c r="C1999" t="s">
        <v>8219</v>
      </c>
      <c r="D1999">
        <v>1</v>
      </c>
    </row>
    <row r="2000" spans="3:4" x14ac:dyDescent="0.2">
      <c r="C2000" t="s">
        <v>8219</v>
      </c>
      <c r="D2000">
        <v>2</v>
      </c>
    </row>
    <row r="2001" spans="3:4" x14ac:dyDescent="0.2">
      <c r="C2001" t="s">
        <v>8219</v>
      </c>
      <c r="D2001">
        <v>7</v>
      </c>
    </row>
    <row r="2002" spans="3:4" x14ac:dyDescent="0.2">
      <c r="C2002" t="s">
        <v>8219</v>
      </c>
      <c r="D2002">
        <v>14</v>
      </c>
    </row>
    <row r="2003" spans="3:4" x14ac:dyDescent="0.2">
      <c r="C2003" t="s">
        <v>8219</v>
      </c>
      <c r="D2003">
        <v>0</v>
      </c>
    </row>
    <row r="2004" spans="3:4" x14ac:dyDescent="0.2">
      <c r="C2004" t="s">
        <v>8219</v>
      </c>
      <c r="D2004">
        <v>0</v>
      </c>
    </row>
    <row r="2005" spans="3:4" x14ac:dyDescent="0.2">
      <c r="C2005" t="s">
        <v>8219</v>
      </c>
      <c r="D2005">
        <v>1</v>
      </c>
    </row>
    <row r="2006" spans="3:4" x14ac:dyDescent="0.2">
      <c r="C2006" t="s">
        <v>8219</v>
      </c>
      <c r="D2006">
        <v>12</v>
      </c>
    </row>
    <row r="2007" spans="3:4" x14ac:dyDescent="0.2">
      <c r="C2007" t="s">
        <v>8219</v>
      </c>
      <c r="D2007">
        <v>12</v>
      </c>
    </row>
    <row r="2008" spans="3:4" x14ac:dyDescent="0.2">
      <c r="C2008" t="s">
        <v>8219</v>
      </c>
      <c r="D2008">
        <v>23</v>
      </c>
    </row>
    <row r="2009" spans="3:4" x14ac:dyDescent="0.2">
      <c r="C2009" t="s">
        <v>8219</v>
      </c>
      <c r="D2009">
        <v>0</v>
      </c>
    </row>
    <row r="2010" spans="3:4" x14ac:dyDescent="0.2">
      <c r="C2010" t="s">
        <v>8219</v>
      </c>
      <c r="D2010">
        <v>10</v>
      </c>
    </row>
    <row r="2011" spans="3:4" x14ac:dyDescent="0.2">
      <c r="C2011" t="s">
        <v>8219</v>
      </c>
      <c r="D2011">
        <v>5</v>
      </c>
    </row>
    <row r="2012" spans="3:4" x14ac:dyDescent="0.2">
      <c r="C2012" t="s">
        <v>8219</v>
      </c>
      <c r="D2012">
        <v>1</v>
      </c>
    </row>
    <row r="2013" spans="3:4" x14ac:dyDescent="0.2">
      <c r="C2013" t="s">
        <v>8219</v>
      </c>
      <c r="D2013">
        <v>2</v>
      </c>
    </row>
    <row r="2014" spans="3:4" x14ac:dyDescent="0.2">
      <c r="C2014" t="s">
        <v>8219</v>
      </c>
      <c r="D2014">
        <v>2</v>
      </c>
    </row>
    <row r="2015" spans="3:4" x14ac:dyDescent="0.2">
      <c r="C2015" t="s">
        <v>8219</v>
      </c>
      <c r="D2015">
        <v>0</v>
      </c>
    </row>
    <row r="2016" spans="3:4" x14ac:dyDescent="0.2">
      <c r="C2016" t="s">
        <v>8219</v>
      </c>
      <c r="D2016">
        <v>13</v>
      </c>
    </row>
    <row r="2017" spans="3:4" x14ac:dyDescent="0.2">
      <c r="C2017" t="s">
        <v>8219</v>
      </c>
      <c r="D2017">
        <v>0</v>
      </c>
    </row>
    <row r="2018" spans="3:4" x14ac:dyDescent="0.2">
      <c r="C2018" t="s">
        <v>8219</v>
      </c>
      <c r="D2018">
        <v>1</v>
      </c>
    </row>
    <row r="2019" spans="3:4" x14ac:dyDescent="0.2">
      <c r="C2019" t="s">
        <v>8219</v>
      </c>
      <c r="D2019">
        <v>5</v>
      </c>
    </row>
    <row r="2020" spans="3:4" x14ac:dyDescent="0.2">
      <c r="C2020" t="s">
        <v>8219</v>
      </c>
      <c r="D2020">
        <v>2</v>
      </c>
    </row>
    <row r="2021" spans="3:4" x14ac:dyDescent="0.2">
      <c r="C2021" t="s">
        <v>8219</v>
      </c>
      <c r="D2021">
        <v>0</v>
      </c>
    </row>
    <row r="2022" spans="3:4" x14ac:dyDescent="0.2">
      <c r="C2022" t="s">
        <v>8219</v>
      </c>
      <c r="D2022">
        <v>32</v>
      </c>
    </row>
    <row r="2023" spans="3:4" x14ac:dyDescent="0.2">
      <c r="C2023" t="s">
        <v>8219</v>
      </c>
      <c r="D2023">
        <v>1</v>
      </c>
    </row>
    <row r="2024" spans="3:4" x14ac:dyDescent="0.2">
      <c r="C2024" t="s">
        <v>8219</v>
      </c>
      <c r="D2024">
        <v>1</v>
      </c>
    </row>
    <row r="2025" spans="3:4" x14ac:dyDescent="0.2">
      <c r="C2025" t="s">
        <v>8219</v>
      </c>
      <c r="D2025">
        <v>1</v>
      </c>
    </row>
    <row r="2026" spans="3:4" x14ac:dyDescent="0.2">
      <c r="C2026" t="s">
        <v>8219</v>
      </c>
      <c r="D2026">
        <v>0</v>
      </c>
    </row>
    <row r="2027" spans="3:4" x14ac:dyDescent="0.2">
      <c r="C2027" t="s">
        <v>8219</v>
      </c>
      <c r="D2027">
        <v>0</v>
      </c>
    </row>
    <row r="2028" spans="3:4" x14ac:dyDescent="0.2">
      <c r="C2028" t="s">
        <v>8219</v>
      </c>
      <c r="D2028">
        <v>8</v>
      </c>
    </row>
    <row r="2029" spans="3:4" x14ac:dyDescent="0.2">
      <c r="C2029" t="s">
        <v>8219</v>
      </c>
      <c r="D2029">
        <v>0</v>
      </c>
    </row>
    <row r="2030" spans="3:4" x14ac:dyDescent="0.2">
      <c r="C2030" t="s">
        <v>8219</v>
      </c>
      <c r="D2030">
        <v>1</v>
      </c>
    </row>
    <row r="2031" spans="3:4" x14ac:dyDescent="0.2">
      <c r="C2031" t="s">
        <v>8219</v>
      </c>
      <c r="D2031">
        <v>16</v>
      </c>
    </row>
    <row r="2032" spans="3:4" x14ac:dyDescent="0.2">
      <c r="C2032" t="s">
        <v>8219</v>
      </c>
      <c r="D2032">
        <v>12</v>
      </c>
    </row>
    <row r="2033" spans="3:4" x14ac:dyDescent="0.2">
      <c r="C2033" t="s">
        <v>8219</v>
      </c>
      <c r="D2033">
        <v>4</v>
      </c>
    </row>
    <row r="2034" spans="3:4" x14ac:dyDescent="0.2">
      <c r="C2034" t="s">
        <v>8219</v>
      </c>
      <c r="D2034">
        <v>2</v>
      </c>
    </row>
    <row r="2035" spans="3:4" x14ac:dyDescent="0.2">
      <c r="C2035" t="s">
        <v>8219</v>
      </c>
      <c r="D2035">
        <v>3</v>
      </c>
    </row>
    <row r="2036" spans="3:4" x14ac:dyDescent="0.2">
      <c r="C2036" t="s">
        <v>8219</v>
      </c>
      <c r="D2036">
        <v>0</v>
      </c>
    </row>
    <row r="2037" spans="3:4" x14ac:dyDescent="0.2">
      <c r="C2037" t="s">
        <v>8219</v>
      </c>
      <c r="D2037">
        <v>3</v>
      </c>
    </row>
    <row r="2038" spans="3:4" x14ac:dyDescent="0.2">
      <c r="C2038" t="s">
        <v>8219</v>
      </c>
      <c r="D2038">
        <v>4</v>
      </c>
    </row>
    <row r="2039" spans="3:4" x14ac:dyDescent="0.2">
      <c r="C2039" t="s">
        <v>8219</v>
      </c>
      <c r="D2039">
        <v>2</v>
      </c>
    </row>
    <row r="2040" spans="3:4" x14ac:dyDescent="0.2">
      <c r="C2040" t="s">
        <v>8219</v>
      </c>
      <c r="D2040">
        <v>10</v>
      </c>
    </row>
    <row r="2041" spans="3:4" x14ac:dyDescent="0.2">
      <c r="C2041" t="s">
        <v>8219</v>
      </c>
      <c r="D2041">
        <v>11</v>
      </c>
    </row>
    <row r="2042" spans="3:4" x14ac:dyDescent="0.2">
      <c r="C2042" t="s">
        <v>8219</v>
      </c>
      <c r="D2042">
        <v>6</v>
      </c>
    </row>
    <row r="2043" spans="3:4" x14ac:dyDescent="0.2">
      <c r="C2043" t="s">
        <v>8219</v>
      </c>
      <c r="D2043">
        <v>2</v>
      </c>
    </row>
    <row r="2044" spans="3:4" x14ac:dyDescent="0.2">
      <c r="C2044" t="s">
        <v>8219</v>
      </c>
      <c r="D2044">
        <v>6</v>
      </c>
    </row>
    <row r="2045" spans="3:4" x14ac:dyDescent="0.2">
      <c r="C2045" t="s">
        <v>8219</v>
      </c>
      <c r="D2045">
        <v>8</v>
      </c>
    </row>
    <row r="2046" spans="3:4" x14ac:dyDescent="0.2">
      <c r="C2046" t="s">
        <v>8219</v>
      </c>
      <c r="D2046">
        <v>37</v>
      </c>
    </row>
    <row r="2047" spans="3:4" x14ac:dyDescent="0.2">
      <c r="C2047" t="s">
        <v>8219</v>
      </c>
      <c r="D2047">
        <v>11</v>
      </c>
    </row>
    <row r="2048" spans="3:4" x14ac:dyDescent="0.2">
      <c r="C2048" t="s">
        <v>8219</v>
      </c>
      <c r="D2048">
        <v>0</v>
      </c>
    </row>
    <row r="2049" spans="3:4" x14ac:dyDescent="0.2">
      <c r="C2049" t="s">
        <v>8219</v>
      </c>
      <c r="D2049">
        <v>10</v>
      </c>
    </row>
    <row r="2050" spans="3:4" x14ac:dyDescent="0.2">
      <c r="C2050" t="s">
        <v>8219</v>
      </c>
      <c r="D2050">
        <v>6</v>
      </c>
    </row>
    <row r="2051" spans="3:4" x14ac:dyDescent="0.2">
      <c r="C2051" t="s">
        <v>8219</v>
      </c>
      <c r="D2051">
        <v>8</v>
      </c>
    </row>
    <row r="2052" spans="3:4" x14ac:dyDescent="0.2">
      <c r="C2052" t="s">
        <v>8219</v>
      </c>
      <c r="D2052">
        <v>6</v>
      </c>
    </row>
    <row r="2053" spans="3:4" x14ac:dyDescent="0.2">
      <c r="C2053" t="s">
        <v>8219</v>
      </c>
      <c r="D2053">
        <v>7</v>
      </c>
    </row>
    <row r="2054" spans="3:4" x14ac:dyDescent="0.2">
      <c r="C2054" t="s">
        <v>8219</v>
      </c>
      <c r="D2054">
        <v>7</v>
      </c>
    </row>
    <row r="2055" spans="3:4" x14ac:dyDescent="0.2">
      <c r="C2055" t="s">
        <v>8219</v>
      </c>
      <c r="D2055">
        <v>5</v>
      </c>
    </row>
    <row r="2056" spans="3:4" x14ac:dyDescent="0.2">
      <c r="C2056" t="s">
        <v>8219</v>
      </c>
      <c r="D2056">
        <v>46</v>
      </c>
    </row>
    <row r="2057" spans="3:4" x14ac:dyDescent="0.2">
      <c r="C2057" t="s">
        <v>8219</v>
      </c>
      <c r="D2057">
        <v>10</v>
      </c>
    </row>
    <row r="2058" spans="3:4" x14ac:dyDescent="0.2">
      <c r="C2058" t="s">
        <v>8219</v>
      </c>
      <c r="D2058">
        <v>19</v>
      </c>
    </row>
    <row r="2059" spans="3:4" x14ac:dyDescent="0.2">
      <c r="C2059" t="s">
        <v>8219</v>
      </c>
      <c r="D2059">
        <v>13</v>
      </c>
    </row>
    <row r="2060" spans="3:4" x14ac:dyDescent="0.2">
      <c r="C2060" t="s">
        <v>8219</v>
      </c>
      <c r="D2060">
        <v>13</v>
      </c>
    </row>
    <row r="2061" spans="3:4" x14ac:dyDescent="0.2">
      <c r="C2061" t="s">
        <v>8219</v>
      </c>
      <c r="D2061">
        <v>4</v>
      </c>
    </row>
    <row r="2062" spans="3:4" x14ac:dyDescent="0.2">
      <c r="C2062" t="s">
        <v>8219</v>
      </c>
      <c r="D2062">
        <v>0</v>
      </c>
    </row>
    <row r="2063" spans="3:4" x14ac:dyDescent="0.2">
      <c r="C2063" t="s">
        <v>8219</v>
      </c>
      <c r="D2063">
        <v>3</v>
      </c>
    </row>
    <row r="2064" spans="3:4" x14ac:dyDescent="0.2">
      <c r="C2064" t="s">
        <v>8219</v>
      </c>
      <c r="D2064">
        <v>1</v>
      </c>
    </row>
    <row r="2065" spans="3:4" x14ac:dyDescent="0.2">
      <c r="C2065" t="s">
        <v>8219</v>
      </c>
      <c r="D2065">
        <v>9</v>
      </c>
    </row>
    <row r="2066" spans="3:4" x14ac:dyDescent="0.2">
      <c r="C2066" t="s">
        <v>8219</v>
      </c>
      <c r="D2066">
        <v>1</v>
      </c>
    </row>
    <row r="2067" spans="3:4" x14ac:dyDescent="0.2">
      <c r="C2067" t="s">
        <v>8219</v>
      </c>
      <c r="D2067">
        <v>1</v>
      </c>
    </row>
    <row r="2068" spans="3:4" x14ac:dyDescent="0.2">
      <c r="C2068" t="s">
        <v>8219</v>
      </c>
      <c r="D2068">
        <v>4</v>
      </c>
    </row>
    <row r="2069" spans="3:4" x14ac:dyDescent="0.2">
      <c r="C2069" t="s">
        <v>8219</v>
      </c>
      <c r="D2069">
        <v>17</v>
      </c>
    </row>
    <row r="2070" spans="3:4" x14ac:dyDescent="0.2">
      <c r="C2070" t="s">
        <v>8219</v>
      </c>
      <c r="D2070">
        <v>0</v>
      </c>
    </row>
    <row r="2071" spans="3:4" x14ac:dyDescent="0.2">
      <c r="C2071" t="s">
        <v>8219</v>
      </c>
      <c r="D2071">
        <v>12</v>
      </c>
    </row>
    <row r="2072" spans="3:4" x14ac:dyDescent="0.2">
      <c r="C2072" t="s">
        <v>8219</v>
      </c>
      <c r="D2072">
        <v>14</v>
      </c>
    </row>
    <row r="2073" spans="3:4" x14ac:dyDescent="0.2">
      <c r="C2073" t="s">
        <v>8219</v>
      </c>
      <c r="D2073">
        <v>1</v>
      </c>
    </row>
    <row r="2074" spans="3:4" x14ac:dyDescent="0.2">
      <c r="C2074" t="s">
        <v>8219</v>
      </c>
      <c r="D2074">
        <v>14</v>
      </c>
    </row>
    <row r="2075" spans="3:4" x14ac:dyDescent="0.2">
      <c r="C2075" t="s">
        <v>8219</v>
      </c>
      <c r="D2075">
        <v>4</v>
      </c>
    </row>
    <row r="2076" spans="3:4" x14ac:dyDescent="0.2">
      <c r="C2076" t="s">
        <v>8219</v>
      </c>
      <c r="D2076">
        <v>2</v>
      </c>
    </row>
    <row r="2077" spans="3:4" x14ac:dyDescent="0.2">
      <c r="C2077" t="s">
        <v>8219</v>
      </c>
      <c r="D2077">
        <v>1</v>
      </c>
    </row>
    <row r="2078" spans="3:4" x14ac:dyDescent="0.2">
      <c r="C2078" t="s">
        <v>8219</v>
      </c>
      <c r="D2078">
        <v>2</v>
      </c>
    </row>
    <row r="2079" spans="3:4" x14ac:dyDescent="0.2">
      <c r="C2079" t="s">
        <v>8219</v>
      </c>
      <c r="D2079">
        <v>1</v>
      </c>
    </row>
    <row r="2080" spans="3:4" x14ac:dyDescent="0.2">
      <c r="C2080" t="s">
        <v>8219</v>
      </c>
      <c r="D2080">
        <v>1</v>
      </c>
    </row>
    <row r="2081" spans="3:4" x14ac:dyDescent="0.2">
      <c r="C2081" t="s">
        <v>8219</v>
      </c>
      <c r="D2081">
        <v>4</v>
      </c>
    </row>
    <row r="2082" spans="3:4" x14ac:dyDescent="0.2">
      <c r="C2082" t="s">
        <v>8219</v>
      </c>
      <c r="D2082">
        <v>3</v>
      </c>
    </row>
    <row r="2083" spans="3:4" x14ac:dyDescent="0.2">
      <c r="C2083" t="s">
        <v>8219</v>
      </c>
      <c r="D2083">
        <v>38</v>
      </c>
    </row>
    <row r="2084" spans="3:4" x14ac:dyDescent="0.2">
      <c r="C2084" t="s">
        <v>8219</v>
      </c>
      <c r="D2084">
        <v>4</v>
      </c>
    </row>
    <row r="2085" spans="3:4" x14ac:dyDescent="0.2">
      <c r="C2085" t="s">
        <v>8219</v>
      </c>
      <c r="D2085">
        <v>0</v>
      </c>
    </row>
    <row r="2086" spans="3:4" x14ac:dyDescent="0.2">
      <c r="C2086" t="s">
        <v>8219</v>
      </c>
      <c r="D2086">
        <v>2</v>
      </c>
    </row>
    <row r="2087" spans="3:4" x14ac:dyDescent="0.2">
      <c r="C2087" t="s">
        <v>8219</v>
      </c>
      <c r="D2087">
        <v>0</v>
      </c>
    </row>
    <row r="2088" spans="3:4" x14ac:dyDescent="0.2">
      <c r="C2088" t="s">
        <v>8219</v>
      </c>
      <c r="D2088">
        <v>1</v>
      </c>
    </row>
    <row r="2089" spans="3:4" x14ac:dyDescent="0.2">
      <c r="C2089" t="s">
        <v>8219</v>
      </c>
      <c r="D2089">
        <v>7</v>
      </c>
    </row>
    <row r="2090" spans="3:4" x14ac:dyDescent="0.2">
      <c r="C2090" t="s">
        <v>8219</v>
      </c>
      <c r="D2090">
        <v>2</v>
      </c>
    </row>
    <row r="2091" spans="3:4" x14ac:dyDescent="0.2">
      <c r="C2091" t="s">
        <v>8219</v>
      </c>
      <c r="D2091">
        <v>4</v>
      </c>
    </row>
    <row r="2092" spans="3:4" x14ac:dyDescent="0.2">
      <c r="C2092" t="s">
        <v>8219</v>
      </c>
      <c r="D2092">
        <v>4</v>
      </c>
    </row>
    <row r="2093" spans="3:4" x14ac:dyDescent="0.2">
      <c r="C2093" t="s">
        <v>8219</v>
      </c>
      <c r="D2093">
        <v>3</v>
      </c>
    </row>
    <row r="2094" spans="3:4" x14ac:dyDescent="0.2">
      <c r="C2094" t="s">
        <v>8219</v>
      </c>
      <c r="D2094">
        <v>2</v>
      </c>
    </row>
    <row r="2095" spans="3:4" x14ac:dyDescent="0.2">
      <c r="C2095" t="s">
        <v>8219</v>
      </c>
      <c r="D2095">
        <v>197</v>
      </c>
    </row>
    <row r="2096" spans="3:4" x14ac:dyDescent="0.2">
      <c r="C2096" t="s">
        <v>8219</v>
      </c>
      <c r="D2096">
        <v>0</v>
      </c>
    </row>
    <row r="2097" spans="3:4" x14ac:dyDescent="0.2">
      <c r="C2097" t="s">
        <v>8219</v>
      </c>
      <c r="D2097">
        <v>1</v>
      </c>
    </row>
    <row r="2098" spans="3:4" x14ac:dyDescent="0.2">
      <c r="C2098" t="s">
        <v>8219</v>
      </c>
      <c r="D2098">
        <v>4</v>
      </c>
    </row>
    <row r="2099" spans="3:4" x14ac:dyDescent="0.2">
      <c r="C2099" t="s">
        <v>8219</v>
      </c>
      <c r="D2099">
        <v>0</v>
      </c>
    </row>
    <row r="2100" spans="3:4" x14ac:dyDescent="0.2">
      <c r="C2100" t="s">
        <v>8219</v>
      </c>
      <c r="D2100">
        <v>7</v>
      </c>
    </row>
    <row r="2101" spans="3:4" x14ac:dyDescent="0.2">
      <c r="C2101" t="s">
        <v>8219</v>
      </c>
      <c r="D2101">
        <v>11</v>
      </c>
    </row>
    <row r="2102" spans="3:4" x14ac:dyDescent="0.2">
      <c r="C2102" t="s">
        <v>8219</v>
      </c>
      <c r="D2102">
        <v>0</v>
      </c>
    </row>
    <row r="2103" spans="3:4" x14ac:dyDescent="0.2">
      <c r="C2103" t="s">
        <v>8219</v>
      </c>
      <c r="D2103">
        <v>6</v>
      </c>
    </row>
    <row r="2104" spans="3:4" x14ac:dyDescent="0.2">
      <c r="C2104" t="s">
        <v>8219</v>
      </c>
      <c r="D2104">
        <v>0</v>
      </c>
    </row>
    <row r="2105" spans="3:4" x14ac:dyDescent="0.2">
      <c r="C2105" t="s">
        <v>8219</v>
      </c>
      <c r="D2105">
        <v>7</v>
      </c>
    </row>
    <row r="2106" spans="3:4" x14ac:dyDescent="0.2">
      <c r="C2106" t="s">
        <v>8219</v>
      </c>
      <c r="D2106">
        <v>94</v>
      </c>
    </row>
    <row r="2107" spans="3:4" x14ac:dyDescent="0.2">
      <c r="C2107" t="s">
        <v>8219</v>
      </c>
      <c r="D2107">
        <v>2</v>
      </c>
    </row>
    <row r="2108" spans="3:4" x14ac:dyDescent="0.2">
      <c r="C2108" t="s">
        <v>8219</v>
      </c>
      <c r="D2108">
        <v>25</v>
      </c>
    </row>
    <row r="2109" spans="3:4" x14ac:dyDescent="0.2">
      <c r="C2109" t="s">
        <v>8219</v>
      </c>
      <c r="D2109">
        <v>17</v>
      </c>
    </row>
    <row r="2110" spans="3:4" x14ac:dyDescent="0.2">
      <c r="C2110" t="s">
        <v>8219</v>
      </c>
      <c r="D2110">
        <v>2</v>
      </c>
    </row>
    <row r="2111" spans="3:4" x14ac:dyDescent="0.2">
      <c r="C2111" t="s">
        <v>8219</v>
      </c>
      <c r="D2111">
        <v>4</v>
      </c>
    </row>
    <row r="2112" spans="3:4" x14ac:dyDescent="0.2">
      <c r="C2112" t="s">
        <v>8219</v>
      </c>
      <c r="D2112">
        <v>5</v>
      </c>
    </row>
    <row r="2113" spans="3:4" x14ac:dyDescent="0.2">
      <c r="C2113" t="s">
        <v>8219</v>
      </c>
      <c r="D2113">
        <v>2</v>
      </c>
    </row>
    <row r="2114" spans="3:4" x14ac:dyDescent="0.2">
      <c r="C2114" t="s">
        <v>8219</v>
      </c>
      <c r="D2114">
        <v>2</v>
      </c>
    </row>
    <row r="2115" spans="3:4" x14ac:dyDescent="0.2">
      <c r="C2115" t="s">
        <v>8219</v>
      </c>
      <c r="D2115">
        <v>3</v>
      </c>
    </row>
    <row r="2116" spans="3:4" x14ac:dyDescent="0.2">
      <c r="C2116" t="s">
        <v>8219</v>
      </c>
      <c r="D2116">
        <v>0</v>
      </c>
    </row>
    <row r="2117" spans="3:4" x14ac:dyDescent="0.2">
      <c r="C2117" t="s">
        <v>8219</v>
      </c>
      <c r="D2117">
        <v>4</v>
      </c>
    </row>
    <row r="2118" spans="3:4" x14ac:dyDescent="0.2">
      <c r="C2118" t="s">
        <v>8219</v>
      </c>
      <c r="D2118">
        <v>1</v>
      </c>
    </row>
    <row r="2119" spans="3:4" x14ac:dyDescent="0.2">
      <c r="C2119" t="s">
        <v>8219</v>
      </c>
      <c r="D2119">
        <v>12</v>
      </c>
    </row>
    <row r="2120" spans="3:4" x14ac:dyDescent="0.2">
      <c r="C2120" t="s">
        <v>8219</v>
      </c>
      <c r="D2120">
        <v>4</v>
      </c>
    </row>
    <row r="2121" spans="3:4" x14ac:dyDescent="0.2">
      <c r="C2121" t="s">
        <v>8219</v>
      </c>
      <c r="D2121">
        <v>91</v>
      </c>
    </row>
    <row r="2122" spans="3:4" x14ac:dyDescent="0.2">
      <c r="C2122" t="s">
        <v>8219</v>
      </c>
      <c r="D2122">
        <v>1</v>
      </c>
    </row>
    <row r="2123" spans="3:4" x14ac:dyDescent="0.2">
      <c r="C2123" t="s">
        <v>8219</v>
      </c>
      <c r="D2123">
        <v>1</v>
      </c>
    </row>
    <row r="2124" spans="3:4" x14ac:dyDescent="0.2">
      <c r="C2124" t="s">
        <v>8219</v>
      </c>
      <c r="D2124">
        <v>0</v>
      </c>
    </row>
    <row r="2125" spans="3:4" x14ac:dyDescent="0.2">
      <c r="C2125" t="s">
        <v>8219</v>
      </c>
      <c r="D2125">
        <v>13</v>
      </c>
    </row>
    <row r="2126" spans="3:4" x14ac:dyDescent="0.2">
      <c r="C2126" t="s">
        <v>8219</v>
      </c>
      <c r="D2126">
        <v>2</v>
      </c>
    </row>
    <row r="2127" spans="3:4" x14ac:dyDescent="0.2">
      <c r="C2127" t="s">
        <v>8219</v>
      </c>
      <c r="D2127">
        <v>0</v>
      </c>
    </row>
    <row r="2128" spans="3:4" x14ac:dyDescent="0.2">
      <c r="C2128" t="s">
        <v>8219</v>
      </c>
      <c r="D2128">
        <v>21</v>
      </c>
    </row>
    <row r="2129" spans="3:4" x14ac:dyDescent="0.2">
      <c r="C2129" t="s">
        <v>8219</v>
      </c>
      <c r="D2129">
        <v>9</v>
      </c>
    </row>
    <row r="2130" spans="3:4" x14ac:dyDescent="0.2">
      <c r="C2130" t="s">
        <v>8219</v>
      </c>
      <c r="D2130">
        <v>6</v>
      </c>
    </row>
    <row r="2131" spans="3:4" x14ac:dyDescent="0.2">
      <c r="C2131" t="s">
        <v>8219</v>
      </c>
      <c r="D2131">
        <v>4</v>
      </c>
    </row>
    <row r="2132" spans="3:4" x14ac:dyDescent="0.2">
      <c r="C2132" t="s">
        <v>8219</v>
      </c>
      <c r="D2132">
        <v>7</v>
      </c>
    </row>
    <row r="2133" spans="3:4" x14ac:dyDescent="0.2">
      <c r="C2133" t="s">
        <v>8219</v>
      </c>
      <c r="D2133">
        <v>5</v>
      </c>
    </row>
    <row r="2134" spans="3:4" x14ac:dyDescent="0.2">
      <c r="C2134" t="s">
        <v>8219</v>
      </c>
      <c r="D2134">
        <v>0</v>
      </c>
    </row>
    <row r="2135" spans="3:4" x14ac:dyDescent="0.2">
      <c r="C2135" t="s">
        <v>8219</v>
      </c>
      <c r="D2135">
        <v>3</v>
      </c>
    </row>
    <row r="2136" spans="3:4" x14ac:dyDescent="0.2">
      <c r="C2136" t="s">
        <v>8219</v>
      </c>
      <c r="D2136">
        <v>9</v>
      </c>
    </row>
    <row r="2137" spans="3:4" x14ac:dyDescent="0.2">
      <c r="C2137" t="s">
        <v>8219</v>
      </c>
      <c r="D2137">
        <v>6</v>
      </c>
    </row>
    <row r="2138" spans="3:4" x14ac:dyDescent="0.2">
      <c r="C2138" t="s">
        <v>8219</v>
      </c>
      <c r="D2138">
        <v>4</v>
      </c>
    </row>
    <row r="2139" spans="3:4" x14ac:dyDescent="0.2">
      <c r="C2139" t="s">
        <v>8219</v>
      </c>
      <c r="D2139">
        <v>1</v>
      </c>
    </row>
    <row r="2140" spans="3:4" x14ac:dyDescent="0.2">
      <c r="C2140" t="s">
        <v>8219</v>
      </c>
      <c r="D2140">
        <v>17</v>
      </c>
    </row>
    <row r="2141" spans="3:4" x14ac:dyDescent="0.2">
      <c r="C2141" t="s">
        <v>8219</v>
      </c>
      <c r="D2141">
        <v>1</v>
      </c>
    </row>
    <row r="2142" spans="3:4" x14ac:dyDescent="0.2">
      <c r="C2142" t="s">
        <v>8219</v>
      </c>
      <c r="D2142">
        <v>13</v>
      </c>
    </row>
    <row r="2143" spans="3:4" x14ac:dyDescent="0.2">
      <c r="C2143" t="s">
        <v>8219</v>
      </c>
      <c r="D2143">
        <v>6</v>
      </c>
    </row>
    <row r="2144" spans="3:4" x14ac:dyDescent="0.2">
      <c r="C2144" t="s">
        <v>8219</v>
      </c>
      <c r="D2144">
        <v>0</v>
      </c>
    </row>
    <row r="2145" spans="3:4" x14ac:dyDescent="0.2">
      <c r="C2145" t="s">
        <v>8219</v>
      </c>
      <c r="D2145">
        <v>2</v>
      </c>
    </row>
    <row r="2146" spans="3:4" x14ac:dyDescent="0.2">
      <c r="C2146" t="s">
        <v>8219</v>
      </c>
      <c r="D2146">
        <v>2</v>
      </c>
    </row>
    <row r="2147" spans="3:4" x14ac:dyDescent="0.2">
      <c r="C2147" t="s">
        <v>8219</v>
      </c>
      <c r="D2147">
        <v>21</v>
      </c>
    </row>
    <row r="2148" spans="3:4" x14ac:dyDescent="0.2">
      <c r="C2148" t="s">
        <v>8219</v>
      </c>
      <c r="D2148">
        <v>13</v>
      </c>
    </row>
    <row r="2149" spans="3:4" x14ac:dyDescent="0.2">
      <c r="C2149" t="s">
        <v>8219</v>
      </c>
      <c r="D2149">
        <v>0</v>
      </c>
    </row>
    <row r="2150" spans="3:4" x14ac:dyDescent="0.2">
      <c r="C2150" t="s">
        <v>8219</v>
      </c>
      <c r="D2150">
        <v>6</v>
      </c>
    </row>
    <row r="2151" spans="3:4" x14ac:dyDescent="0.2">
      <c r="C2151" t="s">
        <v>8219</v>
      </c>
      <c r="D2151">
        <v>0</v>
      </c>
    </row>
    <row r="2152" spans="3:4" x14ac:dyDescent="0.2">
      <c r="C2152" t="s">
        <v>8219</v>
      </c>
      <c r="D2152">
        <v>1</v>
      </c>
    </row>
    <row r="2153" spans="3:4" x14ac:dyDescent="0.2">
      <c r="C2153" t="s">
        <v>8219</v>
      </c>
      <c r="D2153">
        <v>0</v>
      </c>
    </row>
    <row r="2154" spans="3:4" x14ac:dyDescent="0.2">
      <c r="C2154" t="s">
        <v>8219</v>
      </c>
      <c r="D2154">
        <v>12</v>
      </c>
    </row>
    <row r="2155" spans="3:4" x14ac:dyDescent="0.2">
      <c r="C2155" t="s">
        <v>8219</v>
      </c>
      <c r="D2155">
        <v>2</v>
      </c>
    </row>
    <row r="2156" spans="3:4" x14ac:dyDescent="0.2">
      <c r="C2156" t="s">
        <v>8219</v>
      </c>
      <c r="D2156">
        <v>6</v>
      </c>
    </row>
    <row r="2157" spans="3:4" x14ac:dyDescent="0.2">
      <c r="C2157" t="s">
        <v>8219</v>
      </c>
      <c r="D2157">
        <v>1</v>
      </c>
    </row>
    <row r="2158" spans="3:4" x14ac:dyDescent="0.2">
      <c r="C2158" t="s">
        <v>8219</v>
      </c>
      <c r="D2158">
        <v>1</v>
      </c>
    </row>
    <row r="2159" spans="3:4" x14ac:dyDescent="0.2">
      <c r="C2159" t="s">
        <v>8219</v>
      </c>
      <c r="D2159">
        <v>5</v>
      </c>
    </row>
    <row r="2160" spans="3:4" x14ac:dyDescent="0.2">
      <c r="C2160" t="s">
        <v>8219</v>
      </c>
      <c r="D2160">
        <v>0</v>
      </c>
    </row>
    <row r="2161" spans="3:4" x14ac:dyDescent="0.2">
      <c r="C2161" t="s">
        <v>8219</v>
      </c>
      <c r="D2161">
        <v>3</v>
      </c>
    </row>
    <row r="2162" spans="3:4" x14ac:dyDescent="0.2">
      <c r="C2162" t="s">
        <v>8219</v>
      </c>
      <c r="D2162">
        <v>8</v>
      </c>
    </row>
    <row r="2163" spans="3:4" x14ac:dyDescent="0.2">
      <c r="C2163" t="s">
        <v>8219</v>
      </c>
      <c r="D2163">
        <v>3</v>
      </c>
    </row>
    <row r="2164" spans="3:4" x14ac:dyDescent="0.2">
      <c r="C2164" t="s">
        <v>8219</v>
      </c>
      <c r="D2164">
        <v>8</v>
      </c>
    </row>
    <row r="2165" spans="3:4" x14ac:dyDescent="0.2">
      <c r="C2165" t="s">
        <v>8219</v>
      </c>
      <c r="D2165">
        <v>1</v>
      </c>
    </row>
    <row r="2166" spans="3:4" x14ac:dyDescent="0.2">
      <c r="C2166" t="s">
        <v>8219</v>
      </c>
      <c r="D2166">
        <v>4</v>
      </c>
    </row>
    <row r="2167" spans="3:4" x14ac:dyDescent="0.2">
      <c r="C2167" t="s">
        <v>8219</v>
      </c>
      <c r="D2167">
        <v>8</v>
      </c>
    </row>
    <row r="2168" spans="3:4" x14ac:dyDescent="0.2">
      <c r="C2168" t="s">
        <v>8219</v>
      </c>
      <c r="D2168">
        <v>1</v>
      </c>
    </row>
    <row r="2169" spans="3:4" x14ac:dyDescent="0.2">
      <c r="C2169" t="s">
        <v>8219</v>
      </c>
      <c r="D2169">
        <v>5</v>
      </c>
    </row>
    <row r="2170" spans="3:4" x14ac:dyDescent="0.2">
      <c r="C2170" t="s">
        <v>8219</v>
      </c>
      <c r="D2170">
        <v>0</v>
      </c>
    </row>
    <row r="2171" spans="3:4" x14ac:dyDescent="0.2">
      <c r="C2171" t="s">
        <v>8219</v>
      </c>
      <c r="D2171">
        <v>0</v>
      </c>
    </row>
    <row r="2172" spans="3:4" x14ac:dyDescent="0.2">
      <c r="C2172" t="s">
        <v>8219</v>
      </c>
      <c r="D2172">
        <v>1</v>
      </c>
    </row>
    <row r="2173" spans="3:4" x14ac:dyDescent="0.2">
      <c r="C2173" t="s">
        <v>8219</v>
      </c>
      <c r="D2173">
        <v>0</v>
      </c>
    </row>
    <row r="2174" spans="3:4" x14ac:dyDescent="0.2">
      <c r="C2174" t="s">
        <v>8219</v>
      </c>
      <c r="D2174">
        <v>0</v>
      </c>
    </row>
    <row r="2175" spans="3:4" x14ac:dyDescent="0.2">
      <c r="C2175" t="s">
        <v>8219</v>
      </c>
      <c r="D2175">
        <v>6</v>
      </c>
    </row>
    <row r="2176" spans="3:4" x14ac:dyDescent="0.2">
      <c r="C2176" t="s">
        <v>8219</v>
      </c>
      <c r="D2176">
        <v>6</v>
      </c>
    </row>
    <row r="2177" spans="3:4" x14ac:dyDescent="0.2">
      <c r="C2177" t="s">
        <v>8219</v>
      </c>
      <c r="D2177">
        <v>14</v>
      </c>
    </row>
    <row r="2178" spans="3:4" x14ac:dyDescent="0.2">
      <c r="C2178" t="s">
        <v>8219</v>
      </c>
      <c r="D2178">
        <v>6</v>
      </c>
    </row>
    <row r="2179" spans="3:4" x14ac:dyDescent="0.2">
      <c r="C2179" t="s">
        <v>8219</v>
      </c>
      <c r="D2179">
        <v>33</v>
      </c>
    </row>
    <row r="2180" spans="3:4" x14ac:dyDescent="0.2">
      <c r="C2180" t="s">
        <v>8219</v>
      </c>
      <c r="D2180">
        <v>4</v>
      </c>
    </row>
    <row r="2181" spans="3:4" x14ac:dyDescent="0.2">
      <c r="C2181" t="s">
        <v>8219</v>
      </c>
      <c r="D2181">
        <v>1</v>
      </c>
    </row>
    <row r="2182" spans="3:4" x14ac:dyDescent="0.2">
      <c r="C2182" t="s">
        <v>8219</v>
      </c>
      <c r="D2182">
        <v>0</v>
      </c>
    </row>
    <row r="2183" spans="3:4" x14ac:dyDescent="0.2">
      <c r="C2183" t="s">
        <v>8219</v>
      </c>
      <c r="D2183">
        <v>6</v>
      </c>
    </row>
    <row r="2184" spans="3:4" x14ac:dyDescent="0.2">
      <c r="C2184" t="s">
        <v>8219</v>
      </c>
      <c r="D2184">
        <v>6</v>
      </c>
    </row>
    <row r="2185" spans="3:4" x14ac:dyDescent="0.2">
      <c r="C2185" t="s">
        <v>8219</v>
      </c>
      <c r="D2185">
        <v>1</v>
      </c>
    </row>
    <row r="2186" spans="3:4" x14ac:dyDescent="0.2">
      <c r="C2186" t="s">
        <v>8219</v>
      </c>
      <c r="D2186">
        <v>3</v>
      </c>
    </row>
    <row r="1048576" spans="4:4" x14ac:dyDescent="0.2">
      <c r="D1048576">
        <f>MAX(D2:D1048575)</f>
        <v>26457</v>
      </c>
    </row>
  </sheetData>
  <conditionalFormatting sqref="C1046648:C1048576">
    <cfRule type="containsText" dxfId="12" priority="9" operator="containsText" text="live">
      <formula>NOT(ISERROR(SEARCH("live",C1046648)))</formula>
    </cfRule>
    <cfRule type="containsText" dxfId="11" priority="11" operator="containsText" text="failed">
      <formula>NOT(ISERROR(SEARCH("failed",C1046648)))</formula>
    </cfRule>
    <cfRule type="containsText" dxfId="10" priority="12" operator="containsText" text="canceled">
      <formula>NOT(ISERROR(SEARCH("canceled",C1046648)))</formula>
    </cfRule>
    <cfRule type="containsText" dxfId="9" priority="13" operator="containsText" text="successful">
      <formula>NOT(ISERROR(SEARCH("successful",C1046648)))</formula>
    </cfRule>
    <cfRule type="containsText" dxfId="8" priority="14" operator="containsText" text="successful">
      <formula>NOT(ISERROR(SEARCH("successful",C1046648)))</formula>
    </cfRule>
    <cfRule type="containsText" dxfId="7" priority="15" operator="containsText" text="succesfull">
      <formula>NOT(ISERROR(SEARCH("succesfull",C1046648)))</formula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6647">
    <cfRule type="containsText" dxfId="6" priority="2" operator="containsText" text="live">
      <formula>NOT(ISERROR(SEARCH("live",C1)))</formula>
    </cfRule>
    <cfRule type="containsText" dxfId="5" priority="3" operator="containsText" text="failed">
      <formula>NOT(ISERROR(SEARCH("failed",C1)))</formula>
    </cfRule>
    <cfRule type="containsText" dxfId="4" priority="4" operator="containsText" text="canceled">
      <formula>NOT(ISERROR(SEARCH("canceled",C1)))</formula>
    </cfRule>
    <cfRule type="containsText" dxfId="3" priority="5" operator="containsText" text="successful">
      <formula>NOT(ISERROR(SEARCH("successful",C1)))</formula>
    </cfRule>
    <cfRule type="containsText" dxfId="2" priority="6" operator="containsText" text="successful">
      <formula>NOT(ISERROR(SEARCH("successful",C1)))</formula>
    </cfRule>
    <cfRule type="containsText" dxfId="1" priority="7" operator="containsText" text="succesfull">
      <formula>NOT(ISERROR(SEARCH("succesfull",C1)))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21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Sheet2</vt:lpstr>
      <vt:lpstr>Sheet3</vt:lpstr>
      <vt:lpstr>Sheet6</vt:lpstr>
      <vt:lpstr>Sheet4</vt:lpstr>
      <vt:lpstr>Sheet5</vt:lpstr>
      <vt:lpstr>backers_count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2020-12-13T03:51:00Z</dcterms:modified>
</cp:coreProperties>
</file>