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f\Documents\JKUBSc\Reproduction\"/>
    </mc:Choice>
  </mc:AlternateContent>
  <xr:revisionPtr revIDLastSave="0" documentId="13_ncr:1_{FDC97CA6-277E-45E6-82F6-C77D518B921A}" xr6:coauthVersionLast="47" xr6:coauthVersionMax="47" xr10:uidLastSave="{00000000-0000-0000-0000-000000000000}"/>
  <bookViews>
    <workbookView xWindow="-96" yWindow="-96" windowWidth="23232" windowHeight="12432" xr2:uid="{F22734BE-26FF-4E8D-8087-36DA5D9B1A82}"/>
  </bookViews>
  <sheets>
    <sheet name="mind" sheetId="1" r:id="rId1"/>
    <sheet name="movielens" sheetId="2" r:id="rId2"/>
    <sheet name="amaz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" i="3" l="1" a="1"/>
  <c r="T7" i="3" s="1"/>
  <c r="T8" i="3" a="1"/>
  <c r="T8" i="3" s="1"/>
  <c r="T9" i="3" a="1"/>
  <c r="T9" i="3" s="1"/>
  <c r="T10" i="3" a="1"/>
  <c r="T10" i="3" s="1"/>
  <c r="T11" i="3" a="1"/>
  <c r="T11" i="3" s="1"/>
  <c r="T12" i="3" a="1"/>
  <c r="T12" i="3" s="1"/>
  <c r="T13" i="3" a="1"/>
  <c r="T13" i="3" s="1"/>
  <c r="T14" i="3" a="1"/>
  <c r="T14" i="3" s="1"/>
  <c r="T15" i="3" a="1"/>
  <c r="T15" i="3" s="1"/>
  <c r="T16" i="3" a="1"/>
  <c r="T16" i="3" s="1"/>
  <c r="T17" i="3" a="1"/>
  <c r="T17" i="3" s="1"/>
  <c r="T18" i="3" a="1"/>
  <c r="T18" i="3" s="1"/>
  <c r="T19" i="3" a="1"/>
  <c r="T19" i="3" s="1"/>
  <c r="T20" i="3" a="1"/>
  <c r="T20" i="3" s="1"/>
  <c r="T21" i="3" a="1"/>
  <c r="T21" i="3" s="1"/>
  <c r="T22" i="3" a="1"/>
  <c r="T22" i="3" s="1"/>
  <c r="T23" i="3" a="1"/>
  <c r="T23" i="3" s="1"/>
  <c r="R7" i="3" a="1"/>
  <c r="R7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 s="1"/>
  <c r="T13" i="2" a="1"/>
  <c r="T13" i="2" s="1"/>
  <c r="T14" i="2" a="1"/>
  <c r="T14" i="2" s="1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 s="1"/>
  <c r="R7" i="2" a="1"/>
  <c r="R7" i="2" s="1"/>
  <c r="R8" i="2" a="1"/>
  <c r="R8" i="2" s="1"/>
  <c r="R9" i="2" a="1"/>
  <c r="R9" i="2" s="1"/>
  <c r="R10" i="2" a="1"/>
  <c r="R10" i="2" s="1"/>
  <c r="R11" i="2" a="1"/>
  <c r="R11" i="2" s="1"/>
  <c r="R12" i="2" a="1"/>
  <c r="R12" i="2"/>
  <c r="R13" i="2" a="1"/>
  <c r="R13" i="2" s="1"/>
  <c r="R14" i="2" a="1"/>
  <c r="R14" i="2" s="1"/>
  <c r="R15" i="2" a="1"/>
  <c r="R15" i="2" s="1"/>
  <c r="R16" i="2" a="1"/>
  <c r="R16" i="2" s="1"/>
  <c r="R17" i="2" a="1"/>
  <c r="R17" i="2" s="1"/>
  <c r="R18" i="2" a="1"/>
  <c r="R18" i="2" s="1"/>
  <c r="R19" i="2" a="1"/>
  <c r="R19" i="2" s="1"/>
  <c r="R20" i="2" a="1"/>
  <c r="R20" i="2" s="1"/>
  <c r="R21" i="2" a="1"/>
  <c r="R21" i="2" s="1"/>
  <c r="R22" i="2" a="1"/>
  <c r="R22" i="2" s="1"/>
  <c r="R23" i="2" a="1"/>
  <c r="R23" i="2" s="1"/>
  <c r="T6" i="3" a="1"/>
  <c r="T6" i="3" s="1"/>
  <c r="T6" i="2" a="1"/>
  <c r="T6" i="2" s="1"/>
  <c r="T6" i="1" a="1"/>
  <c r="T6" i="1" s="1"/>
  <c r="R6" i="3" a="1"/>
  <c r="R6" i="3" s="1"/>
  <c r="R6" i="2" a="1"/>
  <c r="R6" i="2" s="1"/>
  <c r="R6" i="1" a="1"/>
  <c r="R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K6" i="1" a="1"/>
  <c r="K6" i="1" s="1"/>
  <c r="G33" i="2"/>
  <c r="G34" i="2"/>
  <c r="G35" i="2"/>
  <c r="G36" i="2"/>
  <c r="G37" i="2"/>
  <c r="I37" i="2" s="1"/>
  <c r="G38" i="2"/>
  <c r="G39" i="2"/>
  <c r="G40" i="2"/>
  <c r="G41" i="2"/>
  <c r="G42" i="2"/>
  <c r="G43" i="2"/>
  <c r="G44" i="2"/>
  <c r="G45" i="2"/>
  <c r="G32" i="2"/>
  <c r="G32" i="1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32" i="2"/>
  <c r="D32" i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15" i="2" a="1"/>
  <c r="X15" i="2" s="1"/>
  <c r="X16" i="2" a="1"/>
  <c r="X16" i="2" s="1"/>
  <c r="X17" i="2" a="1"/>
  <c r="X17" i="2" s="1"/>
  <c r="X18" i="2" a="1"/>
  <c r="X18" i="2" s="1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6" i="2" a="1"/>
  <c r="X6" i="2" s="1"/>
  <c r="G33" i="1"/>
  <c r="G34" i="1"/>
  <c r="G35" i="1"/>
  <c r="G36" i="1"/>
  <c r="G37" i="1"/>
  <c r="G38" i="1"/>
  <c r="G39" i="1"/>
  <c r="G40" i="1"/>
  <c r="G41" i="1"/>
  <c r="G42" i="1"/>
  <c r="G43" i="1"/>
  <c r="D33" i="1"/>
  <c r="D34" i="1"/>
  <c r="D35" i="1"/>
  <c r="D36" i="1"/>
  <c r="D37" i="1"/>
  <c r="D38" i="1"/>
  <c r="D39" i="1"/>
  <c r="D40" i="1"/>
  <c r="D41" i="1"/>
  <c r="D42" i="1"/>
  <c r="D43" i="1"/>
  <c r="D32" i="3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6" i="1" a="1"/>
  <c r="X6" i="1" s="1"/>
  <c r="X7" i="3" a="1"/>
  <c r="X7" i="3" s="1"/>
  <c r="X8" i="3" a="1"/>
  <c r="X8" i="3" s="1"/>
  <c r="X9" i="3" a="1"/>
  <c r="X9" i="3" s="1"/>
  <c r="X10" i="3" a="1"/>
  <c r="X10" i="3" s="1"/>
  <c r="X11" i="3" a="1"/>
  <c r="X11" i="3" s="1"/>
  <c r="X12" i="3" a="1"/>
  <c r="X12" i="3" s="1"/>
  <c r="X13" i="3" a="1"/>
  <c r="X13" i="3" s="1"/>
  <c r="X14" i="3" a="1"/>
  <c r="X14" i="3" s="1"/>
  <c r="X15" i="3" a="1"/>
  <c r="X15" i="3" s="1"/>
  <c r="X16" i="3" a="1"/>
  <c r="X16" i="3" s="1"/>
  <c r="X17" i="3" a="1"/>
  <c r="X17" i="3" s="1"/>
  <c r="X18" i="3" a="1"/>
  <c r="X18" i="3" s="1"/>
  <c r="X19" i="3" a="1"/>
  <c r="X19" i="3" s="1"/>
  <c r="X20" i="3" a="1"/>
  <c r="X20" i="3" s="1"/>
  <c r="X21" i="3" a="1"/>
  <c r="X21" i="3" s="1"/>
  <c r="X22" i="3" a="1"/>
  <c r="X22" i="3" s="1"/>
  <c r="X23" i="3" a="1"/>
  <c r="X23" i="3" s="1"/>
  <c r="X6" i="3" a="1"/>
  <c r="X6" i="3" s="1"/>
  <c r="G33" i="3"/>
  <c r="G34" i="3"/>
  <c r="G35" i="3"/>
  <c r="G36" i="3"/>
  <c r="G37" i="3"/>
  <c r="G38" i="3"/>
  <c r="I38" i="3" s="1"/>
  <c r="G39" i="3"/>
  <c r="G40" i="3"/>
  <c r="G41" i="3"/>
  <c r="G42" i="3"/>
  <c r="G32" i="3"/>
  <c r="I32" i="3" s="1"/>
  <c r="D33" i="3"/>
  <c r="D34" i="3"/>
  <c r="D35" i="3"/>
  <c r="D36" i="3"/>
  <c r="D37" i="3"/>
  <c r="D38" i="3"/>
  <c r="D39" i="3"/>
  <c r="D40" i="3"/>
  <c r="D41" i="3"/>
  <c r="D42" i="3"/>
  <c r="L16" i="1"/>
  <c r="L7" i="3"/>
  <c r="L8" i="3"/>
  <c r="L9" i="3"/>
  <c r="L12" i="3"/>
  <c r="L13" i="3"/>
  <c r="L14" i="3"/>
  <c r="L15" i="3"/>
  <c r="L16" i="3"/>
  <c r="L17" i="3"/>
  <c r="L18" i="3"/>
  <c r="L19" i="3"/>
  <c r="L20" i="3"/>
  <c r="L21" i="3"/>
  <c r="L22" i="3"/>
  <c r="L23" i="3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K17" i="3" a="1"/>
  <c r="K17" i="3" s="1"/>
  <c r="K18" i="3" a="1"/>
  <c r="K18" i="3" s="1"/>
  <c r="K19" i="3" a="1"/>
  <c r="K19" i="3" s="1"/>
  <c r="K20" i="3" a="1"/>
  <c r="K20" i="3" s="1"/>
  <c r="K21" i="3" a="1"/>
  <c r="K21" i="3" s="1"/>
  <c r="K22" i="3" a="1"/>
  <c r="K22" i="3" s="1"/>
  <c r="K23" i="3" a="1"/>
  <c r="K23" i="3" s="1"/>
  <c r="L6" i="3"/>
  <c r="L6" i="2"/>
  <c r="K6" i="3" a="1"/>
  <c r="K6" i="3" s="1"/>
  <c r="K6" i="2" a="1"/>
  <c r="K6" i="2" s="1"/>
  <c r="L7" i="1"/>
  <c r="L8" i="1"/>
  <c r="L9" i="1"/>
  <c r="L10" i="1"/>
  <c r="L11" i="1"/>
  <c r="L12" i="1"/>
  <c r="L13" i="1"/>
  <c r="L14" i="1"/>
  <c r="L15" i="1"/>
  <c r="L17" i="1"/>
  <c r="L18" i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L6" i="1"/>
  <c r="U7" i="3"/>
  <c r="U8" i="3"/>
  <c r="U9" i="3"/>
  <c r="U12" i="3"/>
  <c r="U13" i="3"/>
  <c r="U14" i="3"/>
  <c r="U15" i="3"/>
  <c r="U16" i="3"/>
  <c r="U17" i="3"/>
  <c r="U18" i="3"/>
  <c r="U19" i="3"/>
  <c r="U20" i="3"/>
  <c r="U21" i="3"/>
  <c r="U22" i="3"/>
  <c r="U23" i="3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6" i="3"/>
  <c r="U6" i="2"/>
  <c r="U7" i="1"/>
  <c r="U8" i="1"/>
  <c r="U9" i="1"/>
  <c r="U10" i="1"/>
  <c r="U11" i="1"/>
  <c r="U12" i="1"/>
  <c r="U13" i="1"/>
  <c r="U14" i="1"/>
  <c r="U15" i="1"/>
  <c r="U16" i="1"/>
  <c r="U17" i="1"/>
  <c r="U18" i="1"/>
  <c r="U6" i="1"/>
  <c r="P7" i="1"/>
  <c r="P8" i="1"/>
  <c r="P9" i="1"/>
  <c r="P10" i="1"/>
  <c r="P11" i="1"/>
  <c r="P12" i="1"/>
  <c r="P13" i="1"/>
  <c r="P14" i="1"/>
  <c r="P15" i="1"/>
  <c r="P16" i="1"/>
  <c r="P17" i="1"/>
  <c r="P18" i="1"/>
  <c r="P6" i="1"/>
  <c r="P6" i="3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E6" i="2" a="1"/>
  <c r="E6" i="2" s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P7" i="3"/>
  <c r="P8" i="3"/>
  <c r="P9" i="3"/>
  <c r="P12" i="3"/>
  <c r="P13" i="3"/>
  <c r="P14" i="3"/>
  <c r="P15" i="3"/>
  <c r="P16" i="3"/>
  <c r="P17" i="3"/>
  <c r="P18" i="3"/>
  <c r="P19" i="3"/>
  <c r="P20" i="3"/>
  <c r="P21" i="3"/>
  <c r="P22" i="3"/>
  <c r="P23" i="3"/>
  <c r="G23" i="2" a="1"/>
  <c r="G23" i="2" s="1"/>
  <c r="G22" i="2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M10" i="2" s="1"/>
  <c r="G9" i="2" a="1"/>
  <c r="G9" i="2" s="1"/>
  <c r="G8" i="2" a="1"/>
  <c r="G8" i="2" s="1"/>
  <c r="G7" i="2" a="1"/>
  <c r="G7" i="2" s="1"/>
  <c r="G6" i="2" a="1"/>
  <c r="G6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 a="1"/>
  <c r="G7" i="3" s="1"/>
  <c r="G6" i="3" a="1"/>
  <c r="G6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H19" i="3"/>
  <c r="H20" i="3"/>
  <c r="H21" i="3"/>
  <c r="H22" i="3"/>
  <c r="H23" i="3"/>
  <c r="C7" i="1"/>
  <c r="C8" i="1"/>
  <c r="C9" i="1"/>
  <c r="C10" i="1"/>
  <c r="C11" i="1"/>
  <c r="C12" i="1"/>
  <c r="C13" i="1"/>
  <c r="C14" i="1"/>
  <c r="C15" i="1"/>
  <c r="C16" i="1"/>
  <c r="C17" i="1"/>
  <c r="C18" i="1"/>
  <c r="C6" i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6" i="1" a="1"/>
  <c r="G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6" i="1" a="1"/>
  <c r="E6" i="1" s="1"/>
  <c r="C7" i="3"/>
  <c r="C8" i="3"/>
  <c r="C9" i="3"/>
  <c r="C10" i="3"/>
  <c r="C12" i="3"/>
  <c r="C13" i="3"/>
  <c r="C14" i="3"/>
  <c r="C15" i="3"/>
  <c r="C16" i="3"/>
  <c r="C17" i="3"/>
  <c r="C18" i="3"/>
  <c r="C19" i="3"/>
  <c r="C20" i="3"/>
  <c r="C21" i="3"/>
  <c r="C22" i="3"/>
  <c r="C23" i="3"/>
  <c r="C6" i="3"/>
  <c r="H19" i="2"/>
  <c r="H20" i="2"/>
  <c r="H21" i="2"/>
  <c r="H22" i="2"/>
  <c r="H23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6" i="2"/>
  <c r="H18" i="3"/>
  <c r="H17" i="3"/>
  <c r="H16" i="3"/>
  <c r="H15" i="3"/>
  <c r="H14" i="3"/>
  <c r="H13" i="3"/>
  <c r="H12" i="3"/>
  <c r="H9" i="3"/>
  <c r="H8" i="3"/>
  <c r="H7" i="3"/>
  <c r="H6" i="3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7" i="1"/>
  <c r="H8" i="1"/>
  <c r="H9" i="1"/>
  <c r="H10" i="1"/>
  <c r="H11" i="1"/>
  <c r="H12" i="1"/>
  <c r="H13" i="1"/>
  <c r="H14" i="1"/>
  <c r="H15" i="1"/>
  <c r="H16" i="1"/>
  <c r="H17" i="1"/>
  <c r="H18" i="1"/>
  <c r="H6" i="1"/>
  <c r="I42" i="3" l="1"/>
  <c r="I40" i="3"/>
  <c r="G24" i="3"/>
  <c r="I36" i="3"/>
  <c r="I33" i="3"/>
  <c r="I41" i="3"/>
  <c r="I39" i="3"/>
  <c r="I37" i="3"/>
  <c r="I35" i="3"/>
  <c r="I34" i="3"/>
  <c r="I36" i="2"/>
  <c r="I35" i="2"/>
  <c r="G24" i="2"/>
  <c r="I44" i="2"/>
  <c r="I43" i="2"/>
  <c r="I42" i="2"/>
  <c r="I32" i="2"/>
  <c r="I34" i="2"/>
  <c r="I45" i="2"/>
  <c r="I33" i="2"/>
  <c r="I41" i="2"/>
  <c r="I6" i="2"/>
  <c r="I40" i="2"/>
  <c r="I39" i="2"/>
  <c r="I38" i="2"/>
  <c r="I42" i="1"/>
  <c r="G24" i="1"/>
  <c r="I34" i="1"/>
  <c r="I33" i="1"/>
  <c r="I41" i="1"/>
  <c r="I40" i="1"/>
  <c r="I39" i="1"/>
  <c r="I38" i="1"/>
  <c r="M18" i="1"/>
  <c r="I37" i="1"/>
  <c r="I36" i="1"/>
  <c r="I7" i="1"/>
  <c r="I35" i="1"/>
  <c r="M15" i="1"/>
  <c r="I11" i="1"/>
  <c r="I43" i="1"/>
  <c r="H32" i="3"/>
  <c r="H32" i="2"/>
  <c r="H32" i="1"/>
  <c r="I32" i="1"/>
  <c r="M8" i="2"/>
  <c r="M20" i="2"/>
  <c r="M21" i="2"/>
  <c r="M9" i="2"/>
  <c r="M22" i="2"/>
  <c r="M19" i="2"/>
  <c r="M7" i="2"/>
  <c r="M18" i="2"/>
  <c r="M17" i="2"/>
  <c r="M6" i="2"/>
  <c r="M16" i="2"/>
  <c r="M15" i="2"/>
  <c r="M14" i="2"/>
  <c r="M13" i="2"/>
  <c r="I7" i="2"/>
  <c r="I19" i="2"/>
  <c r="M12" i="2"/>
  <c r="M23" i="2"/>
  <c r="M11" i="2"/>
  <c r="I6" i="1"/>
  <c r="I12" i="1"/>
  <c r="M16" i="1"/>
  <c r="I10" i="1"/>
  <c r="I9" i="1"/>
  <c r="I8" i="1"/>
  <c r="M11" i="1"/>
  <c r="I18" i="1"/>
  <c r="I17" i="1"/>
  <c r="I16" i="1"/>
  <c r="I15" i="1"/>
  <c r="M7" i="1"/>
  <c r="I14" i="1"/>
  <c r="I13" i="1"/>
  <c r="M14" i="1"/>
  <c r="M13" i="1"/>
  <c r="M12" i="1"/>
  <c r="M10" i="1"/>
  <c r="M9" i="1"/>
  <c r="M6" i="1"/>
  <c r="M8" i="1"/>
  <c r="M17" i="1"/>
  <c r="I23" i="3"/>
  <c r="I12" i="3"/>
  <c r="I13" i="3"/>
  <c r="I14" i="3"/>
  <c r="I15" i="3"/>
  <c r="I16" i="3"/>
  <c r="I17" i="3"/>
  <c r="I6" i="3"/>
  <c r="I18" i="3"/>
  <c r="I7" i="3"/>
  <c r="I19" i="3"/>
  <c r="I8" i="3"/>
  <c r="I20" i="3"/>
  <c r="I9" i="3"/>
  <c r="I21" i="3"/>
  <c r="I22" i="3"/>
  <c r="M15" i="3"/>
  <c r="M6" i="3"/>
  <c r="M14" i="3"/>
  <c r="M13" i="3"/>
  <c r="M12" i="3"/>
  <c r="M23" i="3"/>
  <c r="M22" i="3"/>
  <c r="M21" i="3"/>
  <c r="M9" i="3"/>
  <c r="M20" i="3"/>
  <c r="M8" i="3"/>
  <c r="M19" i="3"/>
  <c r="M7" i="3"/>
  <c r="M18" i="3"/>
  <c r="M17" i="3"/>
  <c r="M16" i="3"/>
  <c r="I23" i="2"/>
  <c r="I11" i="2"/>
  <c r="I12" i="2"/>
  <c r="I15" i="2"/>
  <c r="I10" i="2"/>
  <c r="I22" i="2"/>
  <c r="I13" i="2"/>
  <c r="I14" i="2"/>
  <c r="I16" i="2"/>
  <c r="I17" i="2"/>
  <c r="I18" i="2"/>
  <c r="I8" i="2"/>
  <c r="I20" i="2"/>
  <c r="I9" i="2"/>
  <c r="I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<sst xmlns="http://schemas.openxmlformats.org/spreadsheetml/2006/main" count="401" uniqueCount="55">
  <si>
    <t>Pop</t>
  </si>
  <si>
    <t>ItemKNN</t>
  </si>
  <si>
    <t>BPR</t>
  </si>
  <si>
    <t>DMF</t>
  </si>
  <si>
    <t>FISM</t>
  </si>
  <si>
    <t>NAIS</t>
  </si>
  <si>
    <t>SLIMElastic</t>
  </si>
  <si>
    <t>NeuMF</t>
  </si>
  <si>
    <t>MultiDAE</t>
  </si>
  <si>
    <t>NGCF</t>
  </si>
  <si>
    <t>DGCF</t>
  </si>
  <si>
    <t>LightGCN</t>
  </si>
  <si>
    <t>SGL</t>
  </si>
  <si>
    <t>CKE</t>
  </si>
  <si>
    <t>CFKG</t>
  </si>
  <si>
    <t>KGCN</t>
  </si>
  <si>
    <t>KTUP</t>
  </si>
  <si>
    <t>RippleNet</t>
  </si>
  <si>
    <t>emissions</t>
  </si>
  <si>
    <t>energy</t>
  </si>
  <si>
    <t>deviation</t>
  </si>
  <si>
    <t>n/a</t>
  </si>
  <si>
    <t>ranking</t>
  </si>
  <si>
    <t>no KG data</t>
  </si>
  <si>
    <t>model</t>
  </si>
  <si>
    <t>comment</t>
  </si>
  <si>
    <t>(g CO2)</t>
  </si>
  <si>
    <t>(475/kWh)</t>
  </si>
  <si>
    <t>(kWh)</t>
  </si>
  <si>
    <t>(%)</t>
  </si>
  <si>
    <t>Reproduction</t>
  </si>
  <si>
    <t>mrr@10</t>
  </si>
  <si>
    <t>Inference</t>
  </si>
  <si>
    <t>energy (n=10)</t>
  </si>
  <si>
    <t>One-Metric</t>
  </si>
  <si>
    <t>crash</t>
  </si>
  <si>
    <t>ndcg@10</t>
  </si>
  <si>
    <t>ranking (n=10)</t>
  </si>
  <si>
    <t>top10/all (10)</t>
  </si>
  <si>
    <t>std deviation</t>
  </si>
  <si>
    <t>0,380295009936985</t>
  </si>
  <si>
    <t>Spearman's</t>
  </si>
  <si>
    <t>out-of-memory</t>
  </si>
  <si>
    <t>Training/Inference</t>
  </si>
  <si>
    <t>rank</t>
  </si>
  <si>
    <t>Training / Inference Rankings / Correlation</t>
  </si>
  <si>
    <t>Spearman's:</t>
  </si>
  <si>
    <t>Reference</t>
  </si>
  <si>
    <t>0,0041</t>
  </si>
  <si>
    <t>Mind Training (50 epochs)</t>
  </si>
  <si>
    <t>Movielens 1M Training (50 epochs)</t>
  </si>
  <si>
    <t>Amazon Books Training (20 epochs)</t>
  </si>
  <si>
    <t>p-value:</t>
  </si>
  <si>
    <t>Rank Corr</t>
  </si>
  <si>
    <t>(p-value)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</si>
</sst>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E+00"/>
    <numFmt numFmtId="166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quotePrefix="1" applyNumberFormat="1"/>
    <xf numFmtId="164" fontId="0" fillId="0" borderId="0" xfId="0" quotePrefix="1" applyNumberFormat="1"/>
    <xf numFmtId="0" fontId="1" fillId="0" borderId="0" xfId="0" applyFont="1"/>
    <xf numFmtId="0" fontId="0" fillId="0" borderId="0" xfId="0" applyFont="1"/>
    <xf numFmtId="0" fontId="0" fillId="0" borderId="0" xfId="0" applyFill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7499-137D-4E32-8432-74E7AD509084}">
  <dimension ref="A1:X43"/>
  <sheetViews>
    <sheetView tabSelected="1" workbookViewId="0">
      <pane xSplit="1" topLeftCell="B1" activePane="topRight" state="frozen"/>
      <selection pane="topRight"/>
    </sheetView>
  </sheetViews>
  <sheetFormatPr baseColWidth="10" defaultRowHeight="14.4" x14ac:dyDescent="0.55000000000000004"/>
  <sheetData>
    <row r="1" spans="1:24" x14ac:dyDescent="0.55000000000000004">
      <c r="A1" s="8" t="s">
        <v>49</v>
      </c>
    </row>
    <row r="2" spans="1:24" x14ac:dyDescent="0.55000000000000004">
      <c r="A2" s="9"/>
      <c r="C2" t="s">
        <v>47</v>
      </c>
      <c r="D2" t="s">
        <v>47</v>
      </c>
      <c r="E2" t="s">
        <v>47</v>
      </c>
      <c r="F2" t="s">
        <v>30</v>
      </c>
      <c r="G2" t="s">
        <v>30</v>
      </c>
      <c r="H2" t="s">
        <v>30</v>
      </c>
      <c r="I2" t="s">
        <v>30</v>
      </c>
      <c r="J2" t="s">
        <v>34</v>
      </c>
      <c r="K2" t="s">
        <v>34</v>
      </c>
      <c r="L2" t="s">
        <v>34</v>
      </c>
      <c r="M2" t="s">
        <v>34</v>
      </c>
      <c r="N2" t="s">
        <v>47</v>
      </c>
      <c r="O2" t="s">
        <v>30</v>
      </c>
      <c r="Q2" t="s">
        <v>47</v>
      </c>
      <c r="R2" t="s">
        <v>47</v>
      </c>
      <c r="S2" t="s">
        <v>30</v>
      </c>
      <c r="T2" t="s">
        <v>30</v>
      </c>
      <c r="V2" t="s">
        <v>32</v>
      </c>
      <c r="W2" t="s">
        <v>32</v>
      </c>
      <c r="X2" t="s">
        <v>32</v>
      </c>
    </row>
    <row r="3" spans="1:24" x14ac:dyDescent="0.55000000000000004">
      <c r="A3" t="s">
        <v>24</v>
      </c>
      <c r="B3" t="s">
        <v>25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s="1" t="s">
        <v>31</v>
      </c>
      <c r="O3" t="s">
        <v>31</v>
      </c>
      <c r="P3" t="s">
        <v>31</v>
      </c>
      <c r="Q3" t="s">
        <v>36</v>
      </c>
      <c r="R3" s="10" t="s">
        <v>36</v>
      </c>
      <c r="S3" t="s">
        <v>36</v>
      </c>
      <c r="T3" s="10" t="s">
        <v>36</v>
      </c>
      <c r="U3" t="s">
        <v>36</v>
      </c>
      <c r="V3" t="s">
        <v>38</v>
      </c>
      <c r="W3" t="s">
        <v>38</v>
      </c>
      <c r="X3" t="s">
        <v>38</v>
      </c>
    </row>
    <row r="4" spans="1:24" x14ac:dyDescent="0.55000000000000004">
      <c r="C4" t="s">
        <v>26</v>
      </c>
      <c r="D4" t="s">
        <v>28</v>
      </c>
      <c r="E4" t="s">
        <v>22</v>
      </c>
      <c r="F4" t="s">
        <v>28</v>
      </c>
      <c r="G4" t="s">
        <v>22</v>
      </c>
      <c r="H4" t="s">
        <v>20</v>
      </c>
      <c r="I4" t="s">
        <v>22</v>
      </c>
      <c r="J4" t="s">
        <v>28</v>
      </c>
      <c r="K4" t="s">
        <v>22</v>
      </c>
      <c r="L4" t="s">
        <v>20</v>
      </c>
      <c r="M4" t="s">
        <v>22</v>
      </c>
      <c r="P4" t="s">
        <v>20</v>
      </c>
      <c r="R4" t="s">
        <v>22</v>
      </c>
      <c r="T4" t="s">
        <v>22</v>
      </c>
      <c r="U4" t="s">
        <v>20</v>
      </c>
      <c r="V4" t="s">
        <v>33</v>
      </c>
      <c r="W4" t="s">
        <v>39</v>
      </c>
      <c r="X4" t="s">
        <v>37</v>
      </c>
    </row>
    <row r="5" spans="1:24" x14ac:dyDescent="0.55000000000000004">
      <c r="C5" t="s">
        <v>27</v>
      </c>
      <c r="H5" t="s">
        <v>29</v>
      </c>
      <c r="I5" t="s">
        <v>20</v>
      </c>
      <c r="L5" t="s">
        <v>29</v>
      </c>
      <c r="M5" t="s">
        <v>20</v>
      </c>
      <c r="P5" t="s">
        <v>29</v>
      </c>
      <c r="U5" t="s">
        <v>29</v>
      </c>
    </row>
    <row r="6" spans="1:24" x14ac:dyDescent="0.55000000000000004">
      <c r="A6" t="s">
        <v>0</v>
      </c>
      <c r="C6" s="2">
        <f>D6*475</f>
        <v>2.4190379638302755</v>
      </c>
      <c r="D6" s="3">
        <v>5.0927115028005796E-3</v>
      </c>
      <c r="E6" cm="1">
        <f t="array" ref="E6">IF(AND(ISNUMBER(D6), D6&lt;&gt;0), MATCH(D6, _xlfn._xlws.SORT(_xlfn._xlws.FILTER($D$6:$D$23, (ISNUMBER($D$6:$D$23))*($D$6:$D$23&lt;&gt;0))), 0), "")</f>
        <v>1</v>
      </c>
      <c r="F6" s="3">
        <v>8.4567375388900398E-4</v>
      </c>
      <c r="G6" cm="1">
        <f t="array" ref="G6">IF(AND(ISNUMBER(F6), F6&lt;&gt;0), MATCH(F6, _xlfn._xlws.SORT(_xlfn._xlws.FILTER($F$6:$F$23, (ISNUMBER($F$6:$F$23))*($F$6:$F$23&lt;&gt;0))), 0), "")</f>
        <v>1</v>
      </c>
      <c r="H6" s="4">
        <f>(F6-D6)/D6*100</f>
        <v>-83.394430384993299</v>
      </c>
      <c r="I6">
        <f>G6-E6</f>
        <v>0</v>
      </c>
      <c r="J6" s="3">
        <v>3.2539343013597799E-4</v>
      </c>
      <c r="K6" cm="1">
        <f t="array" ref="K6">IF(AND(ISNUMBER(J6), J6&lt;&gt;0), MATCH(J6, _xlfn._xlws.SORT(_xlfn._xlws.FILTER($J$6:$J$23, (ISNUMBER($J$6:$J$23))*($J$6:$J$23&lt;&gt;0))), 0), "")</f>
        <v>1</v>
      </c>
      <c r="L6" s="4">
        <f>(J6-F6)/F6*100</f>
        <v>-61.522581416345304</v>
      </c>
      <c r="M6" s="5">
        <f>K6-G6</f>
        <v>0</v>
      </c>
      <c r="N6" s="2">
        <v>0.1186</v>
      </c>
      <c r="O6" s="2">
        <v>0.1497</v>
      </c>
      <c r="P6" s="4">
        <f>(O6-N6)/N6*100</f>
        <v>26.222596964586849</v>
      </c>
      <c r="Q6" s="2">
        <v>9.5000000000000001E-2</v>
      </c>
      <c r="R6" s="5" cm="1">
        <f t="array" ref="R6">IF(AND(ISNUMBER(Q6), Q6&lt;&gt;0),MATCH(Q6,_xlfn._xlws.SORT(_xlfn._xlws.FILTER($Q$6:$Q$23,(ISNUMBER($Q$6:$Q$23))*($Q$6:$Q$23&lt;&gt;0)),1,-1),0),"")</f>
        <v>13</v>
      </c>
      <c r="S6" s="2">
        <v>0.1421</v>
      </c>
      <c r="T6" s="5" cm="1">
        <f t="array" ref="T6">IF(AND(ISNUMBER(S6), S6&lt;&gt;0),MATCH(S6,_xlfn._xlws.SORT(_xlfn._xlws.FILTER($S$6:$S$23,(ISNUMBER($S$6:$S$23))*($S$6:$S$23&lt;&gt;0)),1,-1),0),"")</f>
        <v>13</v>
      </c>
      <c r="U6" s="4">
        <f>(S6-Q6)/Q6*100</f>
        <v>49.578947368421055</v>
      </c>
      <c r="V6" s="3">
        <v>2.40616786012324E-4</v>
      </c>
      <c r="W6" s="3">
        <v>1.2913567884391101E-5</v>
      </c>
      <c r="X6" cm="1">
        <f t="array" ref="X6">IF(AND(ISNUMBER(V6), V6&lt;&gt;0), MATCH(V6, _xlfn._xlws.SORT(_xlfn._xlws.FILTER($V$6:$V$23, (ISNUMBER($V$6:$V$23))*($V$6:$V$23&lt;&gt;0))), 0), "")</f>
        <v>5</v>
      </c>
    </row>
    <row r="7" spans="1:24" x14ac:dyDescent="0.55000000000000004">
      <c r="A7" t="s">
        <v>1</v>
      </c>
      <c r="C7" s="2">
        <f t="shared" ref="C7:C18" si="0">D7*475</f>
        <v>3.7371882559713172</v>
      </c>
      <c r="D7" s="3">
        <v>7.8677647494132998E-3</v>
      </c>
      <c r="E7" cm="1">
        <f t="array" ref="E7">IF(AND(ISNUMBER(D7), D7&lt;&gt;0), MATCH(D7, _xlfn._xlws.SORT(_xlfn._xlws.FILTER($D$6:$D$23, (ISNUMBER($D$6:$D$23))*($D$6:$D$23&lt;&gt;0))), 0), "")</f>
        <v>2</v>
      </c>
      <c r="F7" s="3">
        <v>1.23370211610478E-3</v>
      </c>
      <c r="G7" cm="1">
        <f t="array" ref="G7">IF(AND(ISNUMBER(F7), F7&lt;&gt;0), MATCH(F7, _xlfn._xlws.SORT(_xlfn._xlws.FILTER($F$6:$F$23, (ISNUMBER($F$6:$F$23))*($F$6:$F$23&lt;&gt;0))), 0), "")</f>
        <v>2</v>
      </c>
      <c r="H7" s="4">
        <f t="shared" ref="H7:H18" si="1">(F7-D7)/D7*100</f>
        <v>-84.319534767523692</v>
      </c>
      <c r="I7">
        <f t="shared" ref="I7:I18" si="2">G7-E7</f>
        <v>0</v>
      </c>
      <c r="J7" s="3">
        <v>8.7143632084194498E-4</v>
      </c>
      <c r="K7" cm="1">
        <f t="array" ref="K7">IF(AND(ISNUMBER(J7), J7&lt;&gt;0), MATCH(J7, _xlfn._xlws.SORT(_xlfn._xlws.FILTER($J$6:$J$23, (ISNUMBER($J$6:$J$23))*($J$6:$J$23&lt;&gt;0))), 0), "")</f>
        <v>2</v>
      </c>
      <c r="L7" s="4">
        <f t="shared" ref="L7:L18" si="3">(J7-F7)/F7*100</f>
        <v>-29.364122062676863</v>
      </c>
      <c r="M7" s="5">
        <f t="shared" ref="M7:M18" si="4">K7-G7</f>
        <v>0</v>
      </c>
      <c r="N7" s="2">
        <v>0.3735</v>
      </c>
      <c r="O7" s="2">
        <v>0.65429999999999999</v>
      </c>
      <c r="P7" s="4">
        <f t="shared" ref="P7:P18" si="5">(O7-N7)/N7*100</f>
        <v>75.180722891566262</v>
      </c>
      <c r="Q7" s="2">
        <v>0.31979999999999997</v>
      </c>
      <c r="R7" s="5" cm="1">
        <f t="array" ref="R7">IF(AND(ISNUMBER(Q7), Q7&lt;&gt;0),MATCH(Q7,_xlfn._xlws.SORT(_xlfn._xlws.FILTER($Q$6:$Q$23,(ISNUMBER($Q$6:$Q$23))*($Q$6:$Q$23&lt;&gt;0)),1,-1),0),"")</f>
        <v>1</v>
      </c>
      <c r="S7" s="2">
        <v>0.56110000000000004</v>
      </c>
      <c r="T7" s="5" cm="1">
        <f t="array" ref="T7">IF(AND(ISNUMBER(S7), S7&lt;&gt;0),MATCH(S7,_xlfn._xlws.SORT(_xlfn._xlws.FILTER($S$6:$S$23,(ISNUMBER($S$6:$S$23))*($S$6:$S$23&lt;&gt;0)),1,-1),0),"")</f>
        <v>8</v>
      </c>
      <c r="U7" s="4">
        <f t="shared" ref="U7:U18" si="6">(S7-Q7)/Q7*100</f>
        <v>75.453408380237676</v>
      </c>
      <c r="V7" s="3">
        <v>2.0236941358958999E-3</v>
      </c>
      <c r="W7" s="3">
        <v>1.3036025911082299E-5</v>
      </c>
      <c r="X7" cm="1">
        <f t="array" ref="X7">IF(AND(ISNUMBER(V7), V7&lt;&gt;0), MATCH(V7, _xlfn._xlws.SORT(_xlfn._xlws.FILTER($V$6:$V$23, (ISNUMBER($V$6:$V$23))*($V$6:$V$23&lt;&gt;0))), 0), "")</f>
        <v>10</v>
      </c>
    </row>
    <row r="8" spans="1:24" x14ac:dyDescent="0.55000000000000004">
      <c r="A8" t="s">
        <v>2</v>
      </c>
      <c r="C8" s="2">
        <f t="shared" si="0"/>
        <v>40.415860051397289</v>
      </c>
      <c r="D8" s="3">
        <v>8.5086021160836398E-2</v>
      </c>
      <c r="E8" cm="1">
        <f t="array" ref="E8">IF(AND(ISNUMBER(D8), D8&lt;&gt;0), MATCH(D8, _xlfn._xlws.SORT(_xlfn._xlws.FILTER($D$6:$D$23, (ISNUMBER($D$6:$D$23))*($D$6:$D$23&lt;&gt;0))), 0), "")</f>
        <v>8</v>
      </c>
      <c r="F8" s="3">
        <v>3.5848081200967302E-2</v>
      </c>
      <c r="G8" cm="1">
        <f t="array" ref="G8">IF(AND(ISNUMBER(F8), F8&lt;&gt;0), MATCH(F8, _xlfn._xlws.SORT(_xlfn._xlws.FILTER($F$6:$F$23, (ISNUMBER($F$6:$F$23))*($F$6:$F$23&lt;&gt;0))), 0), "")</f>
        <v>3</v>
      </c>
      <c r="H8" s="4">
        <f t="shared" si="1"/>
        <v>-57.868424552131316</v>
      </c>
      <c r="I8">
        <f t="shared" si="2"/>
        <v>-5</v>
      </c>
      <c r="J8" s="3">
        <v>1.53887011235503E-2</v>
      </c>
      <c r="K8" cm="1">
        <f t="array" ref="K8">IF(AND(ISNUMBER(J8), J8&lt;&gt;0), MATCH(J8, _xlfn._xlws.SORT(_xlfn._xlws.FILTER($J$6:$J$23, (ISNUMBER($J$6:$J$23))*($J$6:$J$23&lt;&gt;0))), 0), "")</f>
        <v>3</v>
      </c>
      <c r="L8" s="4">
        <f t="shared" si="3"/>
        <v>-57.072455183082269</v>
      </c>
      <c r="M8" s="5">
        <f t="shared" si="4"/>
        <v>0</v>
      </c>
      <c r="N8" s="2">
        <v>0.22040000000000001</v>
      </c>
      <c r="O8" s="2">
        <v>0.64770000000000005</v>
      </c>
      <c r="P8" s="4">
        <f t="shared" si="5"/>
        <v>193.87477313974591</v>
      </c>
      <c r="Q8" s="2">
        <v>0.2056</v>
      </c>
      <c r="R8" s="5" cm="1">
        <f t="array" ref="R8">IF(AND(ISNUMBER(Q8), Q8&lt;&gt;0),MATCH(Q8,_xlfn._xlws.SORT(_xlfn._xlws.FILTER($Q$6:$Q$23,(ISNUMBER($Q$6:$Q$23))*($Q$6:$Q$23&lt;&gt;0)),1,-1),0),"")</f>
        <v>8</v>
      </c>
      <c r="S8" s="2">
        <v>0.55740000000000001</v>
      </c>
      <c r="T8" s="5" cm="1">
        <f t="array" ref="T8">IF(AND(ISNUMBER(S8), S8&lt;&gt;0),MATCH(S8,_xlfn._xlws.SORT(_xlfn._xlws.FILTER($S$6:$S$23,(ISNUMBER($S$6:$S$23))*($S$6:$S$23&lt;&gt;0)),1,-1),0),"")</f>
        <v>9</v>
      </c>
      <c r="U8" s="4">
        <f t="shared" si="6"/>
        <v>171.1089494163424</v>
      </c>
      <c r="V8" s="3">
        <v>2.34333471763249E-4</v>
      </c>
      <c r="W8" s="3">
        <v>1.14356813216706E-5</v>
      </c>
      <c r="X8" cm="1">
        <f t="array" ref="X8">IF(AND(ISNUMBER(V8), V8&lt;&gt;0), MATCH(V8, _xlfn._xlws.SORT(_xlfn._xlws.FILTER($V$6:$V$23, (ISNUMBER($V$6:$V$23))*($V$6:$V$23&lt;&gt;0))), 0), "")</f>
        <v>4</v>
      </c>
    </row>
    <row r="9" spans="1:24" x14ac:dyDescent="0.55000000000000004">
      <c r="A9" t="s">
        <v>3</v>
      </c>
      <c r="C9" s="2">
        <f t="shared" si="0"/>
        <v>38.954156503614797</v>
      </c>
      <c r="D9" s="3">
        <v>8.2008750533925895E-2</v>
      </c>
      <c r="E9" cm="1">
        <f t="array" ref="E9">IF(AND(ISNUMBER(D9), D9&lt;&gt;0), MATCH(D9, _xlfn._xlws.SORT(_xlfn._xlws.FILTER($D$6:$D$23, (ISNUMBER($D$6:$D$23))*($D$6:$D$23&lt;&gt;0))), 0), "")</f>
        <v>7</v>
      </c>
      <c r="F9" s="3">
        <v>6.6290614540024398E-2</v>
      </c>
      <c r="G9" cm="1">
        <f t="array" ref="G9">IF(AND(ISNUMBER(F9), F9&lt;&gt;0), MATCH(F9, _xlfn._xlws.SORT(_xlfn._xlws.FILTER($F$6:$F$23, (ISNUMBER($F$6:$F$23))*($F$6:$F$23&lt;&gt;0))), 0), "")</f>
        <v>6</v>
      </c>
      <c r="H9" s="4">
        <f t="shared" si="1"/>
        <v>-19.166413207818746</v>
      </c>
      <c r="I9">
        <f t="shared" si="2"/>
        <v>-1</v>
      </c>
      <c r="J9" s="3">
        <v>4.6399923723585798E-2</v>
      </c>
      <c r="K9" cm="1">
        <f t="array" ref="K9">IF(AND(ISNUMBER(J9), J9&lt;&gt;0), MATCH(J9, _xlfn._xlws.SORT(_xlfn._xlws.FILTER($J$6:$J$23, (ISNUMBER($J$6:$J$23))*($J$6:$J$23&lt;&gt;0))), 0), "")</f>
        <v>7</v>
      </c>
      <c r="L9" s="4">
        <f t="shared" si="3"/>
        <v>-30.005289518668082</v>
      </c>
      <c r="M9" s="5">
        <f t="shared" si="4"/>
        <v>1</v>
      </c>
      <c r="N9" s="2">
        <v>0.23369999999999999</v>
      </c>
      <c r="O9" s="2">
        <v>0.68369999999999997</v>
      </c>
      <c r="P9" s="4">
        <f t="shared" si="5"/>
        <v>192.55455712451862</v>
      </c>
      <c r="Q9" s="2">
        <v>0.2225</v>
      </c>
      <c r="R9" s="5" cm="1">
        <f t="array" ref="R9">IF(AND(ISNUMBER(Q9), Q9&lt;&gt;0),MATCH(Q9,_xlfn._xlws.SORT(_xlfn._xlws.FILTER($Q$6:$Q$23,(ISNUMBER($Q$6:$Q$23))*($Q$6:$Q$23&lt;&gt;0)),1,-1),0),"")</f>
        <v>6</v>
      </c>
      <c r="S9" s="2">
        <v>0.59819999999999995</v>
      </c>
      <c r="T9" s="5" cm="1">
        <f t="array" ref="T9">IF(AND(ISNUMBER(S9), S9&lt;&gt;0),MATCH(S9,_xlfn._xlws.SORT(_xlfn._xlws.FILTER($S$6:$S$23,(ISNUMBER($S$6:$S$23))*($S$6:$S$23&lt;&gt;0)),1,-1),0),"")</f>
        <v>4</v>
      </c>
      <c r="U9" s="4">
        <f t="shared" si="6"/>
        <v>168.85393258426961</v>
      </c>
      <c r="V9" s="3">
        <v>2.4751902551578802E-4</v>
      </c>
      <c r="W9" s="3">
        <v>5.8476640974726601E-6</v>
      </c>
      <c r="X9" cm="1">
        <f t="array" ref="X9">IF(AND(ISNUMBER(V9), V9&lt;&gt;0), MATCH(V9, _xlfn._xlws.SORT(_xlfn._xlws.FILTER($V$6:$V$23, (ISNUMBER($V$6:$V$23))*($V$6:$V$23&lt;&gt;0))), 0), "")</f>
        <v>7</v>
      </c>
    </row>
    <row r="10" spans="1:24" x14ac:dyDescent="0.55000000000000004">
      <c r="A10" t="s">
        <v>4</v>
      </c>
      <c r="C10" s="2">
        <f t="shared" si="0"/>
        <v>28.529698482987666</v>
      </c>
      <c r="D10" s="3">
        <v>6.0062523122079298E-2</v>
      </c>
      <c r="E10" cm="1">
        <f t="array" ref="E10">IF(AND(ISNUMBER(D10), D10&lt;&gt;0), MATCH(D10, _xlfn._xlws.SORT(_xlfn._xlws.FILTER($D$6:$D$23, (ISNUMBER($D$6:$D$23))*($D$6:$D$23&lt;&gt;0))), 0), "")</f>
        <v>6</v>
      </c>
      <c r="F10" s="3">
        <v>8.5388278988053803E-2</v>
      </c>
      <c r="G10" cm="1">
        <f t="array" ref="G10">IF(AND(ISNUMBER(F10), F10&lt;&gt;0), MATCH(F10, _xlfn._xlws.SORT(_xlfn._xlws.FILTER($F$6:$F$23, (ISNUMBER($F$6:$F$23))*($F$6:$F$23&lt;&gt;0))), 0), "")</f>
        <v>9</v>
      </c>
      <c r="H10" s="4">
        <f t="shared" si="1"/>
        <v>42.165654304097366</v>
      </c>
      <c r="I10">
        <f t="shared" si="2"/>
        <v>3</v>
      </c>
      <c r="J10" s="3">
        <v>6.6985073523219599E-2</v>
      </c>
      <c r="K10" cm="1">
        <f t="array" ref="K10">IF(AND(ISNUMBER(J10), J10&lt;&gt;0), MATCH(J10, _xlfn._xlws.SORT(_xlfn._xlws.FILTER($J$6:$J$23, (ISNUMBER($J$6:$J$23))*($J$6:$J$23&lt;&gt;0))), 0), "")</f>
        <v>9</v>
      </c>
      <c r="L10" s="4">
        <f t="shared" si="3"/>
        <v>-21.552378948179637</v>
      </c>
      <c r="M10" s="5">
        <f t="shared" si="4"/>
        <v>0</v>
      </c>
      <c r="N10" s="2">
        <v>0.1517</v>
      </c>
      <c r="O10" s="2">
        <v>0.31830000000000003</v>
      </c>
      <c r="P10" s="4">
        <f t="shared" si="5"/>
        <v>109.82201713909032</v>
      </c>
      <c r="Q10" s="2">
        <v>0.1278</v>
      </c>
      <c r="R10" s="5" cm="1">
        <f t="array" ref="R10">IF(AND(ISNUMBER(Q10), Q10&lt;&gt;0),MATCH(Q10,_xlfn._xlws.SORT(_xlfn._xlws.FILTER($Q$6:$Q$23,(ISNUMBER($Q$6:$Q$23))*($Q$6:$Q$23&lt;&gt;0)),1,-1),0),"")</f>
        <v>12</v>
      </c>
      <c r="S10" s="2">
        <v>0.2399</v>
      </c>
      <c r="T10" s="5" cm="1">
        <f t="array" ref="T10">IF(AND(ISNUMBER(S10), S10&lt;&gt;0),MATCH(S10,_xlfn._xlws.SORT(_xlfn._xlws.FILTER($S$6:$S$23,(ISNUMBER($S$6:$S$23))*($S$6:$S$23&lt;&gt;0)),1,-1),0),"")</f>
        <v>12</v>
      </c>
      <c r="U10" s="4">
        <f t="shared" si="6"/>
        <v>87.715179968701108</v>
      </c>
      <c r="V10" s="3">
        <v>4.9593306776992002E-3</v>
      </c>
      <c r="W10" s="3">
        <v>3.5988960949611999E-5</v>
      </c>
      <c r="X10" cm="1">
        <f t="array" ref="X10">IF(AND(ISNUMBER(V10), V10&lt;&gt;0), MATCH(V10, _xlfn._xlws.SORT(_xlfn._xlws.FILTER($V$6:$V$23, (ISNUMBER($V$6:$V$23))*($V$6:$V$23&lt;&gt;0))), 0), "")</f>
        <v>11</v>
      </c>
    </row>
    <row r="11" spans="1:24" x14ac:dyDescent="0.55000000000000004">
      <c r="A11" t="s">
        <v>5</v>
      </c>
      <c r="C11" s="2">
        <f t="shared" si="0"/>
        <v>61.454076647245373</v>
      </c>
      <c r="D11" s="3">
        <v>0.129377003467885</v>
      </c>
      <c r="E11" cm="1">
        <f t="array" ref="E11">IF(AND(ISNUMBER(D11), D11&lt;&gt;0), MATCH(D11, _xlfn._xlws.SORT(_xlfn._xlws.FILTER($D$6:$D$23, (ISNUMBER($D$6:$D$23))*($D$6:$D$23&lt;&gt;0))), 0), "")</f>
        <v>10</v>
      </c>
      <c r="F11" s="3">
        <v>0.25772184597895098</v>
      </c>
      <c r="G11" cm="1">
        <f t="array" ref="G11">IF(AND(ISNUMBER(F11), F11&lt;&gt;0), MATCH(F11, _xlfn._xlws.SORT(_xlfn._xlws.FILTER($F$6:$F$23, (ISNUMBER($F$6:$F$23))*($F$6:$F$23&lt;&gt;0))), 0), "")</f>
        <v>11</v>
      </c>
      <c r="H11" s="4">
        <f t="shared" si="1"/>
        <v>99.202206783931871</v>
      </c>
      <c r="I11">
        <f t="shared" si="2"/>
        <v>1</v>
      </c>
      <c r="J11" s="3">
        <v>0.22341655363150101</v>
      </c>
      <c r="K11" cm="1">
        <f t="array" ref="K11">IF(AND(ISNUMBER(J11), J11&lt;&gt;0), MATCH(J11, _xlfn._xlws.SORT(_xlfn._xlws.FILTER($J$6:$J$23, (ISNUMBER($J$6:$J$23))*($J$6:$J$23&lt;&gt;0))), 0), "")</f>
        <v>12</v>
      </c>
      <c r="L11" s="4">
        <f t="shared" si="3"/>
        <v>-13.310975721573795</v>
      </c>
      <c r="M11" s="5">
        <f t="shared" si="4"/>
        <v>1</v>
      </c>
      <c r="N11" s="2">
        <v>0.19120000000000001</v>
      </c>
      <c r="O11" s="2">
        <v>0.58409999999999995</v>
      </c>
      <c r="P11" s="4">
        <f t="shared" si="5"/>
        <v>205.49163179916312</v>
      </c>
      <c r="Q11" s="2">
        <v>0.18140000000000001</v>
      </c>
      <c r="R11" s="5" cm="1">
        <f t="array" ref="R11">IF(AND(ISNUMBER(Q11), Q11&lt;&gt;0),MATCH(Q11,_xlfn._xlws.SORT(_xlfn._xlws.FILTER($Q$6:$Q$23,(ISNUMBER($Q$6:$Q$23))*($Q$6:$Q$23&lt;&gt;0)),1,-1),0),"")</f>
        <v>11</v>
      </c>
      <c r="S11" s="2">
        <v>0.49640000000000001</v>
      </c>
      <c r="T11" s="5" cm="1">
        <f t="array" ref="T11">IF(AND(ISNUMBER(S11), S11&lt;&gt;0),MATCH(S11,_xlfn._xlws.SORT(_xlfn._xlws.FILTER($S$6:$S$23,(ISNUMBER($S$6:$S$23))*($S$6:$S$23&lt;&gt;0)),1,-1),0),"")</f>
        <v>11</v>
      </c>
      <c r="U11" s="4">
        <f t="shared" si="6"/>
        <v>173.64939360529218</v>
      </c>
      <c r="V11" s="3">
        <v>3.6275938127761503E-2</v>
      </c>
      <c r="W11" s="3">
        <v>8.0080079567994302E-5</v>
      </c>
      <c r="X11" cm="1">
        <f t="array" ref="X11">IF(AND(ISNUMBER(V11), V11&lt;&gt;0), MATCH(V11, _xlfn._xlws.SORT(_xlfn._xlws.FILTER($V$6:$V$23, (ISNUMBER($V$6:$V$23))*($V$6:$V$23&lt;&gt;0))), 0), "")</f>
        <v>12</v>
      </c>
    </row>
    <row r="12" spans="1:24" x14ac:dyDescent="0.55000000000000004">
      <c r="A12" t="s">
        <v>6</v>
      </c>
      <c r="C12" s="2">
        <f t="shared" si="0"/>
        <v>5.9510899331942468</v>
      </c>
      <c r="D12" s="3">
        <v>1.2528610385672099E-2</v>
      </c>
      <c r="E12" cm="1">
        <f t="array" ref="E12">IF(AND(ISNUMBER(D12), D12&lt;&gt;0), MATCH(D12, _xlfn._xlws.SORT(_xlfn._xlws.FILTER($D$6:$D$23, (ISNUMBER($D$6:$D$23))*($D$6:$D$23&lt;&gt;0))), 0), "")</f>
        <v>3</v>
      </c>
      <c r="F12" s="3">
        <v>4.15548713400214E-2</v>
      </c>
      <c r="G12" cm="1">
        <f t="array" ref="G12">IF(AND(ISNUMBER(F12), F12&lt;&gt;0), MATCH(F12, _xlfn._xlws.SORT(_xlfn._xlws.FILTER($F$6:$F$23, (ISNUMBER($F$6:$F$23))*($F$6:$F$23&lt;&gt;0))), 0), "")</f>
        <v>4</v>
      </c>
      <c r="H12" s="4">
        <f t="shared" si="1"/>
        <v>231.67981173350358</v>
      </c>
      <c r="I12">
        <f t="shared" si="2"/>
        <v>1</v>
      </c>
      <c r="J12" s="3">
        <v>2.2082262337681902E-2</v>
      </c>
      <c r="K12" cm="1">
        <f t="array" ref="K12">IF(AND(ISNUMBER(J12), J12&lt;&gt;0), MATCH(J12, _xlfn._xlws.SORT(_xlfn._xlws.FILTER($J$6:$J$23, (ISNUMBER($J$6:$J$23))*($J$6:$J$23&lt;&gt;0))), 0), "")</f>
        <v>4</v>
      </c>
      <c r="L12" s="4">
        <f t="shared" si="3"/>
        <v>-46.859991077834174</v>
      </c>
      <c r="M12" s="5">
        <f t="shared" si="4"/>
        <v>0</v>
      </c>
      <c r="N12" s="2">
        <v>0.35360000000000003</v>
      </c>
      <c r="O12" s="2">
        <v>0.75160000000000005</v>
      </c>
      <c r="P12" s="4">
        <f t="shared" si="5"/>
        <v>112.55656108597285</v>
      </c>
      <c r="Q12" s="2">
        <v>0.31219999999999998</v>
      </c>
      <c r="R12" s="5" cm="1">
        <f t="array" ref="R12">IF(AND(ISNUMBER(Q12), Q12&lt;&gt;0),MATCH(Q12,_xlfn._xlws.SORT(_xlfn._xlws.FILTER($Q$6:$Q$23,(ISNUMBER($Q$6:$Q$23))*($Q$6:$Q$23&lt;&gt;0)),1,-1),0),"")</f>
        <v>2</v>
      </c>
      <c r="S12" s="2">
        <v>0.6472</v>
      </c>
      <c r="T12" s="5" cm="1">
        <f t="array" ref="T12">IF(AND(ISNUMBER(S12), S12&lt;&gt;0),MATCH(S12,_xlfn._xlws.SORT(_xlfn._xlws.FILTER($S$6:$S$23,(ISNUMBER($S$6:$S$23))*($S$6:$S$23&lt;&gt;0)),1,-1),0),"")</f>
        <v>2</v>
      </c>
      <c r="U12" s="4">
        <f t="shared" si="6"/>
        <v>107.30301089045484</v>
      </c>
      <c r="V12" s="3">
        <v>2.9708895400912797E-4</v>
      </c>
      <c r="W12" s="3">
        <v>7.0201830231277098E-6</v>
      </c>
      <c r="X12" cm="1">
        <f t="array" ref="X12">IF(AND(ISNUMBER(V12), V12&lt;&gt;0), MATCH(V12, _xlfn._xlws.SORT(_xlfn._xlws.FILTER($V$6:$V$23, (ISNUMBER($V$6:$V$23))*($V$6:$V$23&lt;&gt;0))), 0), "")</f>
        <v>8</v>
      </c>
    </row>
    <row r="13" spans="1:24" x14ac:dyDescent="0.55000000000000004">
      <c r="A13" t="s">
        <v>7</v>
      </c>
      <c r="C13" s="2">
        <f t="shared" si="0"/>
        <v>23.656696186657381</v>
      </c>
      <c r="D13" s="3">
        <v>4.98035709192787E-2</v>
      </c>
      <c r="E13" cm="1">
        <f t="array" ref="E13">IF(AND(ISNUMBER(D13), D13&lt;&gt;0), MATCH(D13, _xlfn._xlws.SORT(_xlfn._xlws.FILTER($D$6:$D$23, (ISNUMBER($D$6:$D$23))*($D$6:$D$23&lt;&gt;0))), 0), "")</f>
        <v>4</v>
      </c>
      <c r="F13" s="3">
        <v>6.7379837193797795E-2</v>
      </c>
      <c r="G13" cm="1">
        <f t="array" ref="G13">IF(AND(ISNUMBER(F13), F13&lt;&gt;0), MATCH(F13, _xlfn._xlws.SORT(_xlfn._xlws.FILTER($F$6:$F$23, (ISNUMBER($F$6:$F$23))*($F$6:$F$23&lt;&gt;0))), 0), "")</f>
        <v>7</v>
      </c>
      <c r="H13" s="4">
        <f t="shared" si="1"/>
        <v>35.291176817434625</v>
      </c>
      <c r="I13">
        <f t="shared" si="2"/>
        <v>3</v>
      </c>
      <c r="J13" s="3">
        <v>4.18041202203372E-2</v>
      </c>
      <c r="K13" cm="1">
        <f t="array" ref="K13">IF(AND(ISNUMBER(J13), J13&lt;&gt;0), MATCH(J13, _xlfn._xlws.SORT(_xlfn._xlws.FILTER($J$6:$J$23, (ISNUMBER($J$6:$J$23))*($J$6:$J$23&lt;&gt;0))), 0), "")</f>
        <v>6</v>
      </c>
      <c r="L13" s="4">
        <f t="shared" si="3"/>
        <v>-37.957522663493165</v>
      </c>
      <c r="M13" s="5">
        <f t="shared" si="4"/>
        <v>-1</v>
      </c>
      <c r="N13" s="2">
        <v>0.1938</v>
      </c>
      <c r="O13" s="2">
        <v>0.66190000000000004</v>
      </c>
      <c r="P13" s="4">
        <f t="shared" si="5"/>
        <v>241.53766769865842</v>
      </c>
      <c r="Q13" s="2">
        <v>0.18340000000000001</v>
      </c>
      <c r="R13" s="5" cm="1">
        <f t="array" ref="R13">IF(AND(ISNUMBER(Q13), Q13&lt;&gt;0),MATCH(Q13,_xlfn._xlws.SORT(_xlfn._xlws.FILTER($Q$6:$Q$23,(ISNUMBER($Q$6:$Q$23))*($Q$6:$Q$23&lt;&gt;0)),1,-1),0),"")</f>
        <v>10</v>
      </c>
      <c r="S13" s="2">
        <v>0.59630000000000005</v>
      </c>
      <c r="T13" s="5" cm="1">
        <f t="array" ref="T13">IF(AND(ISNUMBER(S13), S13&lt;&gt;0),MATCH(S13,_xlfn._xlws.SORT(_xlfn._xlws.FILTER($S$6:$S$23,(ISNUMBER($S$6:$S$23))*($S$6:$S$23&lt;&gt;0)),1,-1),0),"")</f>
        <v>6</v>
      </c>
      <c r="U13" s="4">
        <f t="shared" si="6"/>
        <v>225.13631406761178</v>
      </c>
      <c r="V13" s="3" t="s">
        <v>42</v>
      </c>
      <c r="W13" s="3"/>
      <c r="X13" t="str" cm="1">
        <f t="array" ref="X13">IF(AND(ISNUMBER(V13), V13&lt;&gt;0), MATCH(V13, _xlfn._xlws.SORT(_xlfn._xlws.FILTER($V$6:$V$23, (ISNUMBER($V$6:$V$23))*($V$6:$V$23&lt;&gt;0))), 0), "")</f>
        <v/>
      </c>
    </row>
    <row r="14" spans="1:24" x14ac:dyDescent="0.55000000000000004">
      <c r="A14" t="s">
        <v>8</v>
      </c>
      <c r="C14" s="2">
        <f t="shared" si="0"/>
        <v>24.421355439448757</v>
      </c>
      <c r="D14" s="3">
        <v>5.1413379872523701E-2</v>
      </c>
      <c r="E14" cm="1">
        <f t="array" ref="E14">IF(AND(ISNUMBER(D14), D14&lt;&gt;0), MATCH(D14, _xlfn._xlws.SORT(_xlfn._xlws.FILTER($D$6:$D$23, (ISNUMBER($D$6:$D$23))*($D$6:$D$23&lt;&gt;0))), 0), "")</f>
        <v>5</v>
      </c>
      <c r="F14" s="3">
        <v>5.2579216193812797E-2</v>
      </c>
      <c r="G14" cm="1">
        <f t="array" ref="G14">IF(AND(ISNUMBER(F14), F14&lt;&gt;0), MATCH(F14, _xlfn._xlws.SORT(_xlfn._xlws.FILTER($F$6:$F$23, (ISNUMBER($F$6:$F$23))*($F$6:$F$23&lt;&gt;0))), 0), "")</f>
        <v>5</v>
      </c>
      <c r="H14" s="4">
        <f t="shared" si="1"/>
        <v>2.2675737797820625</v>
      </c>
      <c r="I14">
        <f t="shared" si="2"/>
        <v>0</v>
      </c>
      <c r="J14" s="3">
        <v>2.79843152825856E-2</v>
      </c>
      <c r="K14" cm="1">
        <f t="array" ref="K14">IF(AND(ISNUMBER(J14), J14&lt;&gt;0), MATCH(J14, _xlfn._xlws.SORT(_xlfn._xlws.FILTER($J$6:$J$23, (ISNUMBER($J$6:$J$23))*($J$6:$J$23&lt;&gt;0))), 0), "")</f>
        <v>5</v>
      </c>
      <c r="L14" s="4">
        <f t="shared" si="3"/>
        <v>-46.776849659697625</v>
      </c>
      <c r="M14" s="5">
        <f t="shared" si="4"/>
        <v>0</v>
      </c>
      <c r="N14" s="2">
        <v>0.21709999999999999</v>
      </c>
      <c r="O14" s="2">
        <v>0.77580000000000005</v>
      </c>
      <c r="P14" s="4">
        <f t="shared" si="5"/>
        <v>257.34684477199454</v>
      </c>
      <c r="Q14" s="2">
        <v>0.2079</v>
      </c>
      <c r="R14" s="5" cm="1">
        <f t="array" ref="R14">IF(AND(ISNUMBER(Q14), Q14&lt;&gt;0),MATCH(Q14,_xlfn._xlws.SORT(_xlfn._xlws.FILTER($Q$6:$Q$23,(ISNUMBER($Q$6:$Q$23))*($Q$6:$Q$23&lt;&gt;0)),1,-1),0),"")</f>
        <v>7</v>
      </c>
      <c r="S14" s="2">
        <v>0.70030000000000003</v>
      </c>
      <c r="T14" s="5" cm="1">
        <f t="array" ref="T14">IF(AND(ISNUMBER(S14), S14&lt;&gt;0),MATCH(S14,_xlfn._xlws.SORT(_xlfn._xlws.FILTER($S$6:$S$23,(ISNUMBER($S$6:$S$23))*($S$6:$S$23&lt;&gt;0)),1,-1),0),"")</f>
        <v>1</v>
      </c>
      <c r="U14" s="4">
        <f t="shared" si="6"/>
        <v>236.84463684463685</v>
      </c>
      <c r="V14" s="3">
        <v>3.1017980440423701E-4</v>
      </c>
      <c r="W14" s="3">
        <v>3.7864204784838098E-6</v>
      </c>
      <c r="X14" cm="1">
        <f t="array" ref="X14">IF(AND(ISNUMBER(V14), V14&lt;&gt;0), MATCH(V14, _xlfn._xlws.SORT(_xlfn._xlws.FILTER($V$6:$V$23, (ISNUMBER($V$6:$V$23))*($V$6:$V$23&lt;&gt;0))), 0), "")</f>
        <v>9</v>
      </c>
    </row>
    <row r="15" spans="1:24" x14ac:dyDescent="0.55000000000000004">
      <c r="A15" t="s">
        <v>9</v>
      </c>
      <c r="C15" s="2">
        <f t="shared" si="0"/>
        <v>75.348126134607625</v>
      </c>
      <c r="D15" s="3">
        <v>0.15862763396759499</v>
      </c>
      <c r="E15" cm="1">
        <f t="array" ref="E15">IF(AND(ISNUMBER(D15), D15&lt;&gt;0), MATCH(D15, _xlfn._xlws.SORT(_xlfn._xlws.FILTER($D$6:$D$23, (ISNUMBER($D$6:$D$23))*($D$6:$D$23&lt;&gt;0))), 0), "")</f>
        <v>12</v>
      </c>
      <c r="F15" s="3">
        <v>0.11411478944578</v>
      </c>
      <c r="G15" cm="1">
        <f t="array" ref="G15">IF(AND(ISNUMBER(F15), F15&lt;&gt;0), MATCH(F15, _xlfn._xlws.SORT(_xlfn._xlws.FILTER($F$6:$F$23, (ISNUMBER($F$6:$F$23))*($F$6:$F$23&lt;&gt;0))), 0), "")</f>
        <v>10</v>
      </c>
      <c r="H15" s="4">
        <f t="shared" si="1"/>
        <v>-28.061216957259937</v>
      </c>
      <c r="I15">
        <f t="shared" si="2"/>
        <v>-2</v>
      </c>
      <c r="J15" s="3">
        <v>9.1551984171022796E-2</v>
      </c>
      <c r="K15" cm="1">
        <f t="array" ref="K15">IF(AND(ISNUMBER(J15), J15&lt;&gt;0), MATCH(J15, _xlfn._xlws.SORT(_xlfn._xlws.FILTER($J$6:$J$23, (ISNUMBER($J$6:$J$23))*($J$6:$J$23&lt;&gt;0))), 0), "")</f>
        <v>10</v>
      </c>
      <c r="L15" s="4">
        <f t="shared" si="3"/>
        <v>-19.772025505491207</v>
      </c>
      <c r="M15" s="5">
        <f t="shared" si="4"/>
        <v>0</v>
      </c>
      <c r="N15" s="2">
        <v>0.20680000000000001</v>
      </c>
      <c r="O15" s="2">
        <v>0.63759999999999994</v>
      </c>
      <c r="P15" s="4">
        <f t="shared" si="5"/>
        <v>208.3172147001934</v>
      </c>
      <c r="Q15" s="2">
        <v>0.19520000000000001</v>
      </c>
      <c r="R15" s="5" cm="1">
        <f t="array" ref="R15">IF(AND(ISNUMBER(Q15), Q15&lt;&gt;0),MATCH(Q15,_xlfn._xlws.SORT(_xlfn._xlws.FILTER($Q$6:$Q$23,(ISNUMBER($Q$6:$Q$23))*($Q$6:$Q$23&lt;&gt;0)),1,-1),0),"")</f>
        <v>9</v>
      </c>
      <c r="S15" s="2">
        <v>0.55020000000000002</v>
      </c>
      <c r="T15" s="5" cm="1">
        <f t="array" ref="T15">IF(AND(ISNUMBER(S15), S15&lt;&gt;0),MATCH(S15,_xlfn._xlws.SORT(_xlfn._xlws.FILTER($S$6:$S$23,(ISNUMBER($S$6:$S$23))*($S$6:$S$23&lt;&gt;0)),1,-1),0),"")</f>
        <v>10</v>
      </c>
      <c r="U15" s="4">
        <f t="shared" si="6"/>
        <v>181.86475409836063</v>
      </c>
      <c r="V15" s="3">
        <v>2.46561905757952E-4</v>
      </c>
      <c r="W15" s="3">
        <v>9.3988325157280003E-6</v>
      </c>
      <c r="X15" cm="1">
        <f t="array" ref="X15">IF(AND(ISNUMBER(V15), V15&lt;&gt;0), MATCH(V15, _xlfn._xlws.SORT(_xlfn._xlws.FILTER($V$6:$V$23, (ISNUMBER($V$6:$V$23))*($V$6:$V$23&lt;&gt;0))), 0), "")</f>
        <v>6</v>
      </c>
    </row>
    <row r="16" spans="1:24" x14ac:dyDescent="0.55000000000000004">
      <c r="A16" t="s">
        <v>10</v>
      </c>
      <c r="C16" s="2">
        <f t="shared" si="0"/>
        <v>299.17539218272401</v>
      </c>
      <c r="D16" s="3">
        <v>0.62984293091099797</v>
      </c>
      <c r="E16" cm="1">
        <f t="array" ref="E16">IF(AND(ISNUMBER(D16), D16&lt;&gt;0), MATCH(D16, _xlfn._xlws.SORT(_xlfn._xlws.FILTER($D$6:$D$23, (ISNUMBER($D$6:$D$23))*($D$6:$D$23&lt;&gt;0))), 0), "")</f>
        <v>13</v>
      </c>
      <c r="F16" s="3">
        <v>2.3313067237535199</v>
      </c>
      <c r="G16" cm="1">
        <f t="array" ref="G16">IF(AND(ISNUMBER(F16), F16&lt;&gt;0), MATCH(F16, _xlfn._xlws.SORT(_xlfn._xlws.FILTER($F$6:$F$23, (ISNUMBER($F$6:$F$23))*($F$6:$F$23&lt;&gt;0))), 0), "")</f>
        <v>13</v>
      </c>
      <c r="H16" s="4">
        <f t="shared" si="1"/>
        <v>270.14096838104433</v>
      </c>
      <c r="I16">
        <f t="shared" si="2"/>
        <v>0</v>
      </c>
      <c r="J16" s="3">
        <v>2.1655508156946399</v>
      </c>
      <c r="K16" cm="1">
        <f t="array" ref="K16">IF(AND(ISNUMBER(J16), J16&lt;&gt;0), MATCH(J16, _xlfn._xlws.SORT(_xlfn._xlws.FILTER($J$6:$J$23, (ISNUMBER($J$6:$J$23))*($J$6:$J$23&lt;&gt;0))), 0), "")</f>
        <v>13</v>
      </c>
      <c r="L16" s="4">
        <f>(J16-F16)/F16*100</f>
        <v>-7.1100000000002019</v>
      </c>
      <c r="M16" s="5">
        <f t="shared" si="4"/>
        <v>0</v>
      </c>
      <c r="N16" s="2">
        <v>0.23619999999999999</v>
      </c>
      <c r="O16" s="2">
        <v>0.69499999999999995</v>
      </c>
      <c r="P16" s="4">
        <f t="shared" si="5"/>
        <v>194.24216765453005</v>
      </c>
      <c r="Q16" s="2">
        <v>0.22389999999999999</v>
      </c>
      <c r="R16" s="5" cm="1">
        <f t="array" ref="R16">IF(AND(ISNUMBER(Q16), Q16&lt;&gt;0),MATCH(Q16,_xlfn._xlws.SORT(_xlfn._xlws.FILTER($Q$6:$Q$23,(ISNUMBER($Q$6:$Q$23))*($Q$6:$Q$23&lt;&gt;0)),1,-1),0),"")</f>
        <v>5</v>
      </c>
      <c r="S16" s="2">
        <v>0.59989999999999999</v>
      </c>
      <c r="T16" s="5" cm="1">
        <f t="array" ref="T16">IF(AND(ISNUMBER(S16), S16&lt;&gt;0),MATCH(S16,_xlfn._xlws.SORT(_xlfn._xlws.FILTER($S$6:$S$23,(ISNUMBER($S$6:$S$23))*($S$6:$S$23&lt;&gt;0)),1,-1),0),"")</f>
        <v>3</v>
      </c>
      <c r="U16" s="4">
        <f t="shared" si="6"/>
        <v>167.93211255024565</v>
      </c>
      <c r="V16" s="3">
        <v>2.26768861717273E-4</v>
      </c>
      <c r="W16" s="3">
        <v>2.16772936329408E-6</v>
      </c>
      <c r="X16" cm="1">
        <f t="array" ref="X16">IF(AND(ISNUMBER(V16), V16&lt;&gt;0), MATCH(V16, _xlfn._xlws.SORT(_xlfn._xlws.FILTER($V$6:$V$23, (ISNUMBER($V$6:$V$23))*($V$6:$V$23&lt;&gt;0))), 0), "")</f>
        <v>1</v>
      </c>
    </row>
    <row r="17" spans="1:24" x14ac:dyDescent="0.55000000000000004">
      <c r="A17" t="s">
        <v>11</v>
      </c>
      <c r="C17" s="2">
        <f t="shared" si="0"/>
        <v>45.089021219952265</v>
      </c>
      <c r="D17" s="3">
        <v>9.4924255199899499E-2</v>
      </c>
      <c r="E17" cm="1">
        <f t="array" ref="E17">IF(AND(ISNUMBER(D17), D17&lt;&gt;0), MATCH(D17, _xlfn._xlws.SORT(_xlfn._xlws.FILTER($D$6:$D$23, (ISNUMBER($D$6:$D$23))*($D$6:$D$23&lt;&gt;0))), 0), "")</f>
        <v>9</v>
      </c>
      <c r="F17" s="3">
        <v>8.4128899778902699E-2</v>
      </c>
      <c r="G17" cm="1">
        <f t="array" ref="G17">IF(AND(ISNUMBER(F17), F17&lt;&gt;0), MATCH(F17, _xlfn._xlws.SORT(_xlfn._xlws.FILTER($F$6:$F$23, (ISNUMBER($F$6:$F$23))*($F$6:$F$23&lt;&gt;0))), 0), "")</f>
        <v>8</v>
      </c>
      <c r="H17" s="4">
        <f t="shared" si="1"/>
        <v>-11.372599551361272</v>
      </c>
      <c r="I17">
        <f t="shared" si="2"/>
        <v>-1</v>
      </c>
      <c r="J17" s="3">
        <v>6.0855673603622797E-2</v>
      </c>
      <c r="K17" cm="1">
        <f t="array" ref="K17">IF(AND(ISNUMBER(J17), J17&lt;&gt;0), MATCH(J17, _xlfn._xlws.SORT(_xlfn._xlws.FILTER($J$6:$J$23, (ISNUMBER($J$6:$J$23))*($J$6:$J$23&lt;&gt;0))), 0), "")</f>
        <v>8</v>
      </c>
      <c r="L17" s="4">
        <f t="shared" si="3"/>
        <v>-27.663770994799354</v>
      </c>
      <c r="M17" s="5">
        <f t="shared" si="4"/>
        <v>0</v>
      </c>
      <c r="N17" s="2">
        <v>0.23799999999999999</v>
      </c>
      <c r="O17" s="2">
        <v>0.68169999999999997</v>
      </c>
      <c r="P17" s="4">
        <f t="shared" si="5"/>
        <v>186.42857142857144</v>
      </c>
      <c r="Q17" s="2">
        <v>0.22600000000000001</v>
      </c>
      <c r="R17" s="5" cm="1">
        <f t="array" ref="R17">IF(AND(ISNUMBER(Q17), Q17&lt;&gt;0),MATCH(Q17,_xlfn._xlws.SORT(_xlfn._xlws.FILTER($Q$6:$Q$23,(ISNUMBER($Q$6:$Q$23))*($Q$6:$Q$23&lt;&gt;0)),1,-1),0),"")</f>
        <v>4</v>
      </c>
      <c r="S17" s="2">
        <v>0.58130000000000004</v>
      </c>
      <c r="T17" s="5" cm="1">
        <f t="array" ref="T17">IF(AND(ISNUMBER(S17), S17&lt;&gt;0),MATCH(S17,_xlfn._xlws.SORT(_xlfn._xlws.FILTER($S$6:$S$23,(ISNUMBER($S$6:$S$23))*($S$6:$S$23&lt;&gt;0)),1,-1),0),"")</f>
        <v>7</v>
      </c>
      <c r="U17" s="4">
        <f t="shared" si="6"/>
        <v>157.21238938053099</v>
      </c>
      <c r="V17" s="3">
        <v>2.3087943512067901E-4</v>
      </c>
      <c r="W17" s="3">
        <v>7.0165559210567397E-6</v>
      </c>
      <c r="X17" cm="1">
        <f t="array" ref="X17">IF(AND(ISNUMBER(V17), V17&lt;&gt;0), MATCH(V17, _xlfn._xlws.SORT(_xlfn._xlws.FILTER($V$6:$V$23, (ISNUMBER($V$6:$V$23))*($V$6:$V$23&lt;&gt;0))), 0), "")</f>
        <v>2</v>
      </c>
    </row>
    <row r="18" spans="1:24" x14ac:dyDescent="0.55000000000000004">
      <c r="A18" t="s">
        <v>12</v>
      </c>
      <c r="C18" s="2">
        <f t="shared" si="0"/>
        <v>70.887943355109954</v>
      </c>
      <c r="D18" s="3">
        <v>0.149237775484442</v>
      </c>
      <c r="E18" cm="1">
        <f t="array" ref="E18">IF(AND(ISNUMBER(D18), D18&lt;&gt;0), MATCH(D18, _xlfn._xlws.SORT(_xlfn._xlws.FILTER($D$6:$D$23, (ISNUMBER($D$6:$D$23))*($D$6:$D$23&lt;&gt;0))), 0), "")</f>
        <v>11</v>
      </c>
      <c r="F18" s="3">
        <v>0.31107253121133499</v>
      </c>
      <c r="G18" cm="1">
        <f t="array" ref="G18">IF(AND(ISNUMBER(F18), F18&lt;&gt;0), MATCH(F18, _xlfn._xlws.SORT(_xlfn._xlws.FILTER($F$6:$F$23, (ISNUMBER($F$6:$F$23))*($F$6:$F$23&lt;&gt;0))), 0), "")</f>
        <v>12</v>
      </c>
      <c r="H18" s="4">
        <f t="shared" si="1"/>
        <v>108.44087912833049</v>
      </c>
      <c r="I18">
        <f t="shared" si="2"/>
        <v>1</v>
      </c>
      <c r="J18" s="3">
        <v>0.220825500037446</v>
      </c>
      <c r="K18" cm="1">
        <f t="array" ref="K18">IF(AND(ISNUMBER(J18), J18&lt;&gt;0), MATCH(J18, _xlfn._xlws.SORT(_xlfn._xlws.FILTER($J$6:$J$23, (ISNUMBER($J$6:$J$23))*($J$6:$J$23&lt;&gt;0))), 0), "")</f>
        <v>11</v>
      </c>
      <c r="L18" s="4">
        <f t="shared" si="3"/>
        <v>-29.011571938692775</v>
      </c>
      <c r="M18" s="5">
        <f t="shared" si="4"/>
        <v>-1</v>
      </c>
      <c r="N18" s="2">
        <v>0.23549999999999999</v>
      </c>
      <c r="O18" s="2">
        <v>0.69199999999999995</v>
      </c>
      <c r="P18" s="4">
        <f t="shared" si="5"/>
        <v>193.84288747346073</v>
      </c>
      <c r="Q18" s="2">
        <v>0.2293</v>
      </c>
      <c r="R18" s="5" cm="1">
        <f t="array" ref="R18">IF(AND(ISNUMBER(Q18), Q18&lt;&gt;0),MATCH(Q18,_xlfn._xlws.SORT(_xlfn._xlws.FILTER($Q$6:$Q$23,(ISNUMBER($Q$6:$Q$23))*($Q$6:$Q$23&lt;&gt;0)),1,-1),0),"")</f>
        <v>3</v>
      </c>
      <c r="S18" s="2">
        <v>0.59740000000000004</v>
      </c>
      <c r="T18" s="5" cm="1">
        <f t="array" ref="T18">IF(AND(ISNUMBER(S18), S18&lt;&gt;0),MATCH(S18,_xlfn._xlws.SORT(_xlfn._xlws.FILTER($S$6:$S$23,(ISNUMBER($S$6:$S$23))*($S$6:$S$23&lt;&gt;0)),1,-1),0),"")</f>
        <v>5</v>
      </c>
      <c r="U18" s="4">
        <f t="shared" si="6"/>
        <v>160.53205407762758</v>
      </c>
      <c r="V18" s="3">
        <v>2.30989387017748E-4</v>
      </c>
      <c r="W18" s="3">
        <v>7.1046003080302598E-6</v>
      </c>
      <c r="X18" cm="1">
        <f t="array" ref="X18">IF(AND(ISNUMBER(V18), V18&lt;&gt;0), MATCH(V18, _xlfn._xlws.SORT(_xlfn._xlws.FILTER($V$6:$V$23, (ISNUMBER($V$6:$V$23))*($V$6:$V$23&lt;&gt;0))), 0), "")</f>
        <v>3</v>
      </c>
    </row>
    <row r="19" spans="1:24" x14ac:dyDescent="0.55000000000000004">
      <c r="A19" t="s">
        <v>13</v>
      </c>
      <c r="B19" t="s">
        <v>23</v>
      </c>
      <c r="E19" t="str" cm="1">
        <f t="array" ref="E19">IF(AND(ISNUMBER(D19), D19&lt;&gt;0), MATCH(D19, _xlfn._xlws.SORT(_xlfn._xlws.FILTER($D$6:$D$23, (ISNUMBER($D$6:$D$23))*($D$6:$D$23&lt;&gt;0))), 0), "")</f>
        <v/>
      </c>
      <c r="G19" t="str" cm="1">
        <f t="array" ref="G19">IF(AND(ISNUMBER(F19), F19&lt;&gt;0), MATCH(F19, _xlfn._xlws.SORT(_xlfn._xlws.FILTER($F$6:$F$23, (ISNUMBER($F$6:$F$23))*($F$6:$F$23&lt;&gt;0))), 0), "")</f>
        <v/>
      </c>
    </row>
    <row r="20" spans="1:24" x14ac:dyDescent="0.55000000000000004">
      <c r="A20" t="s">
        <v>14</v>
      </c>
      <c r="B20" t="s">
        <v>23</v>
      </c>
      <c r="E20" t="str" cm="1">
        <f t="array" ref="E20">IF(AND(ISNUMBER(D20), D20&lt;&gt;0), MATCH(D20, _xlfn._xlws.SORT(_xlfn._xlws.FILTER($D$6:$D$23, (ISNUMBER($D$6:$D$23))*($D$6:$D$23&lt;&gt;0))), 0), "")</f>
        <v/>
      </c>
      <c r="G20" t="str" cm="1">
        <f t="array" ref="G20">IF(AND(ISNUMBER(F20), F20&lt;&gt;0), MATCH(F20, _xlfn._xlws.SORT(_xlfn._xlws.FILTER($F$6:$F$23, (ISNUMBER($F$6:$F$23))*($F$6:$F$23&lt;&gt;0))), 0), "")</f>
        <v/>
      </c>
    </row>
    <row r="21" spans="1:24" x14ac:dyDescent="0.55000000000000004">
      <c r="A21" t="s">
        <v>15</v>
      </c>
      <c r="B21" t="s">
        <v>23</v>
      </c>
      <c r="E21" t="str" cm="1">
        <f t="array" ref="E21">IF(AND(ISNUMBER(D21), D21&lt;&gt;0), MATCH(D21, _xlfn._xlws.SORT(_xlfn._xlws.FILTER($D$6:$D$23, (ISNUMBER($D$6:$D$23))*($D$6:$D$23&lt;&gt;0))), 0), "")</f>
        <v/>
      </c>
      <c r="G21" t="str" cm="1">
        <f t="array" ref="G21">IF(AND(ISNUMBER(F21), F21&lt;&gt;0), MATCH(F21, _xlfn._xlws.SORT(_xlfn._xlws.FILTER($F$6:$F$23, (ISNUMBER($F$6:$F$23))*($F$6:$F$23&lt;&gt;0))), 0), "")</f>
        <v/>
      </c>
    </row>
    <row r="22" spans="1:24" x14ac:dyDescent="0.55000000000000004">
      <c r="A22" t="s">
        <v>16</v>
      </c>
      <c r="B22" t="s">
        <v>23</v>
      </c>
      <c r="E22" t="str" cm="1">
        <f t="array" ref="E22">IF(AND(ISNUMBER(D22), D22&lt;&gt;0), MATCH(D22, _xlfn._xlws.SORT(_xlfn._xlws.FILTER($D$6:$D$23, (ISNUMBER($D$6:$D$23))*($D$6:$D$23&lt;&gt;0))), 0), "")</f>
        <v/>
      </c>
      <c r="G22" t="str" cm="1">
        <f t="array" ref="G22">IF(AND(ISNUMBER(F22), F22&lt;&gt;0), MATCH(F22, _xlfn._xlws.SORT(_xlfn._xlws.FILTER($F$6:$F$23, (ISNUMBER($F$6:$F$23))*($F$6:$F$23&lt;&gt;0))), 0), "")</f>
        <v/>
      </c>
    </row>
    <row r="23" spans="1:24" x14ac:dyDescent="0.55000000000000004">
      <c r="A23" t="s">
        <v>17</v>
      </c>
      <c r="B23" t="s">
        <v>23</v>
      </c>
      <c r="E23" t="str" cm="1">
        <f t="array" ref="E23">IF(AND(ISNUMBER(D23), D23&lt;&gt;0), MATCH(D23, _xlfn._xlws.SORT(_xlfn._xlws.FILTER($D$6:$D$23, (ISNUMBER($D$6:$D$23))*($D$6:$D$23&lt;&gt;0))), 0), "")</f>
        <v/>
      </c>
      <c r="G23" t="str" cm="1">
        <f t="array" ref="G23">IF(AND(ISNUMBER(F23), F23&lt;&gt;0), MATCH(F23, _xlfn._xlws.SORT(_xlfn._xlws.FILTER($F$6:$F$23, (ISNUMBER($F$6:$F$23))*($F$6:$F$23&lt;&gt;0))), 0), "")</f>
        <v/>
      </c>
    </row>
    <row r="24" spans="1:24" x14ac:dyDescent="0.55000000000000004">
      <c r="F24" t="s">
        <v>46</v>
      </c>
      <c r="G24">
        <f>CORREL(E6:E18,G6:G18)</f>
        <v>0.8571428571428571</v>
      </c>
      <c r="S24" t="s">
        <v>46</v>
      </c>
      <c r="T24" s="11">
        <v>0.659340659340659</v>
      </c>
    </row>
    <row r="25" spans="1:24" x14ac:dyDescent="0.55000000000000004">
      <c r="F25" t="s">
        <v>52</v>
      </c>
      <c r="G25" s="3">
        <v>1.8093408872523999E-4</v>
      </c>
      <c r="S25" t="s">
        <v>52</v>
      </c>
      <c r="T25" s="3">
        <v>1.4225578511456701E-2</v>
      </c>
    </row>
    <row r="26" spans="1:24" x14ac:dyDescent="0.55000000000000004">
      <c r="A26" s="8" t="s">
        <v>45</v>
      </c>
    </row>
    <row r="28" spans="1:24" x14ac:dyDescent="0.55000000000000004">
      <c r="C28" t="s">
        <v>30</v>
      </c>
      <c r="D28" t="s">
        <v>30</v>
      </c>
      <c r="E28" t="s">
        <v>32</v>
      </c>
      <c r="F28" t="s">
        <v>32</v>
      </c>
      <c r="G28" t="s">
        <v>32</v>
      </c>
      <c r="H28" t="s">
        <v>41</v>
      </c>
      <c r="I28" t="s">
        <v>43</v>
      </c>
    </row>
    <row r="29" spans="1:24" x14ac:dyDescent="0.55000000000000004">
      <c r="C29" t="s">
        <v>19</v>
      </c>
      <c r="D29" t="s">
        <v>19</v>
      </c>
      <c r="E29" t="s">
        <v>38</v>
      </c>
      <c r="F29" t="s">
        <v>38</v>
      </c>
      <c r="G29" t="s">
        <v>38</v>
      </c>
      <c r="H29" t="s">
        <v>53</v>
      </c>
      <c r="I29" t="s">
        <v>44</v>
      </c>
    </row>
    <row r="30" spans="1:24" x14ac:dyDescent="0.55000000000000004">
      <c r="C30" t="s">
        <v>28</v>
      </c>
      <c r="D30" t="s">
        <v>22</v>
      </c>
      <c r="E30" t="s">
        <v>33</v>
      </c>
      <c r="F30" t="s">
        <v>39</v>
      </c>
      <c r="G30" t="s">
        <v>37</v>
      </c>
      <c r="H30" t="s">
        <v>54</v>
      </c>
      <c r="I30" t="s">
        <v>20</v>
      </c>
    </row>
    <row r="32" spans="1:24" x14ac:dyDescent="0.55000000000000004">
      <c r="A32" t="s">
        <v>0</v>
      </c>
      <c r="C32" s="3">
        <v>8.4567375388900398E-4</v>
      </c>
      <c r="D32">
        <f>_xlfn.RANK.AVG(C32,$C$32:$C$43,1)</f>
        <v>1</v>
      </c>
      <c r="E32" s="3">
        <v>2.40616786012324E-4</v>
      </c>
      <c r="F32" s="3">
        <v>1.2913567884391101E-5</v>
      </c>
      <c r="G32">
        <f>_xlfn.RANK.AVG(E32,$E$32:$E$43,1)</f>
        <v>5</v>
      </c>
      <c r="H32">
        <f>CORREL(D32:D43,G32:G43)</f>
        <v>-0.20979020979020982</v>
      </c>
      <c r="I32">
        <f>D32-G32</f>
        <v>-4</v>
      </c>
    </row>
    <row r="33" spans="1:9" x14ac:dyDescent="0.55000000000000004">
      <c r="A33" t="s">
        <v>1</v>
      </c>
      <c r="C33" s="3">
        <v>1.23370211610478E-3</v>
      </c>
      <c r="D33">
        <f t="shared" ref="D33:D43" si="7">_xlfn.RANK.AVG(C33,$C$32:$C$43,1)</f>
        <v>2</v>
      </c>
      <c r="E33" s="3">
        <v>2.0236941358958999E-3</v>
      </c>
      <c r="F33" s="3">
        <v>1.3036025911082299E-5</v>
      </c>
      <c r="G33">
        <f t="shared" ref="G33:G43" si="8">_xlfn.RANK.AVG(E33,$E$32:$E$43,1)</f>
        <v>10</v>
      </c>
      <c r="H33" s="3">
        <v>0.51284094318182605</v>
      </c>
      <c r="I33">
        <f t="shared" ref="I33:I43" si="9">D33-G33</f>
        <v>-8</v>
      </c>
    </row>
    <row r="34" spans="1:9" x14ac:dyDescent="0.55000000000000004">
      <c r="A34" t="s">
        <v>2</v>
      </c>
      <c r="C34" s="3">
        <v>3.5848081200967302E-2</v>
      </c>
      <c r="D34">
        <f t="shared" si="7"/>
        <v>3</v>
      </c>
      <c r="E34" s="3">
        <v>2.34333471763249E-4</v>
      </c>
      <c r="F34" s="3">
        <v>1.14356813216706E-5</v>
      </c>
      <c r="G34">
        <f t="shared" si="8"/>
        <v>4</v>
      </c>
      <c r="I34">
        <f t="shared" si="9"/>
        <v>-1</v>
      </c>
    </row>
    <row r="35" spans="1:9" x14ac:dyDescent="0.55000000000000004">
      <c r="A35" t="s">
        <v>3</v>
      </c>
      <c r="C35" s="3">
        <v>6.6290614540024398E-2</v>
      </c>
      <c r="D35">
        <f t="shared" si="7"/>
        <v>6</v>
      </c>
      <c r="E35" s="3">
        <v>2.4751902551578802E-4</v>
      </c>
      <c r="F35" s="3">
        <v>5.8476640974726601E-6</v>
      </c>
      <c r="G35">
        <f t="shared" si="8"/>
        <v>7</v>
      </c>
      <c r="I35">
        <f t="shared" si="9"/>
        <v>-1</v>
      </c>
    </row>
    <row r="36" spans="1:9" x14ac:dyDescent="0.55000000000000004">
      <c r="A36" t="s">
        <v>4</v>
      </c>
      <c r="C36" s="3">
        <v>8.5388278988053803E-2</v>
      </c>
      <c r="D36">
        <f t="shared" si="7"/>
        <v>8</v>
      </c>
      <c r="E36" s="3">
        <v>4.9593306776992002E-3</v>
      </c>
      <c r="F36" s="3">
        <v>3.5988960949611999E-5</v>
      </c>
      <c r="G36">
        <f t="shared" si="8"/>
        <v>11</v>
      </c>
      <c r="I36">
        <f t="shared" si="9"/>
        <v>-3</v>
      </c>
    </row>
    <row r="37" spans="1:9" x14ac:dyDescent="0.55000000000000004">
      <c r="A37" t="s">
        <v>5</v>
      </c>
      <c r="C37" s="3">
        <v>0.25772184597895098</v>
      </c>
      <c r="D37">
        <f t="shared" si="7"/>
        <v>10</v>
      </c>
      <c r="E37" s="3">
        <v>3.6275938127761503E-2</v>
      </c>
      <c r="F37" s="3">
        <v>8.0080079567994302E-5</v>
      </c>
      <c r="G37">
        <f t="shared" si="8"/>
        <v>12</v>
      </c>
      <c r="I37">
        <f t="shared" si="9"/>
        <v>-2</v>
      </c>
    </row>
    <row r="38" spans="1:9" x14ac:dyDescent="0.55000000000000004">
      <c r="A38" t="s">
        <v>6</v>
      </c>
      <c r="C38" s="3">
        <v>4.15548713400214E-2</v>
      </c>
      <c r="D38">
        <f t="shared" si="7"/>
        <v>4</v>
      </c>
      <c r="E38" s="3">
        <v>2.9708895400912797E-4</v>
      </c>
      <c r="F38" s="3">
        <v>7.0201830231277098E-6</v>
      </c>
      <c r="G38">
        <f t="shared" si="8"/>
        <v>8</v>
      </c>
      <c r="I38">
        <f t="shared" si="9"/>
        <v>-4</v>
      </c>
    </row>
    <row r="39" spans="1:9" x14ac:dyDescent="0.55000000000000004">
      <c r="A39" t="s">
        <v>8</v>
      </c>
      <c r="C39" s="3">
        <v>5.2579216193812797E-2</v>
      </c>
      <c r="D39">
        <f t="shared" si="7"/>
        <v>5</v>
      </c>
      <c r="E39" s="3">
        <v>3.1017980440423701E-4</v>
      </c>
      <c r="F39" s="3">
        <v>3.7864204784838098E-6</v>
      </c>
      <c r="G39">
        <f t="shared" si="8"/>
        <v>9</v>
      </c>
      <c r="I39">
        <f t="shared" si="9"/>
        <v>-4</v>
      </c>
    </row>
    <row r="40" spans="1:9" x14ac:dyDescent="0.55000000000000004">
      <c r="A40" t="s">
        <v>9</v>
      </c>
      <c r="C40" s="3">
        <v>0.11411478944578</v>
      </c>
      <c r="D40">
        <f t="shared" si="7"/>
        <v>9</v>
      </c>
      <c r="E40" s="3">
        <v>2.46561905757952E-4</v>
      </c>
      <c r="F40" s="3">
        <v>9.3988325157280003E-6</v>
      </c>
      <c r="G40">
        <f t="shared" si="8"/>
        <v>6</v>
      </c>
      <c r="I40">
        <f t="shared" si="9"/>
        <v>3</v>
      </c>
    </row>
    <row r="41" spans="1:9" x14ac:dyDescent="0.55000000000000004">
      <c r="A41" t="s">
        <v>10</v>
      </c>
      <c r="C41" s="3">
        <v>2.3313067237535199</v>
      </c>
      <c r="D41">
        <f t="shared" si="7"/>
        <v>12</v>
      </c>
      <c r="E41" s="3">
        <v>2.26768861717273E-4</v>
      </c>
      <c r="F41" s="3">
        <v>2.16772936329408E-6</v>
      </c>
      <c r="G41">
        <f t="shared" si="8"/>
        <v>1</v>
      </c>
      <c r="I41">
        <f t="shared" si="9"/>
        <v>11</v>
      </c>
    </row>
    <row r="42" spans="1:9" x14ac:dyDescent="0.55000000000000004">
      <c r="A42" t="s">
        <v>11</v>
      </c>
      <c r="C42" s="3">
        <v>8.4128899778902699E-2</v>
      </c>
      <c r="D42">
        <f t="shared" si="7"/>
        <v>7</v>
      </c>
      <c r="E42" s="3">
        <v>2.3087943512067901E-4</v>
      </c>
      <c r="F42" s="3">
        <v>7.0165559210567397E-6</v>
      </c>
      <c r="G42">
        <f t="shared" si="8"/>
        <v>2</v>
      </c>
      <c r="I42">
        <f t="shared" si="9"/>
        <v>5</v>
      </c>
    </row>
    <row r="43" spans="1:9" x14ac:dyDescent="0.55000000000000004">
      <c r="A43" t="s">
        <v>12</v>
      </c>
      <c r="C43" s="3">
        <v>0.31107253121133499</v>
      </c>
      <c r="D43">
        <f t="shared" si="7"/>
        <v>11</v>
      </c>
      <c r="E43" s="3">
        <v>2.30989387017748E-4</v>
      </c>
      <c r="F43" s="3">
        <v>7.1046003080302598E-6</v>
      </c>
      <c r="G43">
        <f t="shared" si="8"/>
        <v>3</v>
      </c>
      <c r="I43">
        <f t="shared" si="9"/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15D1-0439-4F6B-885E-436895E1D0B7}">
  <dimension ref="A1:X45"/>
  <sheetViews>
    <sheetView workbookViewId="0">
      <pane xSplit="1" topLeftCell="B1" activePane="topRight" state="frozen"/>
      <selection pane="topRight"/>
    </sheetView>
  </sheetViews>
  <sheetFormatPr baseColWidth="10" defaultRowHeight="14.4" x14ac:dyDescent="0.55000000000000004"/>
  <sheetData>
    <row r="1" spans="1:24" x14ac:dyDescent="0.55000000000000004">
      <c r="A1" s="8" t="s">
        <v>50</v>
      </c>
    </row>
    <row r="2" spans="1:24" x14ac:dyDescent="0.55000000000000004">
      <c r="C2" t="s">
        <v>47</v>
      </c>
      <c r="D2" t="s">
        <v>47</v>
      </c>
      <c r="E2" t="s">
        <v>47</v>
      </c>
      <c r="F2" t="s">
        <v>30</v>
      </c>
      <c r="G2" t="s">
        <v>30</v>
      </c>
      <c r="H2" t="s">
        <v>30</v>
      </c>
      <c r="I2" t="s">
        <v>30</v>
      </c>
      <c r="J2" t="s">
        <v>34</v>
      </c>
      <c r="K2" t="s">
        <v>34</v>
      </c>
      <c r="L2" t="s">
        <v>34</v>
      </c>
      <c r="M2" t="s">
        <v>34</v>
      </c>
      <c r="N2" t="s">
        <v>47</v>
      </c>
      <c r="O2" t="s">
        <v>30</v>
      </c>
      <c r="Q2" t="s">
        <v>47</v>
      </c>
      <c r="R2" t="s">
        <v>47</v>
      </c>
      <c r="S2" t="s">
        <v>30</v>
      </c>
      <c r="T2" t="s">
        <v>30</v>
      </c>
      <c r="V2" t="s">
        <v>32</v>
      </c>
      <c r="W2" t="s">
        <v>32</v>
      </c>
      <c r="X2" t="s">
        <v>32</v>
      </c>
    </row>
    <row r="3" spans="1:24" x14ac:dyDescent="0.55000000000000004">
      <c r="A3" t="s">
        <v>24</v>
      </c>
      <c r="B3" t="s">
        <v>25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s="1" t="s">
        <v>31</v>
      </c>
      <c r="O3" t="s">
        <v>31</v>
      </c>
      <c r="P3" t="s">
        <v>31</v>
      </c>
      <c r="Q3" t="s">
        <v>36</v>
      </c>
      <c r="R3" s="10" t="s">
        <v>36</v>
      </c>
      <c r="S3" t="s">
        <v>36</v>
      </c>
      <c r="T3" s="10" t="s">
        <v>36</v>
      </c>
      <c r="U3" t="s">
        <v>36</v>
      </c>
      <c r="V3" t="s">
        <v>38</v>
      </c>
      <c r="W3" t="s">
        <v>38</v>
      </c>
      <c r="X3" t="s">
        <v>38</v>
      </c>
    </row>
    <row r="4" spans="1:24" x14ac:dyDescent="0.55000000000000004">
      <c r="C4" t="s">
        <v>26</v>
      </c>
      <c r="D4" t="s">
        <v>28</v>
      </c>
      <c r="E4" t="s">
        <v>22</v>
      </c>
      <c r="F4" t="s">
        <v>28</v>
      </c>
      <c r="G4" t="s">
        <v>22</v>
      </c>
      <c r="H4" t="s">
        <v>20</v>
      </c>
      <c r="I4" t="s">
        <v>22</v>
      </c>
      <c r="J4" t="s">
        <v>28</v>
      </c>
      <c r="K4" t="s">
        <v>22</v>
      </c>
      <c r="L4" t="s">
        <v>20</v>
      </c>
      <c r="M4" t="s">
        <v>22</v>
      </c>
      <c r="P4" t="s">
        <v>20</v>
      </c>
      <c r="R4" t="s">
        <v>22</v>
      </c>
      <c r="T4" t="s">
        <v>22</v>
      </c>
      <c r="U4" t="s">
        <v>20</v>
      </c>
      <c r="V4" t="s">
        <v>33</v>
      </c>
      <c r="W4" t="s">
        <v>39</v>
      </c>
      <c r="X4" t="s">
        <v>37</v>
      </c>
    </row>
    <row r="5" spans="1:24" x14ac:dyDescent="0.55000000000000004">
      <c r="C5" t="s">
        <v>27</v>
      </c>
      <c r="H5" t="s">
        <v>29</v>
      </c>
      <c r="I5" t="s">
        <v>20</v>
      </c>
      <c r="L5" t="s">
        <v>29</v>
      </c>
      <c r="M5" t="s">
        <v>20</v>
      </c>
      <c r="P5" t="s">
        <v>29</v>
      </c>
      <c r="U5" t="s">
        <v>29</v>
      </c>
    </row>
    <row r="6" spans="1:24" x14ac:dyDescent="0.55000000000000004">
      <c r="A6" t="s">
        <v>0</v>
      </c>
      <c r="C6" s="2">
        <f>D6*475</f>
        <v>0.29834202618974176</v>
      </c>
      <c r="D6" s="3">
        <v>6.2808847618893004E-4</v>
      </c>
      <c r="E6" cm="1">
        <f t="array" ref="E6">IF(AND(ISNUMBER(D6), D6&lt;&gt;0), MATCH(D6, _xlfn._xlws.SORT(_xlfn._xlws.FILTER($D$6:$D$23, (ISNUMBER($D$6:$D$23))*($D$6:$D$23&lt;&gt;0))), 0), "")</f>
        <v>1</v>
      </c>
      <c r="F6" s="3">
        <v>2.2122948386779799E-4</v>
      </c>
      <c r="G6" cm="1">
        <f t="array" ref="G6">IF(AND(ISNUMBER(F6), F6&lt;&gt;0), MATCH(F6, _xlfn._xlws.SORT(_xlfn._xlws.FILTER($F$6:$F$23, (ISNUMBER($F$6:$F$23))*($F$6:$F$23&lt;&gt;0))), 0), "")</f>
        <v>1</v>
      </c>
      <c r="H6" s="4">
        <f>(F6-D6)/D6*100</f>
        <v>-64.77733754802216</v>
      </c>
      <c r="I6">
        <f>G6-E6</f>
        <v>0</v>
      </c>
      <c r="J6" s="3">
        <v>1.1732838936762E-4</v>
      </c>
      <c r="K6" cm="1">
        <f t="array" ref="K6">IF(AND(ISNUMBER(J6), J6&lt;&gt;0), MATCH(J6, _xlfn._xlws.SORT(_xlfn._xlws.FILTER($J$6:$J$23, (ISNUMBER($J$6:$J$23))*($J$6:$J$23&lt;&gt;0))), 0), "")</f>
        <v>1</v>
      </c>
      <c r="L6" s="4">
        <f>(J6-F6)/F6*100</f>
        <v>-46.965301678444931</v>
      </c>
      <c r="M6" s="5">
        <f>K6-G6</f>
        <v>0</v>
      </c>
      <c r="N6" s="2">
        <v>0.38109999999999999</v>
      </c>
      <c r="O6" s="2">
        <v>0.1668</v>
      </c>
      <c r="P6" s="4">
        <f>(O6-N6)/N6*100</f>
        <v>-56.231960115455259</v>
      </c>
      <c r="Q6" s="2">
        <v>0.2044</v>
      </c>
      <c r="R6" s="5" cm="1">
        <f t="array" ref="R6">IF(AND(ISNUMBER(Q6), Q6&lt;&gt;0),MATCH(Q6,_xlfn._xlws.SORT(_xlfn._xlws.FILTER($Q$6:$Q$23,(ISNUMBER($Q$6:$Q$23))*($Q$6:$Q$23&lt;&gt;0)),1,-1),0),"")</f>
        <v>16</v>
      </c>
      <c r="S6" s="2">
        <v>8.1199999999999994E-2</v>
      </c>
      <c r="T6" s="5" cm="1">
        <f t="array" ref="T6">IF(AND(ISNUMBER(S6), S6&lt;&gt;0),MATCH(S6,_xlfn._xlws.SORT(_xlfn._xlws.FILTER($S$6:$S$23,(ISNUMBER($S$6:$S$23))*($S$6:$S$23&lt;&gt;0)),1,-1),0),"")</f>
        <v>18</v>
      </c>
      <c r="U6" s="4">
        <f>(S6-Q6)/Q6*100</f>
        <v>-60.273972602739732</v>
      </c>
      <c r="V6" s="3">
        <v>5.8060264432598698E-5</v>
      </c>
      <c r="W6" s="3">
        <v>1.8934365487695701E-6</v>
      </c>
      <c r="X6" cm="1">
        <f t="array" ref="X6">IF(AND(ISNUMBER(V6), V6&lt;&gt;0), MATCH(V6, _xlfn._xlws.SORT(_xlfn._xlws.FILTER($V$6:$V$23, (ISNUMBER($V$6:$V$23))*($V$6:$V$23&lt;&gt;0))), 0), "")</f>
        <v>6</v>
      </c>
    </row>
    <row r="7" spans="1:24" x14ac:dyDescent="0.55000000000000004">
      <c r="A7" t="s">
        <v>1</v>
      </c>
      <c r="C7" s="2">
        <f t="shared" ref="C7:C23" si="0">D7*475</f>
        <v>0.72161283196494308</v>
      </c>
      <c r="D7" s="3">
        <v>1.5191849093998801E-3</v>
      </c>
      <c r="E7" cm="1">
        <f t="array" ref="E7">IF(AND(ISNUMBER(D7), D7&lt;&gt;0), MATCH(D7, _xlfn._xlws.SORT(_xlfn._xlws.FILTER($D$6:$D$23, (ISNUMBER($D$6:$D$23))*($D$6:$D$23&lt;&gt;0))), 0), "")</f>
        <v>3</v>
      </c>
      <c r="F7" s="3">
        <v>3.04861574160217E-4</v>
      </c>
      <c r="G7" cm="1">
        <f t="array" ref="G7">IF(AND(ISNUMBER(F7), F7&lt;&gt;0), MATCH(F7, _xlfn._xlws.SORT(_xlfn._xlws.FILTER($F$6:$F$23, (ISNUMBER($F$6:$F$23))*($F$6:$F$23&lt;&gt;0))), 0), "")</f>
        <v>2</v>
      </c>
      <c r="H7" s="4">
        <f t="shared" ref="H7:H23" si="1">(F7-D7)/D7*100</f>
        <v>-79.932556446953797</v>
      </c>
      <c r="I7">
        <f t="shared" ref="I7:I23" si="2">G7-E7</f>
        <v>-1</v>
      </c>
      <c r="J7" s="3">
        <v>2.4993017107901601E-4</v>
      </c>
      <c r="K7" cm="1">
        <f t="array" ref="K7">IF(AND(ISNUMBER(J7), J7&lt;&gt;0), MATCH(J7, _xlfn._xlws.SORT(_xlfn._xlws.FILTER($J$6:$J$23, (ISNUMBER($J$6:$J$23))*($J$6:$J$23&lt;&gt;0))), 0), "")</f>
        <v>2</v>
      </c>
      <c r="L7" s="4">
        <f t="shared" ref="L7:L23" si="3">(J7-F7)/F7*100</f>
        <v>-18.018473870482719</v>
      </c>
      <c r="M7" s="5">
        <f t="shared" ref="M7:M23" si="4">K7-G7</f>
        <v>0</v>
      </c>
      <c r="N7" s="2">
        <v>0.59340000000000004</v>
      </c>
      <c r="O7" s="2">
        <v>0.26750000000000002</v>
      </c>
      <c r="P7" s="4">
        <f t="shared" ref="P7:P23" si="5">(O7-N7)/N7*100</f>
        <v>-54.920795416245369</v>
      </c>
      <c r="Q7" s="2">
        <v>0.36730000000000002</v>
      </c>
      <c r="R7" s="5" cm="1">
        <f t="array" ref="R7">IF(AND(ISNUMBER(Q7), Q7&lt;&gt;0),MATCH(Q7,_xlfn._xlws.SORT(_xlfn._xlws.FILTER($Q$6:$Q$23,(ISNUMBER($Q$6:$Q$23))*($Q$6:$Q$23&lt;&gt;0)),1,-1),0),"")</f>
        <v>5</v>
      </c>
      <c r="S7" s="2">
        <v>0.1447</v>
      </c>
      <c r="T7" s="5" cm="1">
        <f t="array" ref="T7">IF(AND(ISNUMBER(S7), S7&lt;&gt;0),MATCH(S7,_xlfn._xlws.SORT(_xlfn._xlws.FILTER($S$6:$S$23,(ISNUMBER($S$6:$S$23))*($S$6:$S$23&lt;&gt;0)),1,-1),0),"")</f>
        <v>5</v>
      </c>
      <c r="U7" s="4">
        <f t="shared" ref="U7:U23" si="6">(S7-Q7)/Q7*100</f>
        <v>-60.604410563572017</v>
      </c>
      <c r="V7" s="3">
        <v>3.8759212992195001E-4</v>
      </c>
      <c r="W7" s="3">
        <v>5.8445699732279799E-6</v>
      </c>
      <c r="X7" cm="1">
        <f t="array" ref="X7">IF(AND(ISNUMBER(V7), V7&lt;&gt;0), MATCH(V7, _xlfn._xlws.SORT(_xlfn._xlws.FILTER($V$6:$V$23, (ISNUMBER($V$6:$V$23))*($V$6:$V$23&lt;&gt;0))), 0), "")</f>
        <v>11</v>
      </c>
    </row>
    <row r="8" spans="1:24" x14ac:dyDescent="0.55000000000000004">
      <c r="A8" t="s">
        <v>2</v>
      </c>
      <c r="C8" s="2">
        <f t="shared" si="0"/>
        <v>1.433979045111863</v>
      </c>
      <c r="D8" s="3">
        <v>3.01890325286708E-3</v>
      </c>
      <c r="E8" cm="1">
        <f t="array" ref="E8">IF(AND(ISNUMBER(D8), D8&lt;&gt;0), MATCH(D8, _xlfn._xlws.SORT(_xlfn._xlws.FILTER($D$6:$D$23, (ISNUMBER($D$6:$D$23))*($D$6:$D$23&lt;&gt;0))), 0), "")</f>
        <v>4</v>
      </c>
      <c r="F8" s="3">
        <v>9.5512786447498593E-3</v>
      </c>
      <c r="G8" cm="1">
        <f t="array" ref="G8">IF(AND(ISNUMBER(F8), F8&lt;&gt;0), MATCH(F8, _xlfn._xlws.SORT(_xlfn._xlws.FILTER($F$6:$F$23, (ISNUMBER($F$6:$F$23))*($F$6:$F$23&lt;&gt;0))), 0), "")</f>
        <v>3</v>
      </c>
      <c r="H8" s="4">
        <f t="shared" si="1"/>
        <v>216.38240263840595</v>
      </c>
      <c r="I8">
        <f t="shared" si="2"/>
        <v>-1</v>
      </c>
      <c r="J8" s="3">
        <v>4.2543908394205498E-3</v>
      </c>
      <c r="K8" cm="1">
        <f t="array" ref="K8">IF(AND(ISNUMBER(J8), J8&lt;&gt;0), MATCH(J8, _xlfn._xlws.SORT(_xlfn._xlws.FILTER($J$6:$J$23, (ISNUMBER($J$6:$J$23))*($J$6:$J$23&lt;&gt;0))), 0), "")</f>
        <v>3</v>
      </c>
      <c r="L8" s="4">
        <f t="shared" si="3"/>
        <v>-55.457368613582425</v>
      </c>
      <c r="M8" s="5">
        <f t="shared" si="4"/>
        <v>0</v>
      </c>
      <c r="N8" s="2">
        <v>0.5877</v>
      </c>
      <c r="O8" s="2">
        <v>0.26569999999999999</v>
      </c>
      <c r="P8" s="4">
        <f t="shared" si="5"/>
        <v>-54.789858771482045</v>
      </c>
      <c r="Q8" s="2">
        <v>0.36209999999999998</v>
      </c>
      <c r="R8" s="5" cm="1">
        <f t="array" ref="R8">IF(AND(ISNUMBER(Q8), Q8&lt;&gt;0),MATCH(Q8,_xlfn._xlws.SORT(_xlfn._xlws.FILTER($Q$6:$Q$23,(ISNUMBER($Q$6:$Q$23))*($Q$6:$Q$23&lt;&gt;0)),1,-1),0),"")</f>
        <v>7</v>
      </c>
      <c r="S8" s="2">
        <v>0.14299999999999999</v>
      </c>
      <c r="T8" s="5" cm="1">
        <f t="array" ref="T8">IF(AND(ISNUMBER(S8), S8&lt;&gt;0),MATCH(S8,_xlfn._xlws.SORT(_xlfn._xlws.FILTER($S$6:$S$23,(ISNUMBER($S$6:$S$23))*($S$6:$S$23&lt;&gt;0)),1,-1),0),"")</f>
        <v>6</v>
      </c>
      <c r="U8" s="4">
        <f t="shared" si="6"/>
        <v>-60.508146920740124</v>
      </c>
      <c r="V8" s="3">
        <v>5.2771217627813503E-5</v>
      </c>
      <c r="W8" s="3">
        <v>1.6666293348599201E-6</v>
      </c>
      <c r="X8" cm="1">
        <f t="array" ref="X8">IF(AND(ISNUMBER(V8), V8&lt;&gt;0), MATCH(V8, _xlfn._xlws.SORT(_xlfn._xlws.FILTER($V$6:$V$23, (ISNUMBER($V$6:$V$23))*($V$6:$V$23&lt;&gt;0))), 0), "")</f>
        <v>2</v>
      </c>
    </row>
    <row r="9" spans="1:24" x14ac:dyDescent="0.55000000000000004">
      <c r="A9" t="s">
        <v>3</v>
      </c>
      <c r="C9" s="2">
        <f t="shared" si="0"/>
        <v>8.9479752064474649</v>
      </c>
      <c r="D9" s="3">
        <v>1.8837842539889401E-2</v>
      </c>
      <c r="E9" cm="1">
        <f t="array" ref="E9">IF(AND(ISNUMBER(D9), D9&lt;&gt;0), MATCH(D9, _xlfn._xlws.SORT(_xlfn._xlws.FILTER($D$6:$D$23, (ISNUMBER($D$6:$D$23))*($D$6:$D$23&lt;&gt;0))), 0), "")</f>
        <v>10</v>
      </c>
      <c r="F9" s="3">
        <v>1.7060421593472298E-2</v>
      </c>
      <c r="G9" cm="1">
        <f t="array" ref="G9">IF(AND(ISNUMBER(F9), F9&lt;&gt;0), MATCH(F9, _xlfn._xlws.SORT(_xlfn._xlws.FILTER($F$6:$F$23, (ISNUMBER($F$6:$F$23))*($F$6:$F$23&lt;&gt;0))), 0), "")</f>
        <v>8</v>
      </c>
      <c r="H9" s="4">
        <f t="shared" si="1"/>
        <v>-9.4353742614282314</v>
      </c>
      <c r="I9">
        <f t="shared" si="2"/>
        <v>-2</v>
      </c>
      <c r="J9" s="3">
        <v>1.1938420363910299E-2</v>
      </c>
      <c r="K9" cm="1">
        <f t="array" ref="K9">IF(AND(ISNUMBER(J9), J9&lt;&gt;0), MATCH(J9, _xlfn._xlws.SORT(_xlfn._xlws.FILTER($J$6:$J$23, (ISNUMBER($J$6:$J$23))*($J$6:$J$23&lt;&gt;0))), 0), "")</f>
        <v>8</v>
      </c>
      <c r="L9" s="4">
        <f t="shared" si="3"/>
        <v>-30.022711932991104</v>
      </c>
      <c r="M9" s="5">
        <f t="shared" si="4"/>
        <v>0</v>
      </c>
      <c r="N9" s="2">
        <v>0.55569999999999997</v>
      </c>
      <c r="O9" s="2">
        <v>0.24909999999999999</v>
      </c>
      <c r="P9" s="4">
        <f t="shared" si="5"/>
        <v>-55.173654849739066</v>
      </c>
      <c r="Q9" s="2">
        <v>0.33360000000000001</v>
      </c>
      <c r="R9" s="5" cm="1">
        <f t="array" ref="R9">IF(AND(ISNUMBER(Q9), Q9&lt;&gt;0),MATCH(Q9,_xlfn._xlws.SORT(_xlfn._xlws.FILTER($Q$6:$Q$23,(ISNUMBER($Q$6:$Q$23))*($Q$6:$Q$23&lt;&gt;0)),1,-1),0),"")</f>
        <v>13</v>
      </c>
      <c r="S9" s="2">
        <v>0.13519999999999999</v>
      </c>
      <c r="T9" s="5" cm="1">
        <f t="array" ref="T9">IF(AND(ISNUMBER(S9), S9&lt;&gt;0),MATCH(S9,_xlfn._xlws.SORT(_xlfn._xlws.FILTER($S$6:$S$23,(ISNUMBER($S$6:$S$23))*($S$6:$S$23&lt;&gt;0)),1,-1),0),"")</f>
        <v>10</v>
      </c>
      <c r="U9" s="4">
        <f t="shared" si="6"/>
        <v>-59.472422062350127</v>
      </c>
      <c r="V9" s="3">
        <v>5.9738944861269998E-5</v>
      </c>
      <c r="W9" s="3">
        <v>1.0161093936810799E-6</v>
      </c>
      <c r="X9" cm="1">
        <f t="array" ref="X9">IF(AND(ISNUMBER(V9), V9&lt;&gt;0), MATCH(V9, _xlfn._xlws.SORT(_xlfn._xlws.FILTER($V$6:$V$23, (ISNUMBER($V$6:$V$23))*($V$6:$V$23&lt;&gt;0))), 0), "")</f>
        <v>8</v>
      </c>
    </row>
    <row r="10" spans="1:24" x14ac:dyDescent="0.55000000000000004">
      <c r="A10" t="s">
        <v>4</v>
      </c>
      <c r="C10" s="2">
        <f t="shared" si="0"/>
        <v>84.024778017423372</v>
      </c>
      <c r="D10" s="3">
        <v>0.17689426951036499</v>
      </c>
      <c r="E10" cm="1">
        <f t="array" ref="E10">IF(AND(ISNUMBER(D10), D10&lt;&gt;0), MATCH(D10, _xlfn._xlws.SORT(_xlfn._xlws.FILTER($D$6:$D$23, (ISNUMBER($D$6:$D$23))*($D$6:$D$23&lt;&gt;0))), 0), "")</f>
        <v>14</v>
      </c>
      <c r="F10" s="3">
        <v>5.7419212912993602E-2</v>
      </c>
      <c r="G10" cm="1">
        <f t="array" ref="G10">IF(AND(ISNUMBER(F10), F10&lt;&gt;0), MATCH(F10, _xlfn._xlws.SORT(_xlfn._xlws.FILTER($F$6:$F$23, (ISNUMBER($F$6:$F$23))*($F$6:$F$23&lt;&gt;0))), 0), "")</f>
        <v>14</v>
      </c>
      <c r="H10" s="4">
        <f t="shared" si="1"/>
        <v>-67.540377044475619</v>
      </c>
      <c r="I10">
        <f t="shared" si="2"/>
        <v>0</v>
      </c>
      <c r="J10" s="3">
        <v>5.0979073717675898E-2</v>
      </c>
      <c r="K10" cm="1">
        <f t="array" ref="K10">IF(AND(ISNUMBER(J10), J10&lt;&gt;0), MATCH(J10, _xlfn._xlws.SORT(_xlfn._xlws.FILTER($J$6:$J$23, (ISNUMBER($J$6:$J$23))*($J$6:$J$23&lt;&gt;0))), 0), "")</f>
        <v>14</v>
      </c>
      <c r="L10" s="4">
        <f t="shared" si="3"/>
        <v>-11.216000478927397</v>
      </c>
      <c r="M10" s="5">
        <f t="shared" si="4"/>
        <v>0</v>
      </c>
      <c r="N10" s="2">
        <v>0.38119999999999998</v>
      </c>
      <c r="O10" s="2">
        <v>0.1736</v>
      </c>
      <c r="P10" s="4">
        <f t="shared" si="5"/>
        <v>-54.459601259181532</v>
      </c>
      <c r="Q10" s="2">
        <v>0.2059</v>
      </c>
      <c r="R10" s="5" cm="1">
        <f t="array" ref="R10">IF(AND(ISNUMBER(Q10), Q10&lt;&gt;0),MATCH(Q10,_xlfn._xlws.SORT(_xlfn._xlws.FILTER($Q$6:$Q$23,(ISNUMBER($Q$6:$Q$23))*($Q$6:$Q$23&lt;&gt;0)),1,-1),0),"")</f>
        <v>15</v>
      </c>
      <c r="S10" s="2">
        <v>8.3599999999999994E-2</v>
      </c>
      <c r="T10" s="5" cm="1">
        <f t="array" ref="T10">IF(AND(ISNUMBER(S10), S10&lt;&gt;0),MATCH(S10,_xlfn._xlws.SORT(_xlfn._xlws.FILTER($S$6:$S$23,(ISNUMBER($S$6:$S$23))*($S$6:$S$23&lt;&gt;0)),1,-1),0),"")</f>
        <v>17</v>
      </c>
      <c r="U10" s="4">
        <f t="shared" si="6"/>
        <v>-59.397765905779508</v>
      </c>
      <c r="V10" s="3">
        <v>3.4666181793114102E-3</v>
      </c>
      <c r="W10" s="3">
        <v>2.0409572233995402E-5</v>
      </c>
      <c r="X10" cm="1">
        <f t="array" ref="X10">IF(AND(ISNUMBER(V10), V10&lt;&gt;0), MATCH(V10, _xlfn._xlws.SORT(_xlfn._xlws.FILTER($V$6:$V$23, (ISNUMBER($V$6:$V$23))*($V$6:$V$23&lt;&gt;0))), 0), "")</f>
        <v>13</v>
      </c>
    </row>
    <row r="11" spans="1:24" x14ac:dyDescent="0.55000000000000004">
      <c r="A11" t="s">
        <v>5</v>
      </c>
      <c r="C11" s="2">
        <f t="shared" si="0"/>
        <v>259.67774679340232</v>
      </c>
      <c r="D11" s="3">
        <v>0.54668999324926804</v>
      </c>
      <c r="E11" cm="1">
        <f t="array" ref="E11">IF(AND(ISNUMBER(D11), D11&lt;&gt;0), MATCH(D11, _xlfn._xlws.SORT(_xlfn._xlws.FILTER($D$6:$D$23, (ISNUMBER($D$6:$D$23))*($D$6:$D$23&lt;&gt;0))), 0), "")</f>
        <v>17</v>
      </c>
      <c r="F11" s="3">
        <v>0.65252397456151101</v>
      </c>
      <c r="G11" cm="1">
        <f t="array" ref="G11">IF(AND(ISNUMBER(F11), F11&lt;&gt;0), MATCH(F11, _xlfn._xlws.SORT(_xlfn._xlws.FILTER($F$6:$F$23, (ISNUMBER($F$6:$F$23))*($F$6:$F$23&lt;&gt;0))), 0), "")</f>
        <v>17</v>
      </c>
      <c r="H11" s="4">
        <f t="shared" si="1"/>
        <v>19.359048568497769</v>
      </c>
      <c r="I11">
        <f t="shared" si="2"/>
        <v>0</v>
      </c>
      <c r="J11" s="3">
        <v>0.53906953499422905</v>
      </c>
      <c r="K11" cm="1">
        <f t="array" ref="K11">IF(AND(ISNUMBER(J11), J11&lt;&gt;0), MATCH(J11, _xlfn._xlws.SORT(_xlfn._xlws.FILTER($J$6:$J$23, (ISNUMBER($J$6:$J$23))*($J$6:$J$23&lt;&gt;0))), 0), "")</f>
        <v>17</v>
      </c>
      <c r="L11" s="4">
        <f t="shared" si="3"/>
        <v>-17.387014729002427</v>
      </c>
      <c r="M11" s="5">
        <f t="shared" si="4"/>
        <v>0</v>
      </c>
      <c r="N11" s="2">
        <v>7.7899999999999997E-2</v>
      </c>
      <c r="O11" s="2">
        <v>0.25209999999999999</v>
      </c>
      <c r="P11" s="4">
        <f t="shared" si="5"/>
        <v>223.62002567394094</v>
      </c>
      <c r="Q11" s="2">
        <v>3.3799999999999997E-2</v>
      </c>
      <c r="R11" s="5" cm="1">
        <f t="array" ref="R11">IF(AND(ISNUMBER(Q11), Q11&lt;&gt;0),MATCH(Q11,_xlfn._xlws.SORT(_xlfn._xlws.FILTER($Q$6:$Q$23,(ISNUMBER($Q$6:$Q$23))*($Q$6:$Q$23&lt;&gt;0)),1,-1),0),"")</f>
        <v>18</v>
      </c>
      <c r="S11" s="2">
        <v>0.13469999999999999</v>
      </c>
      <c r="T11" s="5" cm="1">
        <f t="array" ref="T11">IF(AND(ISNUMBER(S11), S11&lt;&gt;0),MATCH(S11,_xlfn._xlws.SORT(_xlfn._xlws.FILTER($S$6:$S$23,(ISNUMBER($S$6:$S$23))*($S$6:$S$23&lt;&gt;0)),1,-1),0),"")</f>
        <v>11</v>
      </c>
      <c r="U11" s="4">
        <f t="shared" si="6"/>
        <v>298.52071005917156</v>
      </c>
      <c r="V11" s="3">
        <v>1.09442776003851E-2</v>
      </c>
      <c r="W11" s="3">
        <v>9.3525747461364508E-6</v>
      </c>
      <c r="X11" cm="1">
        <f t="array" ref="X11">IF(AND(ISNUMBER(V11), V11&lt;&gt;0), MATCH(V11, _xlfn._xlws.SORT(_xlfn._xlws.FILTER($V$6:$V$23, (ISNUMBER($V$6:$V$23))*($V$6:$V$23&lt;&gt;0))), 0), "")</f>
        <v>14</v>
      </c>
    </row>
    <row r="12" spans="1:24" x14ac:dyDescent="0.55000000000000004">
      <c r="A12" t="s">
        <v>6</v>
      </c>
      <c r="C12" s="2">
        <f t="shared" si="0"/>
        <v>2.0438607302341216</v>
      </c>
      <c r="D12" s="3">
        <v>4.3028646952297297E-3</v>
      </c>
      <c r="E12" cm="1">
        <f t="array" ref="E12">IF(AND(ISNUMBER(D12), D12&lt;&gt;0), MATCH(D12, _xlfn._xlws.SORT(_xlfn._xlws.FILTER($D$6:$D$23, (ISNUMBER($D$6:$D$23))*($D$6:$D$23&lt;&gt;0))), 0), "")</f>
        <v>5</v>
      </c>
      <c r="F12" s="3">
        <v>1.28097515136205E-2</v>
      </c>
      <c r="G12" cm="1">
        <f t="array" ref="G12">IF(AND(ISNUMBER(F12), F12&lt;&gt;0), MATCH(F12, _xlfn._xlws.SORT(_xlfn._xlws.FILTER($F$6:$F$23, (ISNUMBER($F$6:$F$23))*($F$6:$F$23&lt;&gt;0))), 0), "")</f>
        <v>5</v>
      </c>
      <c r="H12" s="4">
        <f t="shared" si="1"/>
        <v>197.70286590284215</v>
      </c>
      <c r="I12">
        <f t="shared" si="2"/>
        <v>0</v>
      </c>
      <c r="J12" s="3">
        <v>8.2989627173136495E-3</v>
      </c>
      <c r="K12" cm="1">
        <f t="array" ref="K12">IF(AND(ISNUMBER(J12), J12&lt;&gt;0), MATCH(J12, _xlfn._xlws.SORT(_xlfn._xlws.FILTER($J$6:$J$23, (ISNUMBER($J$6:$J$23))*($J$6:$J$23&lt;&gt;0))), 0), "")</f>
        <v>5</v>
      </c>
      <c r="L12" s="4">
        <f t="shared" si="3"/>
        <v>-35.213710363628579</v>
      </c>
      <c r="M12" s="5">
        <f t="shared" si="4"/>
        <v>0</v>
      </c>
      <c r="N12" s="2">
        <v>0.6603</v>
      </c>
      <c r="O12" s="2">
        <v>0.29149999999999998</v>
      </c>
      <c r="P12" s="4">
        <f t="shared" si="5"/>
        <v>-55.853399969710736</v>
      </c>
      <c r="Q12" s="2">
        <v>0.41830000000000001</v>
      </c>
      <c r="R12" s="5" cm="1">
        <f t="array" ref="R12">IF(AND(ISNUMBER(Q12), Q12&lt;&gt;0),MATCH(Q12,_xlfn._xlws.SORT(_xlfn._xlws.FILTER($Q$6:$Q$23,(ISNUMBER($Q$6:$Q$23))*($Q$6:$Q$23&lt;&gt;0)),1,-1),0),"")</f>
        <v>1</v>
      </c>
      <c r="S12" s="2">
        <v>0.16089999999999999</v>
      </c>
      <c r="T12" s="5" cm="1">
        <f t="array" ref="T12">IF(AND(ISNUMBER(S12), S12&lt;&gt;0),MATCH(S12,_xlfn._xlws.SORT(_xlfn._xlws.FILTER($S$6:$S$23,(ISNUMBER($S$6:$S$23))*($S$6:$S$23&lt;&gt;0)),1,-1),0),"")</f>
        <v>1</v>
      </c>
      <c r="U12" s="4">
        <f t="shared" si="6"/>
        <v>-61.534783648099456</v>
      </c>
      <c r="V12" s="3">
        <v>9.5887296720592702E-5</v>
      </c>
      <c r="W12" s="3">
        <v>2.6541905202546501E-6</v>
      </c>
      <c r="X12" cm="1">
        <f t="array" ref="X12">IF(AND(ISNUMBER(V12), V12&lt;&gt;0), MATCH(V12, _xlfn._xlws.SORT(_xlfn._xlws.FILTER($V$6:$V$23, (ISNUMBER($V$6:$V$23))*($V$6:$V$23&lt;&gt;0))), 0), "")</f>
        <v>10</v>
      </c>
    </row>
    <row r="13" spans="1:24" x14ac:dyDescent="0.55000000000000004">
      <c r="A13" t="s">
        <v>7</v>
      </c>
      <c r="C13" s="2">
        <f t="shared" si="0"/>
        <v>3.67571127181247</v>
      </c>
      <c r="D13" s="3">
        <v>7.7383395196052003E-3</v>
      </c>
      <c r="E13" cm="1">
        <f t="array" ref="E13">IF(AND(ISNUMBER(D13), D13&lt;&gt;0), MATCH(D13, _xlfn._xlws.SORT(_xlfn._xlws.FILTER($D$6:$D$23, (ISNUMBER($D$6:$D$23))*($D$6:$D$23&lt;&gt;0))), 0), "")</f>
        <v>6</v>
      </c>
      <c r="F13" s="3">
        <v>1.46146671171513E-2</v>
      </c>
      <c r="G13" cm="1">
        <f t="array" ref="G13">IF(AND(ISNUMBER(F13), F13&lt;&gt;0), MATCH(F13, _xlfn._xlws.SORT(_xlfn._xlws.FILTER($F$6:$F$23, (ISNUMBER($F$6:$F$23))*($F$6:$F$23&lt;&gt;0))), 0), "")</f>
        <v>7</v>
      </c>
      <c r="H13" s="4">
        <f t="shared" si="1"/>
        <v>88.860505281847864</v>
      </c>
      <c r="I13">
        <f t="shared" si="2"/>
        <v>1</v>
      </c>
      <c r="J13" s="3">
        <v>1.1879609979731099E-2</v>
      </c>
      <c r="K13" cm="1">
        <f t="array" ref="K13">IF(AND(ISNUMBER(J13), J13&lt;&gt;0), MATCH(J13, _xlfn._xlws.SORT(_xlfn._xlws.FILTER($J$6:$J$23, (ISNUMBER($J$6:$J$23))*($J$6:$J$23&lt;&gt;0))), 0), "")</f>
        <v>7</v>
      </c>
      <c r="L13" s="4">
        <f t="shared" si="3"/>
        <v>-18.714467565329809</v>
      </c>
      <c r="M13" s="5">
        <f t="shared" si="4"/>
        <v>0</v>
      </c>
      <c r="N13" s="2">
        <v>0.42580000000000001</v>
      </c>
      <c r="O13" s="2">
        <v>0.24479999999999999</v>
      </c>
      <c r="P13" s="4">
        <f t="shared" si="5"/>
        <v>-42.508219821512448</v>
      </c>
      <c r="Q13" s="2">
        <v>0.24429999999999999</v>
      </c>
      <c r="R13" s="5" cm="1">
        <f t="array" ref="R13">IF(AND(ISNUMBER(Q13), Q13&lt;&gt;0),MATCH(Q13,_xlfn._xlws.SORT(_xlfn._xlws.FILTER($Q$6:$Q$23,(ISNUMBER($Q$6:$Q$23))*($Q$6:$Q$23&lt;&gt;0)),1,-1),0),"")</f>
        <v>14</v>
      </c>
      <c r="S13" s="2">
        <v>0.1298</v>
      </c>
      <c r="T13" s="5" cm="1">
        <f t="array" ref="T13">IF(AND(ISNUMBER(S13), S13&lt;&gt;0),MATCH(S13,_xlfn._xlws.SORT(_xlfn._xlws.FILTER($S$6:$S$23,(ISNUMBER($S$6:$S$23))*($S$6:$S$23&lt;&gt;0)),1,-1),0),"")</f>
        <v>13</v>
      </c>
      <c r="U13" s="4">
        <f t="shared" si="6"/>
        <v>-46.868604175194434</v>
      </c>
      <c r="V13" t="s">
        <v>42</v>
      </c>
      <c r="X13" t="str" cm="1">
        <f t="array" ref="X13">IF(AND(ISNUMBER(V13), V13&lt;&gt;0), MATCH(V13, _xlfn._xlws.SORT(_xlfn._xlws.FILTER($V$6:$V$23, (ISNUMBER($V$6:$V$23))*($V$6:$V$23&lt;&gt;0))), 0), "")</f>
        <v/>
      </c>
    </row>
    <row r="14" spans="1:24" x14ac:dyDescent="0.55000000000000004">
      <c r="A14" t="s">
        <v>8</v>
      </c>
      <c r="C14" s="2">
        <f t="shared" si="0"/>
        <v>0.63084334755641724</v>
      </c>
      <c r="D14" s="3">
        <v>1.3280912580135101E-3</v>
      </c>
      <c r="E14" cm="1">
        <f t="array" ref="E14">IF(AND(ISNUMBER(D14), D14&lt;&gt;0), MATCH(D14, _xlfn._xlws.SORT(_xlfn._xlws.FILTER($D$6:$D$23, (ISNUMBER($D$6:$D$23))*($D$6:$D$23&lt;&gt;0))), 0), "")</f>
        <v>2</v>
      </c>
      <c r="F14" s="3">
        <v>1.2238422328175E-2</v>
      </c>
      <c r="G14" cm="1">
        <f t="array" ref="G14">IF(AND(ISNUMBER(F14), F14&lt;&gt;0), MATCH(F14, _xlfn._xlws.SORT(_xlfn._xlws.FILTER($F$6:$F$23, (ISNUMBER($F$6:$F$23))*($F$6:$F$23&lt;&gt;0))), 0), "")</f>
        <v>4</v>
      </c>
      <c r="H14" s="4">
        <f t="shared" si="1"/>
        <v>821.50462209054797</v>
      </c>
      <c r="I14">
        <f t="shared" si="2"/>
        <v>2</v>
      </c>
      <c r="J14" s="3">
        <v>6.7974238794003402E-3</v>
      </c>
      <c r="K14" cm="1">
        <f t="array" ref="K14">IF(AND(ISNUMBER(J14), J14&lt;&gt;0), MATCH(J14, _xlfn._xlws.SORT(_xlfn._xlws.FILTER($J$6:$J$23, (ISNUMBER($J$6:$J$23))*($J$6:$J$23&lt;&gt;0))), 0), "")</f>
        <v>4</v>
      </c>
      <c r="L14" s="4">
        <f t="shared" si="3"/>
        <v>-44.45833215159216</v>
      </c>
      <c r="M14" s="5">
        <f t="shared" si="4"/>
        <v>0</v>
      </c>
      <c r="N14" s="2">
        <v>0.59140000000000004</v>
      </c>
      <c r="O14" s="2">
        <v>0.2626</v>
      </c>
      <c r="P14" s="4">
        <f t="shared" si="5"/>
        <v>-55.596888738586401</v>
      </c>
      <c r="Q14" s="2">
        <v>0.35799999999999998</v>
      </c>
      <c r="R14" s="5" cm="1">
        <f t="array" ref="R14">IF(AND(ISNUMBER(Q14), Q14&lt;&gt;0),MATCH(Q14,_xlfn._xlws.SORT(_xlfn._xlws.FILTER($Q$6:$Q$23,(ISNUMBER($Q$6:$Q$23))*($Q$6:$Q$23&lt;&gt;0)),1,-1),0),"")</f>
        <v>8</v>
      </c>
      <c r="S14" s="2">
        <v>0.14530000000000001</v>
      </c>
      <c r="T14" s="5" cm="1">
        <f t="array" ref="T14">IF(AND(ISNUMBER(S14), S14&lt;&gt;0),MATCH(S14,_xlfn._xlws.SORT(_xlfn._xlws.FILTER($S$6:$S$23,(ISNUMBER($S$6:$S$23))*($S$6:$S$23&lt;&gt;0)),1,-1),0),"")</f>
        <v>4</v>
      </c>
      <c r="U14" s="4">
        <f t="shared" si="6"/>
        <v>-59.41340782122905</v>
      </c>
      <c r="V14" s="3">
        <v>6.8972053720917E-5</v>
      </c>
      <c r="W14" s="3">
        <v>2.8050327187485498E-6</v>
      </c>
      <c r="X14" cm="1">
        <f t="array" ref="X14">IF(AND(ISNUMBER(V14), V14&lt;&gt;0), MATCH(V14, _xlfn._xlws.SORT(_xlfn._xlws.FILTER($V$6:$V$23, (ISNUMBER($V$6:$V$23))*($V$6:$V$23&lt;&gt;0))), 0), "")</f>
        <v>9</v>
      </c>
    </row>
    <row r="15" spans="1:24" x14ac:dyDescent="0.55000000000000004">
      <c r="A15" t="s">
        <v>9</v>
      </c>
      <c r="C15" s="2">
        <f t="shared" si="0"/>
        <v>34.085315124210346</v>
      </c>
      <c r="D15" s="3">
        <v>7.1758558156232305E-2</v>
      </c>
      <c r="E15" cm="1">
        <f t="array" ref="E15">IF(AND(ISNUMBER(D15), D15&lt;&gt;0), MATCH(D15, _xlfn._xlws.SORT(_xlfn._xlws.FILTER($D$6:$D$23, (ISNUMBER($D$6:$D$23))*($D$6:$D$23&lt;&gt;0))), 0), "")</f>
        <v>13</v>
      </c>
      <c r="F15" s="3">
        <v>4.6588471047251501E-2</v>
      </c>
      <c r="G15" cm="1">
        <f t="array" ref="G15">IF(AND(ISNUMBER(F15), F15&lt;&gt;0), MATCH(F15, _xlfn._xlws.SORT(_xlfn._xlws.FILTER($F$6:$F$23, (ISNUMBER($F$6:$F$23))*($F$6:$F$23&lt;&gt;0))), 0), "")</f>
        <v>13</v>
      </c>
      <c r="H15" s="4">
        <f t="shared" si="1"/>
        <v>-35.076076994441053</v>
      </c>
      <c r="I15">
        <f t="shared" si="2"/>
        <v>0</v>
      </c>
      <c r="J15" s="3">
        <v>4.2218710312267899E-2</v>
      </c>
      <c r="K15" cm="1">
        <f t="array" ref="K15">IF(AND(ISNUMBER(J15), J15&lt;&gt;0), MATCH(J15, _xlfn._xlws.SORT(_xlfn._xlws.FILTER($J$6:$J$23, (ISNUMBER($J$6:$J$23))*($J$6:$J$23&lt;&gt;0))), 0), "")</f>
        <v>13</v>
      </c>
      <c r="L15" s="4">
        <f t="shared" si="3"/>
        <v>-9.3794894675801928</v>
      </c>
      <c r="M15" s="5">
        <f t="shared" si="4"/>
        <v>0</v>
      </c>
      <c r="N15" s="2">
        <v>0.59450000000000003</v>
      </c>
      <c r="O15" s="2">
        <v>0.26429999999999998</v>
      </c>
      <c r="P15" s="4">
        <f t="shared" si="5"/>
        <v>-55.542472666105979</v>
      </c>
      <c r="Q15" s="2">
        <v>0.36849999999999999</v>
      </c>
      <c r="R15" s="5" cm="1">
        <f t="array" ref="R15">IF(AND(ISNUMBER(Q15), Q15&lt;&gt;0),MATCH(Q15,_xlfn._xlws.SORT(_xlfn._xlws.FILTER($Q$6:$Q$23,(ISNUMBER($Q$6:$Q$23))*($Q$6:$Q$23&lt;&gt;0)),1,-1),0),"")</f>
        <v>4</v>
      </c>
      <c r="S15" s="2">
        <v>0.14249999999999999</v>
      </c>
      <c r="T15" s="5" cm="1">
        <f t="array" ref="T15">IF(AND(ISNUMBER(S15), S15&lt;&gt;0),MATCH(S15,_xlfn._xlws.SORT(_xlfn._xlws.FILTER($S$6:$S$23,(ISNUMBER($S$6:$S$23))*($S$6:$S$23&lt;&gt;0)),1,-1),0),"")</f>
        <v>7</v>
      </c>
      <c r="U15" s="4">
        <f t="shared" si="6"/>
        <v>-61.329715061058344</v>
      </c>
      <c r="V15" s="3">
        <v>5.8492110643140302E-5</v>
      </c>
      <c r="W15" s="3">
        <v>2.42527226188712E-6</v>
      </c>
      <c r="X15" cm="1">
        <f t="array" ref="X15">IF(AND(ISNUMBER(V15), V15&lt;&gt;0), MATCH(V15, _xlfn._xlws.SORT(_xlfn._xlws.FILTER($V$6:$V$23, (ISNUMBER($V$6:$V$23))*($V$6:$V$23&lt;&gt;0))), 0), "")</f>
        <v>7</v>
      </c>
    </row>
    <row r="16" spans="1:24" x14ac:dyDescent="0.55000000000000004">
      <c r="A16" t="s">
        <v>10</v>
      </c>
      <c r="C16" s="2">
        <f t="shared" si="0"/>
        <v>487.13237119961849</v>
      </c>
      <c r="D16" s="3">
        <v>1.02554183410446</v>
      </c>
      <c r="E16" cm="1">
        <f t="array" ref="E16">IF(AND(ISNUMBER(D16), D16&lt;&gt;0), MATCH(D16, _xlfn._xlws.SORT(_xlfn._xlws.FILTER($D$6:$D$23, (ISNUMBER($D$6:$D$23))*($D$6:$D$23&lt;&gt;0))), 0), "")</f>
        <v>18</v>
      </c>
      <c r="F16" s="3">
        <v>0.79364676853331895</v>
      </c>
      <c r="G16" cm="1">
        <f t="array" ref="G16">IF(AND(ISNUMBER(F16), F16&lt;&gt;0), MATCH(F16, _xlfn._xlws.SORT(_xlfn._xlws.FILTER($F$6:$F$23, (ISNUMBER($F$6:$F$23))*($F$6:$F$23&lt;&gt;0))), 0), "")</f>
        <v>18</v>
      </c>
      <c r="H16" s="4">
        <f t="shared" si="1"/>
        <v>-22.611955734954503</v>
      </c>
      <c r="I16">
        <f t="shared" si="2"/>
        <v>0</v>
      </c>
      <c r="J16" s="3">
        <v>0.78410512552579903</v>
      </c>
      <c r="K16" cm="1">
        <f t="array" ref="K16">IF(AND(ISNUMBER(J16), J16&lt;&gt;0), MATCH(J16, _xlfn._xlws.SORT(_xlfn._xlws.FILTER($J$6:$J$23, (ISNUMBER($J$6:$J$23))*($J$6:$J$23&lt;&gt;0))), 0), "")</f>
        <v>18</v>
      </c>
      <c r="L16" s="4">
        <f t="shared" si="3"/>
        <v>-1.2022531163521444</v>
      </c>
      <c r="M16" s="5">
        <f t="shared" si="4"/>
        <v>0</v>
      </c>
      <c r="N16" s="2">
        <v>0.60409999999999997</v>
      </c>
      <c r="O16" s="2">
        <v>0.2717</v>
      </c>
      <c r="P16" s="4">
        <f t="shared" si="5"/>
        <v>-55.024002648568114</v>
      </c>
      <c r="Q16" s="2">
        <v>0.37680000000000002</v>
      </c>
      <c r="R16" s="5" cm="1">
        <f t="array" ref="R16">IF(AND(ISNUMBER(Q16), Q16&lt;&gt;0),MATCH(Q16,_xlfn._xlws.SORT(_xlfn._xlws.FILTER($Q$6:$Q$23,(ISNUMBER($Q$6:$Q$23))*($Q$6:$Q$23&lt;&gt;0)),1,-1),0),"")</f>
        <v>3</v>
      </c>
      <c r="S16" s="2">
        <v>0.14660000000000001</v>
      </c>
      <c r="T16" s="5" cm="1">
        <f t="array" ref="T16">IF(AND(ISNUMBER(S16), S16&lt;&gt;0),MATCH(S16,_xlfn._xlws.SORT(_xlfn._xlws.FILTER($S$6:$S$23,(ISNUMBER($S$6:$S$23))*($S$6:$S$23&lt;&gt;0)),1,-1),0),"")</f>
        <v>3</v>
      </c>
      <c r="U16" s="4">
        <f t="shared" si="6"/>
        <v>-61.093418259023359</v>
      </c>
      <c r="V16" s="3">
        <v>5.4012760814201397E-5</v>
      </c>
      <c r="W16" s="3">
        <v>2.4071398848254201E-6</v>
      </c>
      <c r="X16" cm="1">
        <f t="array" ref="X16">IF(AND(ISNUMBER(V16), V16&lt;&gt;0), MATCH(V16, _xlfn._xlws.SORT(_xlfn._xlws.FILTER($V$6:$V$23, (ISNUMBER($V$6:$V$23))*($V$6:$V$23&lt;&gt;0))), 0), "")</f>
        <v>5</v>
      </c>
    </row>
    <row r="17" spans="1:24" x14ac:dyDescent="0.55000000000000004">
      <c r="A17" t="s">
        <v>11</v>
      </c>
      <c r="C17" s="2">
        <f t="shared" si="0"/>
        <v>21.055964048910326</v>
      </c>
      <c r="D17" s="3">
        <v>4.4328345366127002E-2</v>
      </c>
      <c r="E17" cm="1">
        <f t="array" ref="E17">IF(AND(ISNUMBER(D17), D17&lt;&gt;0), MATCH(D17, _xlfn._xlws.SORT(_xlfn._xlws.FILTER($D$6:$D$23, (ISNUMBER($D$6:$D$23))*($D$6:$D$23&lt;&gt;0))), 0), "")</f>
        <v>12</v>
      </c>
      <c r="F17" s="3">
        <v>3.2765113418341402E-2</v>
      </c>
      <c r="G17" cm="1">
        <f t="array" ref="G17">IF(AND(ISNUMBER(F17), F17&lt;&gt;0), MATCH(F17, _xlfn._xlws.SORT(_xlfn._xlws.FILTER($F$6:$F$23, (ISNUMBER($F$6:$F$23))*($F$6:$F$23&lt;&gt;0))), 0), "")</f>
        <v>12</v>
      </c>
      <c r="H17" s="4">
        <f t="shared" si="1"/>
        <v>-26.085412961570885</v>
      </c>
      <c r="I17">
        <f t="shared" si="2"/>
        <v>0</v>
      </c>
      <c r="J17" s="3">
        <v>2.8062728757407202E-2</v>
      </c>
      <c r="K17" cm="1">
        <f t="array" ref="K17">IF(AND(ISNUMBER(J17), J17&lt;&gt;0), MATCH(J17, _xlfn._xlws.SORT(_xlfn._xlws.FILTER($J$6:$J$23, (ISNUMBER($J$6:$J$23))*($J$6:$J$23&lt;&gt;0))), 0), "")</f>
        <v>12</v>
      </c>
      <c r="L17" s="4">
        <f t="shared" si="3"/>
        <v>-14.351803398006485</v>
      </c>
      <c r="M17" s="5">
        <f t="shared" si="4"/>
        <v>0</v>
      </c>
      <c r="N17" s="2">
        <v>0.59099999999999997</v>
      </c>
      <c r="O17" s="2">
        <v>0.26290000000000002</v>
      </c>
      <c r="P17" s="4">
        <f t="shared" si="5"/>
        <v>-55.516074450084595</v>
      </c>
      <c r="Q17" s="2">
        <v>0.36430000000000001</v>
      </c>
      <c r="R17" s="5" cm="1">
        <f t="array" ref="R17">IF(AND(ISNUMBER(Q17), Q17&lt;&gt;0),MATCH(Q17,_xlfn._xlws.SORT(_xlfn._xlws.FILTER($Q$6:$Q$23,(ISNUMBER($Q$6:$Q$23))*($Q$6:$Q$23&lt;&gt;0)),1,-1),0),"")</f>
        <v>6</v>
      </c>
      <c r="S17" s="2">
        <v>0.1416</v>
      </c>
      <c r="T17" s="5" cm="1">
        <f t="array" ref="T17">IF(AND(ISNUMBER(S17), S17&lt;&gt;0),MATCH(S17,_xlfn._xlws.SORT(_xlfn._xlws.FILTER($S$6:$S$23,(ISNUMBER($S$6:$S$23))*($S$6:$S$23&lt;&gt;0)),1,-1),0),"")</f>
        <v>8</v>
      </c>
      <c r="U17" s="4">
        <f t="shared" si="6"/>
        <v>-61.130936041723849</v>
      </c>
      <c r="V17" s="3">
        <v>5.2639955347390798E-5</v>
      </c>
      <c r="W17" s="3">
        <v>1.5377068584566399E-6</v>
      </c>
      <c r="X17" cm="1">
        <f t="array" ref="X17">IF(AND(ISNUMBER(V17), V17&lt;&gt;0), MATCH(V17, _xlfn._xlws.SORT(_xlfn._xlws.FILTER($V$6:$V$23, (ISNUMBER($V$6:$V$23))*($V$6:$V$23&lt;&gt;0))), 0), "")</f>
        <v>1</v>
      </c>
    </row>
    <row r="18" spans="1:24" x14ac:dyDescent="0.55000000000000004">
      <c r="A18" t="s">
        <v>12</v>
      </c>
      <c r="C18" s="2">
        <f t="shared" si="0"/>
        <v>89.786871837424826</v>
      </c>
      <c r="D18" s="3">
        <v>0.189024993341947</v>
      </c>
      <c r="E18" cm="1">
        <f t="array" ref="E18">IF(AND(ISNUMBER(D18), D18&lt;&gt;0), MATCH(D18, _xlfn._xlws.SORT(_xlfn._xlws.FILTER($D$6:$D$23, (ISNUMBER($D$6:$D$23))*($D$6:$D$23&lt;&gt;0))), 0), "")</f>
        <v>15</v>
      </c>
      <c r="F18" s="3">
        <v>0.111291277886061</v>
      </c>
      <c r="G18" cm="1">
        <f t="array" ref="G18">IF(AND(ISNUMBER(F18), F18&lt;&gt;0), MATCH(F18, _xlfn._xlws.SORT(_xlfn._xlws.FILTER($F$6:$F$23, (ISNUMBER($F$6:$F$23))*($F$6:$F$23&lt;&gt;0))), 0), "")</f>
        <v>15</v>
      </c>
      <c r="H18" s="4">
        <f t="shared" si="1"/>
        <v>-41.12351180738591</v>
      </c>
      <c r="I18">
        <f t="shared" si="2"/>
        <v>0</v>
      </c>
      <c r="J18" s="3">
        <v>0.105845995393229</v>
      </c>
      <c r="K18" cm="1">
        <f t="array" ref="K18">IF(AND(ISNUMBER(J18), J18&lt;&gt;0), MATCH(J18, _xlfn._xlws.SORT(_xlfn._xlws.FILTER($J$6:$J$23, (ISNUMBER($J$6:$J$23))*($J$6:$J$23&lt;&gt;0))), 0), "")</f>
        <v>15</v>
      </c>
      <c r="L18" s="4">
        <f t="shared" si="3"/>
        <v>-4.892820530290634</v>
      </c>
      <c r="M18" s="5">
        <f t="shared" si="4"/>
        <v>0</v>
      </c>
      <c r="N18" s="2">
        <v>0.61780000000000002</v>
      </c>
      <c r="O18" s="2">
        <v>0.2752</v>
      </c>
      <c r="P18" s="4">
        <f t="shared" si="5"/>
        <v>-55.454839753965693</v>
      </c>
      <c r="Q18" s="2">
        <v>0.38390000000000002</v>
      </c>
      <c r="R18" s="5" cm="1">
        <f t="array" ref="R18">IF(AND(ISNUMBER(Q18), Q18&lt;&gt;0),MATCH(Q18,_xlfn._xlws.SORT(_xlfn._xlws.FILTER($Q$6:$Q$23,(ISNUMBER($Q$6:$Q$23))*($Q$6:$Q$23&lt;&gt;0)),1,-1),0),"")</f>
        <v>2</v>
      </c>
      <c r="S18" s="2">
        <v>0.15060000000000001</v>
      </c>
      <c r="T18" s="5" cm="1">
        <f t="array" ref="T18">IF(AND(ISNUMBER(S18), S18&lt;&gt;0),MATCH(S18,_xlfn._xlws.SORT(_xlfn._xlws.FILTER($S$6:$S$23,(ISNUMBER($S$6:$S$23))*($S$6:$S$23&lt;&gt;0)),1,-1),0),"")</f>
        <v>2</v>
      </c>
      <c r="U18" s="4">
        <f t="shared" si="6"/>
        <v>-60.771034123469647</v>
      </c>
      <c r="V18" s="3">
        <v>5.3268384864872101E-5</v>
      </c>
      <c r="W18" s="3">
        <v>2.5410822845234598E-6</v>
      </c>
      <c r="X18" cm="1">
        <f t="array" ref="X18">IF(AND(ISNUMBER(V18), V18&lt;&gt;0), MATCH(V18, _xlfn._xlws.SORT(_xlfn._xlws.FILTER($V$6:$V$23, (ISNUMBER($V$6:$V$23))*($V$6:$V$23&lt;&gt;0))), 0), "")</f>
        <v>4</v>
      </c>
    </row>
    <row r="19" spans="1:24" x14ac:dyDescent="0.55000000000000004">
      <c r="A19" t="s">
        <v>13</v>
      </c>
      <c r="C19" s="2">
        <f t="shared" si="0"/>
        <v>9.733909984478208</v>
      </c>
      <c r="D19" s="3">
        <v>2.0492442072585701E-2</v>
      </c>
      <c r="E19" cm="1">
        <f t="array" ref="E19">IF(AND(ISNUMBER(D19), D19&lt;&gt;0), MATCH(D19, _xlfn._xlws.SORT(_xlfn._xlws.FILTER($D$6:$D$23, (ISNUMBER($D$6:$D$23))*($D$6:$D$23&lt;&gt;0))), 0), "")</f>
        <v>11</v>
      </c>
      <c r="F19" s="3">
        <v>2.0272880019115501E-2</v>
      </c>
      <c r="G19" cm="1">
        <f t="array" ref="G19">IF(AND(ISNUMBER(F19), F19&lt;&gt;0), MATCH(F19, _xlfn._xlws.SORT(_xlfn._xlws.FILTER($F$6:$F$23, (ISNUMBER($F$6:$F$23))*($F$6:$F$23&lt;&gt;0))), 0), "")</f>
        <v>9</v>
      </c>
      <c r="H19" s="4">
        <f t="shared" si="1"/>
        <v>-1.0714294211128936</v>
      </c>
      <c r="I19">
        <f t="shared" si="2"/>
        <v>-2</v>
      </c>
      <c r="J19" s="3">
        <v>1.5195785307096E-2</v>
      </c>
      <c r="K19" cm="1">
        <f t="array" ref="K19">IF(AND(ISNUMBER(J19), J19&lt;&gt;0), MATCH(J19, _xlfn._xlws.SORT(_xlfn._xlws.FILTER($J$6:$J$23, (ISNUMBER($J$6:$J$23))*($J$6:$J$23&lt;&gt;0))), 0), "")</f>
        <v>9</v>
      </c>
      <c r="L19" s="4">
        <f t="shared" si="3"/>
        <v>-25.043776252965827</v>
      </c>
      <c r="M19" s="5">
        <f t="shared" si="4"/>
        <v>0</v>
      </c>
      <c r="N19" s="2">
        <v>0.57679999999999998</v>
      </c>
      <c r="O19" s="2">
        <v>0.24990000000000001</v>
      </c>
      <c r="P19" s="4">
        <f t="shared" si="5"/>
        <v>-56.67475728155339</v>
      </c>
      <c r="Q19" s="2">
        <v>0.35170000000000001</v>
      </c>
      <c r="R19" s="5" cm="1">
        <f t="array" ref="R19">IF(AND(ISNUMBER(Q19), Q19&lt;&gt;0),MATCH(Q19,_xlfn._xlws.SORT(_xlfn._xlws.FILTER($Q$6:$Q$23,(ISNUMBER($Q$6:$Q$23))*($Q$6:$Q$23&lt;&gt;0)),1,-1),0),"")</f>
        <v>9</v>
      </c>
      <c r="S19" s="2">
        <v>0.13719999999999999</v>
      </c>
      <c r="T19" s="5" cm="1">
        <f t="array" ref="T19">IF(AND(ISNUMBER(S19), S19&lt;&gt;0),MATCH(S19,_xlfn._xlws.SORT(_xlfn._xlws.FILTER($S$6:$S$23,(ISNUMBER($S$6:$S$23))*($S$6:$S$23&lt;&gt;0)),1,-1),0),"")</f>
        <v>9</v>
      </c>
      <c r="U19" s="4">
        <f t="shared" si="6"/>
        <v>-60.989479670173452</v>
      </c>
      <c r="V19" s="3">
        <v>5.2956491652587097E-5</v>
      </c>
      <c r="W19" s="3">
        <v>1.80327172910019E-6</v>
      </c>
      <c r="X19" cm="1">
        <f t="array" ref="X19">IF(AND(ISNUMBER(V19), V19&lt;&gt;0), MATCH(V19, _xlfn._xlws.SORT(_xlfn._xlws.FILTER($V$6:$V$23, (ISNUMBER($V$6:$V$23))*($V$6:$V$23&lt;&gt;0))), 0), "")</f>
        <v>3</v>
      </c>
    </row>
    <row r="20" spans="1:24" x14ac:dyDescent="0.55000000000000004">
      <c r="A20" t="s">
        <v>14</v>
      </c>
      <c r="C20" s="2">
        <f t="shared" si="0"/>
        <v>3.9745381115328495</v>
      </c>
      <c r="D20" s="3">
        <v>8.3674486558586308E-3</v>
      </c>
      <c r="E20" cm="1">
        <f t="array" ref="E20">IF(AND(ISNUMBER(D20), D20&lt;&gt;0), MATCH(D20, _xlfn._xlws.SORT(_xlfn._xlws.FILTER($D$6:$D$23, (ISNUMBER($D$6:$D$23))*($D$6:$D$23&lt;&gt;0))), 0), "")</f>
        <v>7</v>
      </c>
      <c r="F20" s="3">
        <v>1.34899770248776E-2</v>
      </c>
      <c r="G20" cm="1">
        <f t="array" ref="G20">IF(AND(ISNUMBER(F20), F20&lt;&gt;0), MATCH(F20, _xlfn._xlws.SORT(_xlfn._xlws.FILTER($F$6:$F$23, (ISNUMBER($F$6:$F$23))*($F$6:$F$23&lt;&gt;0))), 0), "")</f>
        <v>6</v>
      </c>
      <c r="H20" s="4">
        <f t="shared" si="1"/>
        <v>61.219716782275469</v>
      </c>
      <c r="I20">
        <f t="shared" si="2"/>
        <v>-1</v>
      </c>
      <c r="J20" s="3">
        <v>8.4032707436032597E-3</v>
      </c>
      <c r="K20" cm="1">
        <f t="array" ref="K20">IF(AND(ISNUMBER(J20), J20&lt;&gt;0), MATCH(J20, _xlfn._xlws.SORT(_xlfn._xlws.FILTER($J$6:$J$23, (ISNUMBER($J$6:$J$23))*($J$6:$J$23&lt;&gt;0))), 0), "")</f>
        <v>6</v>
      </c>
      <c r="L20" s="4">
        <f t="shared" si="3"/>
        <v>-37.707301294091671</v>
      </c>
      <c r="M20" s="5">
        <f t="shared" si="4"/>
        <v>0</v>
      </c>
      <c r="N20" s="2">
        <v>0.56289999999999996</v>
      </c>
      <c r="O20" s="2">
        <v>0.24640000000000001</v>
      </c>
      <c r="P20" s="4">
        <f t="shared" si="5"/>
        <v>-56.226683247468465</v>
      </c>
      <c r="Q20" s="2">
        <v>0.34110000000000001</v>
      </c>
      <c r="R20" s="5" cm="1">
        <f t="array" ref="R20">IF(AND(ISNUMBER(Q20), Q20&lt;&gt;0),MATCH(Q20,_xlfn._xlws.SORT(_xlfn._xlws.FILTER($Q$6:$Q$23,(ISNUMBER($Q$6:$Q$23))*($Q$6:$Q$23&lt;&gt;0)),1,-1),0),"")</f>
        <v>11</v>
      </c>
      <c r="S20" s="2">
        <v>0.13469999999999999</v>
      </c>
      <c r="T20" s="5" cm="1">
        <f t="array" ref="T20">IF(AND(ISNUMBER(S20), S20&lt;&gt;0),MATCH(S20,_xlfn._xlws.SORT(_xlfn._xlws.FILTER($S$6:$S$23,(ISNUMBER($S$6:$S$23))*($S$6:$S$23&lt;&gt;0)),1,-1),0),"")</f>
        <v>11</v>
      </c>
      <c r="U20" s="4">
        <f t="shared" si="6"/>
        <v>-60.510114335971863</v>
      </c>
      <c r="V20" s="3">
        <v>5.5023179786707404E-4</v>
      </c>
      <c r="W20" s="3">
        <v>6.3764179815769501E-6</v>
      </c>
      <c r="X20" cm="1">
        <f t="array" ref="X20">IF(AND(ISNUMBER(V20), V20&lt;&gt;0), MATCH(V20, _xlfn._xlws.SORT(_xlfn._xlws.FILTER($V$6:$V$23, (ISNUMBER($V$6:$V$23))*($V$6:$V$23&lt;&gt;0))), 0), "")</f>
        <v>12</v>
      </c>
    </row>
    <row r="21" spans="1:24" x14ac:dyDescent="0.55000000000000004">
      <c r="A21" t="s">
        <v>15</v>
      </c>
      <c r="C21" s="2">
        <f t="shared" si="0"/>
        <v>7.3719681257840151</v>
      </c>
      <c r="D21" s="3">
        <v>1.55199328963874E-2</v>
      </c>
      <c r="E21" cm="1">
        <f t="array" ref="E21">IF(AND(ISNUMBER(D21), D21&lt;&gt;0), MATCH(D21, _xlfn._xlws.SORT(_xlfn._xlws.FILTER($D$6:$D$23, (ISNUMBER($D$6:$D$23))*($D$6:$D$23&lt;&gt;0))), 0), "")</f>
        <v>9</v>
      </c>
      <c r="F21" s="3">
        <v>2.2896696043134601E-2</v>
      </c>
      <c r="G21" cm="1">
        <f t="array" ref="G21">IF(AND(ISNUMBER(F21), F21&lt;&gt;0), MATCH(F21, _xlfn._xlws.SORT(_xlfn._xlws.FILTER($F$6:$F$23, (ISNUMBER($F$6:$F$23))*($F$6:$F$23&lt;&gt;0))), 0), "")</f>
        <v>10</v>
      </c>
      <c r="H21" s="4">
        <f t="shared" si="1"/>
        <v>47.530895887212907</v>
      </c>
      <c r="I21">
        <f t="shared" si="2"/>
        <v>1</v>
      </c>
      <c r="J21" s="3">
        <v>1.7346752800531402E-2</v>
      </c>
      <c r="K21" cm="1">
        <f t="array" ref="K21">IF(AND(ISNUMBER(J21), J21&lt;&gt;0), MATCH(J21, _xlfn._xlws.SORT(_xlfn._xlws.FILTER($J$6:$J$23, (ISNUMBER($J$6:$J$23))*($J$6:$J$23&lt;&gt;0))), 0), "")</f>
        <v>10</v>
      </c>
      <c r="L21" s="4">
        <f t="shared" si="3"/>
        <v>-24.239057164176785</v>
      </c>
      <c r="M21" s="5">
        <f t="shared" si="4"/>
        <v>0</v>
      </c>
      <c r="N21" s="2">
        <v>0.54810000000000003</v>
      </c>
      <c r="O21" s="2">
        <v>0.23810000000000001</v>
      </c>
      <c r="P21" s="4">
        <f t="shared" si="5"/>
        <v>-56.559022076263467</v>
      </c>
      <c r="Q21" s="2">
        <v>0.3342</v>
      </c>
      <c r="R21" s="5" cm="1">
        <f t="array" ref="R21">IF(AND(ISNUMBER(Q21), Q21&lt;&gt;0),MATCH(Q21,_xlfn._xlws.SORT(_xlfn._xlws.FILTER($Q$6:$Q$23,(ISNUMBER($Q$6:$Q$23))*($Q$6:$Q$23&lt;&gt;0)),1,-1),0),"")</f>
        <v>12</v>
      </c>
      <c r="S21" s="2">
        <v>0.1283</v>
      </c>
      <c r="T21" s="5" cm="1">
        <f t="array" ref="T21">IF(AND(ISNUMBER(S21), S21&lt;&gt;0),MATCH(S21,_xlfn._xlws.SORT(_xlfn._xlws.FILTER($S$6:$S$23,(ISNUMBER($S$6:$S$23))*($S$6:$S$23&lt;&gt;0)),1,-1),0),"")</f>
        <v>14</v>
      </c>
      <c r="U21" s="4">
        <f t="shared" si="6"/>
        <v>-61.609814482345904</v>
      </c>
      <c r="V21" t="s">
        <v>42</v>
      </c>
      <c r="X21" t="str" cm="1">
        <f t="array" ref="X21">IF(AND(ISNUMBER(V21), V21&lt;&gt;0), MATCH(V21, _xlfn._xlws.SORT(_xlfn._xlws.FILTER($V$6:$V$23, (ISNUMBER($V$6:$V$23))*($V$6:$V$23&lt;&gt;0))), 0), "")</f>
        <v/>
      </c>
    </row>
    <row r="22" spans="1:24" x14ac:dyDescent="0.55000000000000004">
      <c r="A22" t="s">
        <v>16</v>
      </c>
      <c r="C22" s="2">
        <f t="shared" si="0"/>
        <v>4.5335342652635893</v>
      </c>
      <c r="D22" s="3">
        <v>9.5442826637128202E-3</v>
      </c>
      <c r="E22" cm="1">
        <f t="array" ref="E22">IF(AND(ISNUMBER(D22), D22&lt;&gt;0), MATCH(D22, _xlfn._xlws.SORT(_xlfn._xlws.FILTER($D$6:$D$23, (ISNUMBER($D$6:$D$23))*($D$6:$D$23&lt;&gt;0))), 0), "")</f>
        <v>8</v>
      </c>
      <c r="F22" s="3">
        <v>2.4547209675863602E-2</v>
      </c>
      <c r="G22" cm="1">
        <f t="array" ref="G22">IF(AND(ISNUMBER(F22), F22&lt;&gt;0), MATCH(F22, _xlfn._xlws.SORT(_xlfn._xlws.FILTER($F$6:$F$23, (ISNUMBER($F$6:$F$23))*($F$6:$F$23&lt;&gt;0))), 0), "")</f>
        <v>11</v>
      </c>
      <c r="H22" s="4">
        <f t="shared" si="1"/>
        <v>157.19281941629436</v>
      </c>
      <c r="I22">
        <f t="shared" si="2"/>
        <v>3</v>
      </c>
      <c r="J22" s="3">
        <v>1.9341185979643401E-2</v>
      </c>
      <c r="K22" cm="1">
        <f t="array" ref="K22">IF(AND(ISNUMBER(J22), J22&lt;&gt;0), MATCH(J22, _xlfn._xlws.SORT(_xlfn._xlws.FILTER($J$6:$J$23, (ISNUMBER($J$6:$J$23))*($J$6:$J$23&lt;&gt;0))), 0), "")</f>
        <v>11</v>
      </c>
      <c r="L22" s="4">
        <f t="shared" si="3"/>
        <v>-21.208209670116183</v>
      </c>
      <c r="M22" s="5">
        <f t="shared" si="4"/>
        <v>0</v>
      </c>
      <c r="N22" s="2">
        <v>0.55859999999999999</v>
      </c>
      <c r="O22" s="2">
        <v>0.222</v>
      </c>
      <c r="P22" s="4">
        <f t="shared" si="5"/>
        <v>-60.257787325456505</v>
      </c>
      <c r="Q22" s="2">
        <v>0.34139999999999998</v>
      </c>
      <c r="R22" s="5" cm="1">
        <f t="array" ref="R22">IF(AND(ISNUMBER(Q22), Q22&lt;&gt;0),MATCH(Q22,_xlfn._xlws.SORT(_xlfn._xlws.FILTER($Q$6:$Q$23,(ISNUMBER($Q$6:$Q$23))*($Q$6:$Q$23&lt;&gt;0)),1,-1),0),"")</f>
        <v>10</v>
      </c>
      <c r="S22" s="2">
        <v>0.1205</v>
      </c>
      <c r="T22" s="5" cm="1">
        <f t="array" ref="T22">IF(AND(ISNUMBER(S22), S22&lt;&gt;0),MATCH(S22,_xlfn._xlws.SORT(_xlfn._xlws.FILTER($S$6:$S$23,(ISNUMBER($S$6:$S$23))*($S$6:$S$23&lt;&gt;0)),1,-1),0),"")</f>
        <v>15</v>
      </c>
      <c r="U22" s="4">
        <f t="shared" si="6"/>
        <v>-64.704159343878146</v>
      </c>
      <c r="V22" t="s">
        <v>42</v>
      </c>
      <c r="X22" t="str" cm="1">
        <f t="array" ref="X22">IF(AND(ISNUMBER(V22), V22&lt;&gt;0), MATCH(V22, _xlfn._xlws.SORT(_xlfn._xlws.FILTER($V$6:$V$23, (ISNUMBER($V$6:$V$23))*($V$6:$V$23&lt;&gt;0))), 0), "")</f>
        <v/>
      </c>
    </row>
    <row r="23" spans="1:24" x14ac:dyDescent="0.55000000000000004">
      <c r="A23" t="s">
        <v>17</v>
      </c>
      <c r="C23" s="2">
        <f t="shared" si="0"/>
        <v>181.69004049845785</v>
      </c>
      <c r="D23" s="3">
        <v>0.38250534841780598</v>
      </c>
      <c r="E23" cm="1">
        <f t="array" ref="E23">IF(AND(ISNUMBER(D23), D23&lt;&gt;0), MATCH(D23, _xlfn._xlws.SORT(_xlfn._xlws.FILTER($D$6:$D$23, (ISNUMBER($D$6:$D$23))*($D$6:$D$23&lt;&gt;0))), 0), "")</f>
        <v>16</v>
      </c>
      <c r="F23" s="3">
        <v>0.171941400607247</v>
      </c>
      <c r="G23" cm="1">
        <f t="array" ref="G23">IF(AND(ISNUMBER(F23), F23&lt;&gt;0), MATCH(F23, _xlfn._xlws.SORT(_xlfn._xlws.FILTER($F$6:$F$23, (ISNUMBER($F$6:$F$23))*($F$6:$F$23&lt;&gt;0))), 0), "")</f>
        <v>16</v>
      </c>
      <c r="H23" s="4">
        <f t="shared" si="1"/>
        <v>-55.048628386906252</v>
      </c>
      <c r="I23">
        <f t="shared" si="2"/>
        <v>0</v>
      </c>
      <c r="J23" s="3">
        <v>0.17017451367248501</v>
      </c>
      <c r="K23" cm="1">
        <f t="array" ref="K23">IF(AND(ISNUMBER(J23), J23&lt;&gt;0), MATCH(J23, _xlfn._xlws.SORT(_xlfn._xlws.FILTER($J$6:$J$23, (ISNUMBER($J$6:$J$23))*($J$6:$J$23&lt;&gt;0))), 0), "")</f>
        <v>16</v>
      </c>
      <c r="L23" s="4">
        <f t="shared" si="3"/>
        <v>-1.0276099464828452</v>
      </c>
      <c r="M23" s="5">
        <f t="shared" si="4"/>
        <v>0</v>
      </c>
      <c r="N23" s="2">
        <v>0.32450000000000001</v>
      </c>
      <c r="O23" s="2">
        <v>0.20619999999999999</v>
      </c>
      <c r="P23" s="4">
        <f t="shared" si="5"/>
        <v>-36.456086286594761</v>
      </c>
      <c r="Q23" s="2">
        <v>0.18959999999999999</v>
      </c>
      <c r="R23" s="5" cm="1">
        <f t="array" ref="R23">IF(AND(ISNUMBER(Q23), Q23&lt;&gt;0),MATCH(Q23,_xlfn._xlws.SORT(_xlfn._xlws.FILTER($Q$6:$Q$23,(ISNUMBER($Q$6:$Q$23))*($Q$6:$Q$23&lt;&gt;0)),1,-1),0),"")</f>
        <v>17</v>
      </c>
      <c r="S23" s="2">
        <v>0.10970000000000001</v>
      </c>
      <c r="T23" s="5" cm="1">
        <f t="array" ref="T23">IF(AND(ISNUMBER(S23), S23&lt;&gt;0),MATCH(S23,_xlfn._xlws.SORT(_xlfn._xlws.FILTER($S$6:$S$23,(ISNUMBER($S$6:$S$23))*($S$6:$S$23&lt;&gt;0)),1,-1),0),"")</f>
        <v>16</v>
      </c>
      <c r="U23" s="4">
        <f t="shared" si="6"/>
        <v>-42.141350210970458</v>
      </c>
      <c r="V23" t="s">
        <v>42</v>
      </c>
      <c r="X23" t="str" cm="1">
        <f t="array" ref="X23">IF(AND(ISNUMBER(V23), V23&lt;&gt;0), MATCH(V23, _xlfn._xlws.SORT(_xlfn._xlws.FILTER($V$6:$V$23, (ISNUMBER($V$6:$V$23))*($V$6:$V$23&lt;&gt;0))), 0), "")</f>
        <v/>
      </c>
    </row>
    <row r="24" spans="1:24" x14ac:dyDescent="0.55000000000000004">
      <c r="F24" t="s">
        <v>46</v>
      </c>
      <c r="G24">
        <f>CORREL(E6:E23,G6:G23)</f>
        <v>0.97316821465428283</v>
      </c>
      <c r="S24" t="s">
        <v>46</v>
      </c>
      <c r="T24" s="11">
        <v>0.87558091172674501</v>
      </c>
    </row>
    <row r="25" spans="1:24" x14ac:dyDescent="0.55000000000000004">
      <c r="F25" t="s">
        <v>52</v>
      </c>
      <c r="G25" s="3">
        <v>1.24188234583517E-11</v>
      </c>
      <c r="S25" t="s">
        <v>52</v>
      </c>
      <c r="T25" s="3">
        <v>1.9404264736297401E-6</v>
      </c>
    </row>
    <row r="26" spans="1:24" x14ac:dyDescent="0.55000000000000004">
      <c r="A26" s="8" t="s">
        <v>45</v>
      </c>
    </row>
    <row r="28" spans="1:24" x14ac:dyDescent="0.55000000000000004">
      <c r="C28" t="s">
        <v>30</v>
      </c>
      <c r="D28" t="s">
        <v>30</v>
      </c>
      <c r="E28" t="s">
        <v>32</v>
      </c>
      <c r="F28" t="s">
        <v>32</v>
      </c>
      <c r="G28" t="s">
        <v>32</v>
      </c>
      <c r="H28" t="s">
        <v>41</v>
      </c>
      <c r="I28" t="s">
        <v>43</v>
      </c>
    </row>
    <row r="29" spans="1:24" x14ac:dyDescent="0.55000000000000004">
      <c r="C29" t="s">
        <v>19</v>
      </c>
      <c r="D29" t="s">
        <v>19</v>
      </c>
      <c r="E29" t="s">
        <v>38</v>
      </c>
      <c r="F29" t="s">
        <v>38</v>
      </c>
      <c r="G29" t="s">
        <v>38</v>
      </c>
      <c r="H29" t="s">
        <v>53</v>
      </c>
      <c r="I29" t="s">
        <v>44</v>
      </c>
    </row>
    <row r="30" spans="1:24" x14ac:dyDescent="0.55000000000000004">
      <c r="C30" t="s">
        <v>28</v>
      </c>
      <c r="D30" t="s">
        <v>22</v>
      </c>
      <c r="E30" t="s">
        <v>33</v>
      </c>
      <c r="F30" t="s">
        <v>39</v>
      </c>
      <c r="G30" t="s">
        <v>37</v>
      </c>
      <c r="H30" t="s">
        <v>54</v>
      </c>
      <c r="I30" t="s">
        <v>20</v>
      </c>
    </row>
    <row r="32" spans="1:24" x14ac:dyDescent="0.55000000000000004">
      <c r="A32" t="s">
        <v>0</v>
      </c>
      <c r="C32" s="3">
        <v>2.2122948386779799E-4</v>
      </c>
      <c r="D32">
        <f>_xlfn.RANK.AVG(C32,$C$32:$C$45,1)</f>
        <v>1</v>
      </c>
      <c r="E32" s="3">
        <v>5.8060264432598698E-5</v>
      </c>
      <c r="F32" s="3">
        <v>1.8934365487695701E-6</v>
      </c>
      <c r="G32">
        <f>_xlfn.RANK.AVG(E32,$E$32:$E$45,1)</f>
        <v>6</v>
      </c>
      <c r="H32">
        <f>CORREL(D32:D45,G32:G45)</f>
        <v>2.8571428571428577E-2</v>
      </c>
      <c r="I32">
        <f>D32-G32</f>
        <v>-5</v>
      </c>
    </row>
    <row r="33" spans="1:9" x14ac:dyDescent="0.55000000000000004">
      <c r="A33" t="s">
        <v>1</v>
      </c>
      <c r="C33" s="3">
        <v>3.04861574160217E-4</v>
      </c>
      <c r="D33">
        <f t="shared" ref="D33:D45" si="7">_xlfn.RANK.AVG(C33,$C$32:$C$45,1)</f>
        <v>2</v>
      </c>
      <c r="E33" s="3">
        <v>3.8759212992195001E-4</v>
      </c>
      <c r="F33" s="3">
        <v>5.8445699732279799E-6</v>
      </c>
      <c r="G33">
        <f t="shared" ref="G33:G45" si="8">_xlfn.RANK.AVG(E33,$E$32:$E$45,1)</f>
        <v>11</v>
      </c>
      <c r="H33" s="3">
        <v>0.922761376569874</v>
      </c>
      <c r="I33">
        <f t="shared" ref="I33:I45" si="9">D33-G33</f>
        <v>-9</v>
      </c>
    </row>
    <row r="34" spans="1:9" x14ac:dyDescent="0.55000000000000004">
      <c r="A34" t="s">
        <v>2</v>
      </c>
      <c r="C34" s="3">
        <v>9.5512786447498593E-3</v>
      </c>
      <c r="D34">
        <f t="shared" si="7"/>
        <v>3</v>
      </c>
      <c r="E34" s="3">
        <v>5.2771217627813503E-5</v>
      </c>
      <c r="F34" s="3">
        <v>1.6666293348599201E-6</v>
      </c>
      <c r="G34">
        <f t="shared" si="8"/>
        <v>2</v>
      </c>
      <c r="I34">
        <f t="shared" si="9"/>
        <v>1</v>
      </c>
    </row>
    <row r="35" spans="1:9" x14ac:dyDescent="0.55000000000000004">
      <c r="A35" t="s">
        <v>3</v>
      </c>
      <c r="C35" s="3">
        <v>1.7060421593472298E-2</v>
      </c>
      <c r="D35">
        <f t="shared" si="7"/>
        <v>7</v>
      </c>
      <c r="E35" s="3">
        <v>5.9738944861269998E-5</v>
      </c>
      <c r="F35" s="3">
        <v>1.0161093936810799E-6</v>
      </c>
      <c r="G35">
        <f t="shared" si="8"/>
        <v>8</v>
      </c>
      <c r="I35">
        <f t="shared" si="9"/>
        <v>-1</v>
      </c>
    </row>
    <row r="36" spans="1:9" x14ac:dyDescent="0.55000000000000004">
      <c r="A36" t="s">
        <v>4</v>
      </c>
      <c r="C36" s="3">
        <v>5.7419212912993602E-2</v>
      </c>
      <c r="D36">
        <f t="shared" si="7"/>
        <v>11</v>
      </c>
      <c r="E36" s="3">
        <v>3.4666181793114102E-3</v>
      </c>
      <c r="F36" s="3">
        <v>2.0409572233995402E-5</v>
      </c>
      <c r="G36">
        <f t="shared" si="8"/>
        <v>13</v>
      </c>
      <c r="I36">
        <f t="shared" si="9"/>
        <v>-2</v>
      </c>
    </row>
    <row r="37" spans="1:9" x14ac:dyDescent="0.55000000000000004">
      <c r="A37" t="s">
        <v>5</v>
      </c>
      <c r="C37" s="3">
        <v>0.65252397456151101</v>
      </c>
      <c r="D37">
        <f t="shared" si="7"/>
        <v>13</v>
      </c>
      <c r="E37" s="3">
        <v>1.09442776003851E-2</v>
      </c>
      <c r="F37" s="3">
        <v>9.3525747461364508E-6</v>
      </c>
      <c r="G37">
        <f t="shared" si="8"/>
        <v>14</v>
      </c>
      <c r="I37">
        <f t="shared" si="9"/>
        <v>-1</v>
      </c>
    </row>
    <row r="38" spans="1:9" x14ac:dyDescent="0.55000000000000004">
      <c r="A38" t="s">
        <v>6</v>
      </c>
      <c r="C38" s="3">
        <v>1.28097515136205E-2</v>
      </c>
      <c r="D38">
        <f t="shared" si="7"/>
        <v>5</v>
      </c>
      <c r="E38" s="3">
        <v>9.5887296720592702E-5</v>
      </c>
      <c r="F38" s="3">
        <v>2.6541905202546501E-6</v>
      </c>
      <c r="G38">
        <f t="shared" si="8"/>
        <v>10</v>
      </c>
      <c r="I38">
        <f t="shared" si="9"/>
        <v>-5</v>
      </c>
    </row>
    <row r="39" spans="1:9" x14ac:dyDescent="0.55000000000000004">
      <c r="A39" t="s">
        <v>8</v>
      </c>
      <c r="C39" s="3">
        <v>1.2238422328175E-2</v>
      </c>
      <c r="D39">
        <f t="shared" si="7"/>
        <v>4</v>
      </c>
      <c r="E39" s="3">
        <v>6.8972053720917E-5</v>
      </c>
      <c r="F39" s="3">
        <v>2.8050327187485498E-6</v>
      </c>
      <c r="G39">
        <f t="shared" si="8"/>
        <v>9</v>
      </c>
      <c r="I39">
        <f t="shared" si="9"/>
        <v>-5</v>
      </c>
    </row>
    <row r="40" spans="1:9" x14ac:dyDescent="0.55000000000000004">
      <c r="A40" t="s">
        <v>9</v>
      </c>
      <c r="C40" s="3">
        <v>4.6588471047251501E-2</v>
      </c>
      <c r="D40">
        <f t="shared" si="7"/>
        <v>10</v>
      </c>
      <c r="E40" s="3">
        <v>5.8492110643140302E-5</v>
      </c>
      <c r="F40" s="3">
        <v>2.42527226188712E-6</v>
      </c>
      <c r="G40">
        <f t="shared" si="8"/>
        <v>7</v>
      </c>
      <c r="I40">
        <f t="shared" si="9"/>
        <v>3</v>
      </c>
    </row>
    <row r="41" spans="1:9" x14ac:dyDescent="0.55000000000000004">
      <c r="A41" t="s">
        <v>10</v>
      </c>
      <c r="C41" s="3">
        <v>0.79364676853331895</v>
      </c>
      <c r="D41">
        <f t="shared" si="7"/>
        <v>14</v>
      </c>
      <c r="E41" s="3">
        <v>5.4012760814201397E-5</v>
      </c>
      <c r="F41" s="3">
        <v>2.4071398848254201E-6</v>
      </c>
      <c r="G41">
        <f t="shared" si="8"/>
        <v>5</v>
      </c>
      <c r="I41">
        <f t="shared" si="9"/>
        <v>9</v>
      </c>
    </row>
    <row r="42" spans="1:9" x14ac:dyDescent="0.55000000000000004">
      <c r="A42" t="s">
        <v>11</v>
      </c>
      <c r="C42" s="3">
        <v>3.2765113418341402E-2</v>
      </c>
      <c r="D42">
        <f t="shared" si="7"/>
        <v>9</v>
      </c>
      <c r="E42" s="3">
        <v>5.2639955347390798E-5</v>
      </c>
      <c r="F42" s="3">
        <v>1.5377068584566399E-6</v>
      </c>
      <c r="G42">
        <f t="shared" si="8"/>
        <v>1</v>
      </c>
      <c r="I42">
        <f t="shared" si="9"/>
        <v>8</v>
      </c>
    </row>
    <row r="43" spans="1:9" x14ac:dyDescent="0.55000000000000004">
      <c r="A43" t="s">
        <v>12</v>
      </c>
      <c r="C43" s="3">
        <v>0.111291277886061</v>
      </c>
      <c r="D43">
        <f t="shared" si="7"/>
        <v>12</v>
      </c>
      <c r="E43" s="3">
        <v>5.3268384864872101E-5</v>
      </c>
      <c r="F43" s="3">
        <v>2.5410822845234598E-6</v>
      </c>
      <c r="G43">
        <f t="shared" si="8"/>
        <v>4</v>
      </c>
      <c r="I43">
        <f t="shared" si="9"/>
        <v>8</v>
      </c>
    </row>
    <row r="44" spans="1:9" x14ac:dyDescent="0.55000000000000004">
      <c r="A44" t="s">
        <v>13</v>
      </c>
      <c r="C44" s="3">
        <v>2.0272880019115501E-2</v>
      </c>
      <c r="D44">
        <f t="shared" si="7"/>
        <v>8</v>
      </c>
      <c r="E44" s="3">
        <v>5.2956491652587097E-5</v>
      </c>
      <c r="F44" s="3">
        <v>1.80327172910019E-6</v>
      </c>
      <c r="G44">
        <f t="shared" si="8"/>
        <v>3</v>
      </c>
      <c r="I44">
        <f t="shared" si="9"/>
        <v>5</v>
      </c>
    </row>
    <row r="45" spans="1:9" x14ac:dyDescent="0.55000000000000004">
      <c r="A45" t="s">
        <v>14</v>
      </c>
      <c r="C45" s="3">
        <v>1.34899770248776E-2</v>
      </c>
      <c r="D45">
        <f t="shared" si="7"/>
        <v>6</v>
      </c>
      <c r="E45" s="3">
        <v>5.5023179786707404E-4</v>
      </c>
      <c r="F45" s="3">
        <v>6.3764179815769501E-6</v>
      </c>
      <c r="G45">
        <f t="shared" si="8"/>
        <v>12</v>
      </c>
      <c r="I45">
        <f t="shared" si="9"/>
        <v>-6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8F33-4806-403D-A75A-FAF003879812}">
  <dimension ref="A1:X42"/>
  <sheetViews>
    <sheetView workbookViewId="0">
      <pane xSplit="1" topLeftCell="B1" activePane="topRight" state="frozen"/>
      <selection pane="topRight"/>
    </sheetView>
  </sheetViews>
  <sheetFormatPr baseColWidth="10" defaultRowHeight="14.4" x14ac:dyDescent="0.55000000000000004"/>
  <sheetData>
    <row r="1" spans="1:24" x14ac:dyDescent="0.55000000000000004">
      <c r="A1" s="8" t="s">
        <v>51</v>
      </c>
    </row>
    <row r="2" spans="1:24" x14ac:dyDescent="0.55000000000000004">
      <c r="C2" t="s">
        <v>47</v>
      </c>
      <c r="D2" t="s">
        <v>47</v>
      </c>
      <c r="E2" t="s">
        <v>47</v>
      </c>
      <c r="F2" t="s">
        <v>30</v>
      </c>
      <c r="G2" t="s">
        <v>30</v>
      </c>
      <c r="H2" t="s">
        <v>30</v>
      </c>
      <c r="I2" t="s">
        <v>30</v>
      </c>
      <c r="J2" t="s">
        <v>34</v>
      </c>
      <c r="K2" t="s">
        <v>34</v>
      </c>
      <c r="L2" t="s">
        <v>34</v>
      </c>
      <c r="M2" t="s">
        <v>34</v>
      </c>
      <c r="N2" t="s">
        <v>47</v>
      </c>
      <c r="O2" t="s">
        <v>30</v>
      </c>
      <c r="Q2" t="s">
        <v>47</v>
      </c>
      <c r="R2" t="s">
        <v>47</v>
      </c>
      <c r="S2" t="s">
        <v>30</v>
      </c>
      <c r="T2" t="s">
        <v>30</v>
      </c>
      <c r="V2" t="s">
        <v>32</v>
      </c>
      <c r="W2" t="s">
        <v>32</v>
      </c>
      <c r="X2" t="s">
        <v>32</v>
      </c>
    </row>
    <row r="3" spans="1:24" x14ac:dyDescent="0.55000000000000004">
      <c r="A3" t="s">
        <v>24</v>
      </c>
      <c r="B3" t="s">
        <v>25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s="1" t="s">
        <v>31</v>
      </c>
      <c r="O3" t="s">
        <v>31</v>
      </c>
      <c r="P3" t="s">
        <v>31</v>
      </c>
      <c r="Q3" t="s">
        <v>36</v>
      </c>
      <c r="R3" s="10" t="s">
        <v>36</v>
      </c>
      <c r="S3" t="s">
        <v>36</v>
      </c>
      <c r="T3" s="10" t="s">
        <v>36</v>
      </c>
      <c r="U3" t="s">
        <v>36</v>
      </c>
      <c r="V3" t="s">
        <v>38</v>
      </c>
      <c r="W3" t="s">
        <v>38</v>
      </c>
      <c r="X3" t="s">
        <v>38</v>
      </c>
    </row>
    <row r="4" spans="1:24" x14ac:dyDescent="0.55000000000000004">
      <c r="C4" t="s">
        <v>26</v>
      </c>
      <c r="D4" t="s">
        <v>28</v>
      </c>
      <c r="E4" t="s">
        <v>22</v>
      </c>
      <c r="F4" t="s">
        <v>28</v>
      </c>
      <c r="G4" t="s">
        <v>22</v>
      </c>
      <c r="H4" t="s">
        <v>20</v>
      </c>
      <c r="I4" t="s">
        <v>22</v>
      </c>
      <c r="J4" t="s">
        <v>28</v>
      </c>
      <c r="K4" t="s">
        <v>22</v>
      </c>
      <c r="L4" t="s">
        <v>20</v>
      </c>
      <c r="M4" t="s">
        <v>22</v>
      </c>
      <c r="P4" t="s">
        <v>20</v>
      </c>
      <c r="R4" t="s">
        <v>22</v>
      </c>
      <c r="T4" t="s">
        <v>22</v>
      </c>
      <c r="U4" t="s">
        <v>20</v>
      </c>
      <c r="V4" t="s">
        <v>33</v>
      </c>
      <c r="W4" t="s">
        <v>39</v>
      </c>
      <c r="X4" t="s">
        <v>37</v>
      </c>
    </row>
    <row r="5" spans="1:24" x14ac:dyDescent="0.55000000000000004">
      <c r="C5" t="s">
        <v>27</v>
      </c>
      <c r="H5" t="s">
        <v>29</v>
      </c>
      <c r="I5" t="s">
        <v>20</v>
      </c>
      <c r="L5" t="s">
        <v>29</v>
      </c>
      <c r="M5" t="s">
        <v>20</v>
      </c>
      <c r="P5" t="s">
        <v>29</v>
      </c>
      <c r="U5" t="s">
        <v>29</v>
      </c>
    </row>
    <row r="6" spans="1:24" x14ac:dyDescent="0.55000000000000004">
      <c r="A6" t="s">
        <v>0</v>
      </c>
      <c r="C6" s="2">
        <f>D6*475</f>
        <v>3.3155619240915373</v>
      </c>
      <c r="D6" s="3">
        <v>6.9801303665085E-3</v>
      </c>
      <c r="E6" cm="1">
        <f t="array" ref="E6">IF(AND(ISNUMBER(D6), D6&lt;&gt;0), MATCH(D6, _xlfn._xlws.SORT(_xlfn._xlws.FILTER($D$6:$D$23, (ISNUMBER($D$6:$D$23))*($D$6:$D$23&lt;&gt;0))), 0), "")</f>
        <v>1</v>
      </c>
      <c r="F6" s="3">
        <v>1.2583614572432701E-3</v>
      </c>
      <c r="G6" cm="1">
        <f t="array" ref="G6">IF(AND(ISNUMBER(F6), F6&lt;&gt;0), MATCH(F6, _xlfn._xlws.SORT(_xlfn._xlws.FILTER($F$6:$F$23, (ISNUMBER($F$6:$F$23))*($F$6:$F$23&lt;&gt;0))), 0), "")</f>
        <v>1</v>
      </c>
      <c r="H6" s="4">
        <f>(F6-D6)/D6*100</f>
        <v>-81.972235600626604</v>
      </c>
      <c r="I6">
        <f>G6-E6</f>
        <v>0</v>
      </c>
      <c r="J6" s="3">
        <v>3.5599004151449598E-4</v>
      </c>
      <c r="K6" cm="1">
        <f t="array" ref="K6">IF(AND(ISNUMBER(J6), J6&lt;&gt;0), MATCH(J6, _xlfn._xlws.SORT(_xlfn._xlws.FILTER($J$6:$J$23, (ISNUMBER($J$6:$J$23))*($J$6:$J$23&lt;&gt;0))), 0), "")</f>
        <v>1</v>
      </c>
      <c r="L6" s="4">
        <f>(J6-F6)/F6*100</f>
        <v>-71.710032958703778</v>
      </c>
      <c r="M6" s="5">
        <f>K6-G6</f>
        <v>0</v>
      </c>
      <c r="N6" s="2">
        <v>9.5999999999999992E-3</v>
      </c>
      <c r="O6" s="2">
        <v>1.0500000000000001E-2</v>
      </c>
      <c r="P6" s="4">
        <f>(O6-N6)/N6*100</f>
        <v>9.375000000000016</v>
      </c>
      <c r="Q6" s="2">
        <v>4.1000000000000003E-3</v>
      </c>
      <c r="R6" s="5" cm="1">
        <f t="array" ref="R6">IF(AND(ISNUMBER(Q6), Q6&lt;&gt;0),MATCH(Q6,_xlfn._xlws.SORT(_xlfn._xlws.FILTER($Q$6:$Q$23,(ISNUMBER($Q$6:$Q$23))*($Q$6:$Q$23&lt;&gt;0)),1,-1),0),"")</f>
        <v>15</v>
      </c>
      <c r="S6" s="2">
        <v>4.4000000000000003E-3</v>
      </c>
      <c r="T6" s="5" cm="1">
        <f t="array" ref="T6">IF(AND(ISNUMBER(S6), S6&lt;&gt;0),MATCH(S6,_xlfn._xlws.SORT(_xlfn._xlws.FILTER($S$6:$S$23,(ISNUMBER($S$6:$S$23))*($S$6:$S$23&lt;&gt;0)),1,-1),0),"")</f>
        <v>16</v>
      </c>
      <c r="U6" s="4">
        <f>(S6-Q6)/Q6*100</f>
        <v>7.317073170731704</v>
      </c>
      <c r="V6" s="3">
        <v>1.4408732499537999E-3</v>
      </c>
      <c r="W6" s="3">
        <v>1.0425576154050201E-5</v>
      </c>
      <c r="X6" cm="1">
        <f t="array" ref="X6">IF(AND(ISNUMBER(V6), V6&lt;&gt;0), MATCH(V6, _xlfn._xlws.SORT(_xlfn._xlws.FILTER($V$6:$V$23, (ISNUMBER($V$6:$V$23))*($V$6:$V$23&lt;&gt;0))), 0), "")</f>
        <v>9</v>
      </c>
    </row>
    <row r="7" spans="1:24" x14ac:dyDescent="0.55000000000000004">
      <c r="A7" t="s">
        <v>1</v>
      </c>
      <c r="C7" s="2">
        <f t="shared" ref="C7:C23" si="0">D7*475</f>
        <v>4.8823828914590424</v>
      </c>
      <c r="D7" s="3">
        <v>1.02787008241243E-2</v>
      </c>
      <c r="E7" cm="1">
        <f t="array" ref="E7">IF(AND(ISNUMBER(D7), D7&lt;&gt;0), MATCH(D7, _xlfn._xlws.SORT(_xlfn._xlws.FILTER($D$6:$D$23, (ISNUMBER($D$6:$D$23))*($D$6:$D$23&lt;&gt;0))), 0), "")</f>
        <v>2</v>
      </c>
      <c r="F7" s="3">
        <v>1.6409922163292299E-3</v>
      </c>
      <c r="G7" cm="1">
        <f t="array" ref="G7">IF(AND(ISNUMBER(F7), F7&lt;&gt;0), MATCH(F7, _xlfn._xlws.SORT(_xlfn._xlws.FILTER($F$6:$F$23, (ISNUMBER($F$6:$F$23))*($F$6:$F$23&lt;&gt;0))), 0), "")</f>
        <v>2</v>
      </c>
      <c r="H7" s="4">
        <f t="shared" ref="H7:H23" si="1">(F7-D7)/D7*100</f>
        <v>-84.035023059745157</v>
      </c>
      <c r="I7">
        <f t="shared" ref="I7:I23" si="2">G7-E7</f>
        <v>0</v>
      </c>
      <c r="J7" s="3">
        <v>9.7284467915458397E-4</v>
      </c>
      <c r="K7" cm="1">
        <f t="array" ref="K7">IF(AND(ISNUMBER(J7), J7&lt;&gt;0), MATCH(J7, _xlfn._xlws.SORT(_xlfn._xlws.FILTER($J$6:$J$23, (ISNUMBER($J$6:$J$23))*($J$6:$J$23&lt;&gt;0))), 0), "")</f>
        <v>2</v>
      </c>
      <c r="L7" s="4">
        <f t="shared" ref="L7:L23" si="3">(J7-F7)/F7*100</f>
        <v>-40.716069858590757</v>
      </c>
      <c r="M7" s="5">
        <f t="shared" ref="M7:M23" si="4">K7-G7</f>
        <v>0</v>
      </c>
      <c r="N7" s="2">
        <v>4.1399999999999999E-2</v>
      </c>
      <c r="O7" s="2">
        <v>0.16619999999999999</v>
      </c>
      <c r="P7" s="4">
        <f t="shared" ref="P7:P23" si="5">(O7-N7)/N7*100</f>
        <v>301.44927536231887</v>
      </c>
      <c r="Q7" s="2">
        <v>2.6800000000000001E-2</v>
      </c>
      <c r="R7" s="5" cm="1">
        <f t="array" ref="R7">IF(AND(ISNUMBER(Q7), Q7&lt;&gt;0),MATCH(Q7,_xlfn._xlws.SORT(_xlfn._xlws.FILTER($Q$6:$Q$23,(ISNUMBER($Q$6:$Q$23))*($Q$6:$Q$23&lt;&gt;0)),1,-1),0),"")</f>
        <v>1</v>
      </c>
      <c r="S7" s="2">
        <v>8.7300000000000003E-2</v>
      </c>
      <c r="T7" s="5" cm="1">
        <f t="array" ref="T7">IF(AND(ISNUMBER(S7), S7&lt;&gt;0),MATCH(S7,_xlfn._xlws.SORT(_xlfn._xlws.FILTER($S$6:$S$23,(ISNUMBER($S$6:$S$23))*($S$6:$S$23&lt;&gt;0)),1,-1),0),"")</f>
        <v>1</v>
      </c>
      <c r="U7" s="4">
        <f t="shared" ref="U7:U23" si="6">(S7-Q7)/Q7*100</f>
        <v>225.74626865671638</v>
      </c>
      <c r="V7" s="3">
        <v>2.4318376041502802E-3</v>
      </c>
      <c r="W7" s="3">
        <v>1.5212896010698501E-5</v>
      </c>
      <c r="X7" cm="1">
        <f t="array" ref="X7">IF(AND(ISNUMBER(V7), V7&lt;&gt;0), MATCH(V7, _xlfn._xlws.SORT(_xlfn._xlws.FILTER($V$6:$V$23, (ISNUMBER($V$6:$V$23))*($V$6:$V$23&lt;&gt;0))), 0), "")</f>
        <v>10</v>
      </c>
    </row>
    <row r="8" spans="1:24" x14ac:dyDescent="0.55000000000000004">
      <c r="A8" t="s">
        <v>2</v>
      </c>
      <c r="C8" s="2">
        <f t="shared" si="0"/>
        <v>30.877949019360891</v>
      </c>
      <c r="D8" s="3">
        <v>6.5006208461812404E-2</v>
      </c>
      <c r="E8" cm="1">
        <f t="array" ref="E8">IF(AND(ISNUMBER(D8), D8&lt;&gt;0), MATCH(D8, _xlfn._xlws.SORT(_xlfn._xlws.FILTER($D$6:$D$23, (ISNUMBER($D$6:$D$23))*($D$6:$D$23&lt;&gt;0))), 0), "")</f>
        <v>6</v>
      </c>
      <c r="F8" s="3">
        <v>1.46464483708396E-2</v>
      </c>
      <c r="G8" cm="1">
        <f t="array" ref="G8">IF(AND(ISNUMBER(F8), F8&lt;&gt;0), MATCH(F8, _xlfn._xlws.SORT(_xlfn._xlws.FILTER($F$6:$F$23, (ISNUMBER($F$6:$F$23))*($F$6:$F$23&lt;&gt;0))), 0), "")</f>
        <v>3</v>
      </c>
      <c r="H8" s="4">
        <f t="shared" si="1"/>
        <v>-77.46915453553396</v>
      </c>
      <c r="I8">
        <f t="shared" si="2"/>
        <v>-3</v>
      </c>
      <c r="J8" s="3">
        <v>8.4057256186135295E-3</v>
      </c>
      <c r="K8" cm="1">
        <f t="array" ref="K8">IF(AND(ISNUMBER(J8), J8&lt;&gt;0), MATCH(J8, _xlfn._xlws.SORT(_xlfn._xlws.FILTER($J$6:$J$23, (ISNUMBER($J$6:$J$23))*($J$6:$J$23&lt;&gt;0))), 0), "")</f>
        <v>4</v>
      </c>
      <c r="L8" s="4">
        <f t="shared" si="3"/>
        <v>-42.609119932795856</v>
      </c>
      <c r="M8" s="5">
        <f t="shared" si="4"/>
        <v>1</v>
      </c>
      <c r="N8" s="2">
        <v>2.7699999999999999E-2</v>
      </c>
      <c r="O8" s="2">
        <v>5.2999999999999999E-2</v>
      </c>
      <c r="P8" s="4">
        <f t="shared" si="5"/>
        <v>91.335740072202171</v>
      </c>
      <c r="Q8" s="2">
        <v>1.26E-2</v>
      </c>
      <c r="R8" s="5" cm="1">
        <f t="array" ref="R8">IF(AND(ISNUMBER(Q8), Q8&lt;&gt;0),MATCH(Q8,_xlfn._xlws.SORT(_xlfn._xlws.FILTER($Q$6:$Q$23,(ISNUMBER($Q$6:$Q$23))*($Q$6:$Q$23&lt;&gt;0)),1,-1),0),"")</f>
        <v>9</v>
      </c>
      <c r="S8" s="2">
        <v>2.6100000000000002E-2</v>
      </c>
      <c r="T8" s="5" cm="1">
        <f t="array" ref="T8">IF(AND(ISNUMBER(S8), S8&lt;&gt;0),MATCH(S8,_xlfn._xlws.SORT(_xlfn._xlws.FILTER($S$6:$S$23,(ISNUMBER($S$6:$S$23))*($S$6:$S$23&lt;&gt;0)),1,-1),0),"")</f>
        <v>8</v>
      </c>
      <c r="U8" s="4">
        <f t="shared" si="6"/>
        <v>107.14285714285717</v>
      </c>
      <c r="V8" s="3">
        <v>4.3669763017690799E-4</v>
      </c>
      <c r="W8" s="3">
        <v>2.9673672592162501E-6</v>
      </c>
      <c r="X8" cm="1">
        <f t="array" ref="X8">IF(AND(ISNUMBER(V8), V8&lt;&gt;0), MATCH(V8, _xlfn._xlws.SORT(_xlfn._xlws.FILTER($V$6:$V$23, (ISNUMBER($V$6:$V$23))*($V$6:$V$23&lt;&gt;0))), 0), "")</f>
        <v>2</v>
      </c>
    </row>
    <row r="9" spans="1:24" x14ac:dyDescent="0.55000000000000004">
      <c r="A9" t="s">
        <v>3</v>
      </c>
      <c r="C9" s="2">
        <f t="shared" si="0"/>
        <v>51.148232672775926</v>
      </c>
      <c r="D9" s="3">
        <v>0.107680489837423</v>
      </c>
      <c r="E9" cm="1">
        <f t="array" ref="E9">IF(AND(ISNUMBER(D9), D9&lt;&gt;0), MATCH(D9, _xlfn._xlws.SORT(_xlfn._xlws.FILTER($D$6:$D$23, (ISNUMBER($D$6:$D$23))*($D$6:$D$23&lt;&gt;0))), 0), "")</f>
        <v>10</v>
      </c>
      <c r="F9" s="3">
        <v>2.5563216107985499E-2</v>
      </c>
      <c r="G9" cm="1">
        <f t="array" ref="G9">IF(AND(ISNUMBER(F9), F9&lt;&gt;0), MATCH(F9, _xlfn._xlws.SORT(_xlfn._xlws.FILTER($F$6:$F$23, (ISNUMBER($F$6:$F$23))*($F$6:$F$23&lt;&gt;0))), 0), "")</f>
        <v>7</v>
      </c>
      <c r="H9" s="4">
        <f t="shared" si="1"/>
        <v>-76.260122751502081</v>
      </c>
      <c r="I9">
        <f t="shared" si="2"/>
        <v>-3</v>
      </c>
      <c r="J9" s="3">
        <v>1.8487317889295099E-2</v>
      </c>
      <c r="K9" cm="1">
        <f t="array" ref="K9">IF(AND(ISNUMBER(J9), J9&lt;&gt;0), MATCH(J9, _xlfn._xlws.SORT(_xlfn._xlws.FILTER($J$6:$J$23, (ISNUMBER($J$6:$J$23))*($J$6:$J$23&lt;&gt;0))), 0), "")</f>
        <v>7</v>
      </c>
      <c r="L9" s="4">
        <f t="shared" si="3"/>
        <v>-27.680000000000053</v>
      </c>
      <c r="M9" s="5">
        <f t="shared" si="4"/>
        <v>0</v>
      </c>
      <c r="N9" s="2">
        <v>3.3500000000000002E-2</v>
      </c>
      <c r="O9" s="2">
        <v>4.2099999999999999E-2</v>
      </c>
      <c r="P9" s="4">
        <f t="shared" si="5"/>
        <v>25.671641791044763</v>
      </c>
      <c r="Q9" s="2">
        <v>1.6500000000000001E-2</v>
      </c>
      <c r="R9" s="5" cm="1">
        <f t="array" ref="R9">IF(AND(ISNUMBER(Q9), Q9&lt;&gt;0),MATCH(Q9,_xlfn._xlws.SORT(_xlfn._xlws.FILTER($Q$6:$Q$23,(ISNUMBER($Q$6:$Q$23))*($Q$6:$Q$23&lt;&gt;0)),1,-1),0),"")</f>
        <v>4</v>
      </c>
      <c r="S9" s="2">
        <v>1.9800000000000002E-2</v>
      </c>
      <c r="T9" s="5" cm="1">
        <f t="array" ref="T9">IF(AND(ISNUMBER(S9), S9&lt;&gt;0),MATCH(S9,_xlfn._xlws.SORT(_xlfn._xlws.FILTER($S$6:$S$23,(ISNUMBER($S$6:$S$23))*($S$6:$S$23&lt;&gt;0)),1,-1),0),"")</f>
        <v>13</v>
      </c>
      <c r="U9" s="4">
        <f t="shared" si="6"/>
        <v>20.000000000000004</v>
      </c>
      <c r="V9" s="3">
        <v>1.2438202239784201E-3</v>
      </c>
      <c r="W9" s="3">
        <v>7.1532240136069797E-6</v>
      </c>
      <c r="X9" cm="1">
        <f t="array" ref="X9">IF(AND(ISNUMBER(V9), V9&lt;&gt;0), MATCH(V9, _xlfn._xlws.SORT(_xlfn._xlws.FILTER($V$6:$V$23, (ISNUMBER($V$6:$V$23))*($V$6:$V$23&lt;&gt;0))), 0), "")</f>
        <v>8</v>
      </c>
    </row>
    <row r="10" spans="1:24" x14ac:dyDescent="0.55000000000000004">
      <c r="A10" t="s">
        <v>4</v>
      </c>
      <c r="C10" s="2">
        <f t="shared" si="0"/>
        <v>180.64012972006788</v>
      </c>
      <c r="D10" s="6" t="s">
        <v>40</v>
      </c>
      <c r="E10" t="str" cm="1">
        <f t="array" ref="E10">IF(AND(ISNUMBER(D10), D10&lt;&gt;0), MATCH(D10, _xlfn._xlws.SORT(_xlfn._xlws.FILTER($D$6:$D$23, (ISNUMBER($D$6:$D$23))*($D$6:$D$23&lt;&gt;0))), 0), "")</f>
        <v/>
      </c>
      <c r="F10" s="3" t="s">
        <v>35</v>
      </c>
      <c r="G10" t="str" cm="1">
        <f t="array" ref="G10">IF(AND(ISNUMBER(F10), F10&lt;&gt;0), MATCH(F10, _xlfn._xlws.SORT(_xlfn._xlws.FILTER($F$6:$F$23, (ISNUMBER($F$6:$F$23))*($F$6:$F$23&lt;&gt;0))), 0), "")</f>
        <v/>
      </c>
      <c r="H10" s="4"/>
      <c r="J10" s="3"/>
      <c r="K10" t="str" cm="1">
        <f t="array" ref="K10">IF(AND(ISNUMBER(J10), J10&lt;&gt;0), MATCH(J10, _xlfn._xlws.SORT(_xlfn._xlws.FILTER($J$6:$J$23, (ISNUMBER($J$6:$J$23))*($J$6:$J$23&lt;&gt;0))), 0), "")</f>
        <v/>
      </c>
      <c r="L10" s="4"/>
      <c r="M10" s="5"/>
      <c r="N10" s="2">
        <v>9.5999999999999992E-3</v>
      </c>
      <c r="O10" s="2"/>
      <c r="P10" s="4"/>
      <c r="Q10" s="7" t="s">
        <v>48</v>
      </c>
      <c r="R10" s="5" t="str" cm="1">
        <f t="array" ref="R10">IF(AND(ISNUMBER(Q10), Q10&lt;&gt;0),MATCH(Q10,_xlfn._xlws.SORT(_xlfn._xlws.FILTER($Q$6:$Q$23,(ISNUMBER($Q$6:$Q$23))*($Q$6:$Q$23&lt;&gt;0)),1,-1),0),"")</f>
        <v/>
      </c>
      <c r="S10" s="2"/>
      <c r="T10" s="5" t="str" cm="1">
        <f t="array" ref="T10">IF(AND(ISNUMBER(S10), S10&lt;&gt;0),MATCH(S10,_xlfn._xlws.SORT(_xlfn._xlws.FILTER($S$6:$S$23,(ISNUMBER($S$6:$S$23))*($S$6:$S$23&lt;&gt;0)),1,-1),0),"")</f>
        <v/>
      </c>
      <c r="U10" s="4"/>
      <c r="V10" s="3"/>
      <c r="W10" s="3"/>
      <c r="X10" t="str" cm="1">
        <f t="array" ref="X10">IF(AND(ISNUMBER(V10), V10&lt;&gt;0), MATCH(V10, _xlfn._xlws.SORT(_xlfn._xlws.FILTER($V$6:$V$23, (ISNUMBER($V$6:$V$23))*($V$6:$V$23&lt;&gt;0))), 0), "")</f>
        <v/>
      </c>
    </row>
    <row r="11" spans="1:24" x14ac:dyDescent="0.55000000000000004">
      <c r="A11" t="s">
        <v>5</v>
      </c>
      <c r="C11" s="2" t="s">
        <v>21</v>
      </c>
      <c r="D11" s="3" t="s">
        <v>21</v>
      </c>
      <c r="E11" t="str" cm="1">
        <f t="array" ref="E11">IF(AND(ISNUMBER(D11), D11&lt;&gt;0), MATCH(D11, _xlfn._xlws.SORT(_xlfn._xlws.FILTER($D$6:$D$23, (ISNUMBER($D$6:$D$23))*($D$6:$D$23&lt;&gt;0))), 0), "")</f>
        <v/>
      </c>
      <c r="F11" s="3" t="s">
        <v>35</v>
      </c>
      <c r="G11" t="str" cm="1">
        <f t="array" ref="G11">IF(AND(ISNUMBER(F11), F11&lt;&gt;0), MATCH(F11, _xlfn._xlws.SORT(_xlfn._xlws.FILTER($F$6:$F$23, (ISNUMBER($F$6:$F$23))*($F$6:$F$23&lt;&gt;0))), 0), "")</f>
        <v/>
      </c>
      <c r="H11" s="4"/>
      <c r="J11" s="3"/>
      <c r="K11" t="str" cm="1">
        <f t="array" ref="K11">IF(AND(ISNUMBER(J11), J11&lt;&gt;0), MATCH(J11, _xlfn._xlws.SORT(_xlfn._xlws.FILTER($J$6:$J$23, (ISNUMBER($J$6:$J$23))*($J$6:$J$23&lt;&gt;0))), 0), "")</f>
        <v/>
      </c>
      <c r="L11" s="4"/>
      <c r="M11" s="5"/>
      <c r="N11" s="2" t="s">
        <v>21</v>
      </c>
      <c r="O11" s="2"/>
      <c r="P11" s="4"/>
      <c r="Q11" s="2"/>
      <c r="R11" s="5" t="str" cm="1">
        <f t="array" ref="R11">IF(AND(ISNUMBER(Q11), Q11&lt;&gt;0),MATCH(Q11,_xlfn._xlws.SORT(_xlfn._xlws.FILTER($Q$6:$Q$23,(ISNUMBER($Q$6:$Q$23))*($Q$6:$Q$23&lt;&gt;0)),1,-1),0),"")</f>
        <v/>
      </c>
      <c r="S11" s="2"/>
      <c r="T11" s="5" t="str" cm="1">
        <f t="array" ref="T11">IF(AND(ISNUMBER(S11), S11&lt;&gt;0),MATCH(S11,_xlfn._xlws.SORT(_xlfn._xlws.FILTER($S$6:$S$23,(ISNUMBER($S$6:$S$23))*($S$6:$S$23&lt;&gt;0)),1,-1),0),"")</f>
        <v/>
      </c>
      <c r="U11" s="4"/>
      <c r="V11" s="3"/>
      <c r="W11" s="3"/>
      <c r="X11" t="str" cm="1">
        <f t="array" ref="X11">IF(AND(ISNUMBER(V11), V11&lt;&gt;0), MATCH(V11, _xlfn._xlws.SORT(_xlfn._xlws.FILTER($V$6:$V$23, (ISNUMBER($V$6:$V$23))*($V$6:$V$23&lt;&gt;0))), 0), "")</f>
        <v/>
      </c>
    </row>
    <row r="12" spans="1:24" x14ac:dyDescent="0.55000000000000004">
      <c r="A12" t="s">
        <v>6</v>
      </c>
      <c r="C12" s="2">
        <f t="shared" si="0"/>
        <v>60.677099494744525</v>
      </c>
      <c r="D12" s="3">
        <v>0.127741262094199</v>
      </c>
      <c r="E12" cm="1">
        <f t="array" ref="E12">IF(AND(ISNUMBER(D12), D12&lt;&gt;0), MATCH(D12, _xlfn._xlws.SORT(_xlfn._xlws.FILTER($D$6:$D$23, (ISNUMBER($D$6:$D$23))*($D$6:$D$23&lt;&gt;0))), 0), "")</f>
        <v>12</v>
      </c>
      <c r="F12" s="3">
        <v>1.91690187241845E-2</v>
      </c>
      <c r="G12" cm="1">
        <f t="array" ref="G12">IF(AND(ISNUMBER(F12), F12&lt;&gt;0), MATCH(F12, _xlfn._xlws.SORT(_xlfn._xlws.FILTER($F$6:$F$23, (ISNUMBER($F$6:$F$23))*($F$6:$F$23&lt;&gt;0))), 0), "")</f>
        <v>6</v>
      </c>
      <c r="H12" s="4">
        <f t="shared" si="1"/>
        <v>-84.99387088406182</v>
      </c>
      <c r="I12">
        <f t="shared" si="2"/>
        <v>-6</v>
      </c>
      <c r="J12" s="3">
        <v>9.6009139863448695E-3</v>
      </c>
      <c r="K12" cm="1">
        <f t="array" ref="K12">IF(AND(ISNUMBER(J12), J12&lt;&gt;0), MATCH(J12, _xlfn._xlws.SORT(_xlfn._xlws.FILTER($J$6:$J$23, (ISNUMBER($J$6:$J$23))*($J$6:$J$23&lt;&gt;0))), 0), "")</f>
        <v>6</v>
      </c>
      <c r="L12" s="4">
        <f t="shared" si="3"/>
        <v>-49.914421157970267</v>
      </c>
      <c r="M12" s="5">
        <f t="shared" si="4"/>
        <v>0</v>
      </c>
      <c r="N12" s="2">
        <v>2.9899999999999999E-2</v>
      </c>
      <c r="O12" s="2">
        <v>3.8899999999999997E-2</v>
      </c>
      <c r="P12" s="4">
        <f t="shared" si="5"/>
        <v>30.100334448160528</v>
      </c>
      <c r="Q12" s="2">
        <v>1.0800000000000001E-2</v>
      </c>
      <c r="R12" s="5" cm="1">
        <f t="array" ref="R12">IF(AND(ISNUMBER(Q12), Q12&lt;&gt;0),MATCH(Q12,_xlfn._xlws.SORT(_xlfn._xlws.FILTER($Q$6:$Q$23,(ISNUMBER($Q$6:$Q$23))*($Q$6:$Q$23&lt;&gt;0)),1,-1),0),"")</f>
        <v>12</v>
      </c>
      <c r="S12" s="2">
        <v>1.38E-2</v>
      </c>
      <c r="T12" s="5" cm="1">
        <f t="array" ref="T12">IF(AND(ISNUMBER(S12), S12&lt;&gt;0),MATCH(S12,_xlfn._xlws.SORT(_xlfn._xlws.FILTER($S$6:$S$23,(ISNUMBER($S$6:$S$23))*($S$6:$S$23&lt;&gt;0)),1,-1),0),"")</f>
        <v>15</v>
      </c>
      <c r="U12" s="4">
        <f t="shared" si="6"/>
        <v>27.777777777777768</v>
      </c>
      <c r="V12" s="3">
        <v>5.8538047834458999E-4</v>
      </c>
      <c r="W12" s="3">
        <v>4.0504740410107901E-6</v>
      </c>
      <c r="X12" cm="1">
        <f t="array" ref="X12">IF(AND(ISNUMBER(V12), V12&lt;&gt;0), MATCH(V12, _xlfn._xlws.SORT(_xlfn._xlws.FILTER($V$6:$V$23, (ISNUMBER($V$6:$V$23))*($V$6:$V$23&lt;&gt;0))), 0), "")</f>
        <v>7</v>
      </c>
    </row>
    <row r="13" spans="1:24" x14ac:dyDescent="0.55000000000000004">
      <c r="A13" t="s">
        <v>7</v>
      </c>
      <c r="C13" s="2">
        <f t="shared" si="0"/>
        <v>111.41117905699772</v>
      </c>
      <c r="D13" s="3">
        <v>0.23454985064631101</v>
      </c>
      <c r="E13" cm="1">
        <f t="array" ref="E13">IF(AND(ISNUMBER(D13), D13&lt;&gt;0), MATCH(D13, _xlfn._xlws.SORT(_xlfn._xlws.FILTER($D$6:$D$23, (ISNUMBER($D$6:$D$23))*($D$6:$D$23&lt;&gt;0))), 0), "")</f>
        <v>15</v>
      </c>
      <c r="F13" s="3">
        <v>5.2930294759193697E-2</v>
      </c>
      <c r="G13" cm="1">
        <f t="array" ref="G13">IF(AND(ISNUMBER(F13), F13&lt;&gt;0), MATCH(F13, _xlfn._xlws.SORT(_xlfn._xlws.FILTER($F$6:$F$23, (ISNUMBER($F$6:$F$23))*($F$6:$F$23&lt;&gt;0))), 0), "")</f>
        <v>13</v>
      </c>
      <c r="H13" s="4">
        <f t="shared" si="1"/>
        <v>-77.433243034117368</v>
      </c>
      <c r="I13">
        <f t="shared" si="2"/>
        <v>-2</v>
      </c>
      <c r="J13" s="3">
        <v>4.3241933606470898E-2</v>
      </c>
      <c r="K13" cm="1">
        <f t="array" ref="K13">IF(AND(ISNUMBER(J13), J13&lt;&gt;0), MATCH(J13, _xlfn._xlws.SORT(_xlfn._xlws.FILTER($J$6:$J$23, (ISNUMBER($J$6:$J$23))*($J$6:$J$23&lt;&gt;0))), 0), "")</f>
        <v>13</v>
      </c>
      <c r="L13" s="4">
        <f t="shared" si="3"/>
        <v>-18.30399999999997</v>
      </c>
      <c r="M13" s="5">
        <f t="shared" si="4"/>
        <v>0</v>
      </c>
      <c r="N13" s="2">
        <v>3.0200000000000001E-2</v>
      </c>
      <c r="O13" s="2">
        <v>4.9799999999999997E-2</v>
      </c>
      <c r="P13" s="4">
        <f t="shared" si="5"/>
        <v>64.900662251655618</v>
      </c>
      <c r="Q13" s="2">
        <v>1.6E-2</v>
      </c>
      <c r="R13" s="5" cm="1">
        <f t="array" ref="R13">IF(AND(ISNUMBER(Q13), Q13&lt;&gt;0),MATCH(Q13,_xlfn._xlws.SORT(_xlfn._xlws.FILTER($Q$6:$Q$23,(ISNUMBER($Q$6:$Q$23))*($Q$6:$Q$23&lt;&gt;0)),1,-1),0),"")</f>
        <v>5</v>
      </c>
      <c r="S13" s="2">
        <v>2.58E-2</v>
      </c>
      <c r="T13" s="5" cm="1">
        <f t="array" ref="T13">IF(AND(ISNUMBER(S13), S13&lt;&gt;0),MATCH(S13,_xlfn._xlws.SORT(_xlfn._xlws.FILTER($S$6:$S$23,(ISNUMBER($S$6:$S$23))*($S$6:$S$23&lt;&gt;0)),1,-1),0),"")</f>
        <v>9</v>
      </c>
      <c r="U13" s="4">
        <f t="shared" si="6"/>
        <v>61.249999999999993</v>
      </c>
      <c r="V13" s="3" t="s">
        <v>42</v>
      </c>
      <c r="W13" s="3"/>
      <c r="X13" t="str" cm="1">
        <f t="array" ref="X13">IF(AND(ISNUMBER(V13), V13&lt;&gt;0), MATCH(V13, _xlfn._xlws.SORT(_xlfn._xlws.FILTER($V$6:$V$23, (ISNUMBER($V$6:$V$23))*($V$6:$V$23&lt;&gt;0))), 0), "")</f>
        <v/>
      </c>
    </row>
    <row r="14" spans="1:24" x14ac:dyDescent="0.55000000000000004">
      <c r="A14" t="s">
        <v>8</v>
      </c>
      <c r="C14" s="2">
        <f t="shared" si="0"/>
        <v>51.190695335114249</v>
      </c>
      <c r="D14" s="3">
        <v>0.10776988491603</v>
      </c>
      <c r="E14" cm="1">
        <f t="array" ref="E14">IF(AND(ISNUMBER(D14), D14&lt;&gt;0), MATCH(D14, _xlfn._xlws.SORT(_xlfn._xlws.FILTER($D$6:$D$23, (ISNUMBER($D$6:$D$23))*($D$6:$D$23&lt;&gt;0))), 0), "")</f>
        <v>11</v>
      </c>
      <c r="F14" s="3">
        <v>4.3398078800729302E-2</v>
      </c>
      <c r="G14" cm="1">
        <f t="array" ref="G14">IF(AND(ISNUMBER(F14), F14&lt;&gt;0), MATCH(F14, _xlfn._xlws.SORT(_xlfn._xlws.FILTER($F$6:$F$23, (ISNUMBER($F$6:$F$23))*($F$6:$F$23&lt;&gt;0))), 0), "")</f>
        <v>12</v>
      </c>
      <c r="H14" s="4">
        <f t="shared" si="1"/>
        <v>-59.730792294578983</v>
      </c>
      <c r="I14">
        <f t="shared" si="2"/>
        <v>1</v>
      </c>
      <c r="J14" s="3">
        <v>2.79830812107103E-2</v>
      </c>
      <c r="K14" cm="1">
        <f t="array" ref="K14">IF(AND(ISNUMBER(J14), J14&lt;&gt;0), MATCH(J14, _xlfn._xlws.SORT(_xlfn._xlws.FILTER($J$6:$J$23, (ISNUMBER($J$6:$J$23))*($J$6:$J$23&lt;&gt;0))), 0), "")</f>
        <v>10</v>
      </c>
      <c r="L14" s="4">
        <f t="shared" si="3"/>
        <v>-35.519999999999897</v>
      </c>
      <c r="M14" s="5">
        <f t="shared" si="4"/>
        <v>-2</v>
      </c>
      <c r="N14" s="2">
        <v>4.7199999999999999E-2</v>
      </c>
      <c r="O14" s="2">
        <v>8.8700000000000001E-2</v>
      </c>
      <c r="P14" s="4">
        <f t="shared" si="5"/>
        <v>87.923728813559336</v>
      </c>
      <c r="Q14" s="2">
        <v>2.5899999999999999E-2</v>
      </c>
      <c r="R14" s="5" cm="1">
        <f t="array" ref="R14">IF(AND(ISNUMBER(Q14), Q14&lt;&gt;0),MATCH(Q14,_xlfn._xlws.SORT(_xlfn._xlws.FILTER($Q$6:$Q$23,(ISNUMBER($Q$6:$Q$23))*($Q$6:$Q$23&lt;&gt;0)),1,-1),0),"")</f>
        <v>2</v>
      </c>
      <c r="S14" s="2">
        <v>4.5499999999999999E-2</v>
      </c>
      <c r="T14" s="5" cm="1">
        <f t="array" ref="T14">IF(AND(ISNUMBER(S14), S14&lt;&gt;0),MATCH(S14,_xlfn._xlws.SORT(_xlfn._xlws.FILTER($S$6:$S$23,(ISNUMBER($S$6:$S$23))*($S$6:$S$23&lt;&gt;0)),1,-1),0),"")</f>
        <v>3</v>
      </c>
      <c r="U14" s="4">
        <f t="shared" si="6"/>
        <v>75.675675675675677</v>
      </c>
      <c r="V14" s="3">
        <v>3.8446313098874198E-3</v>
      </c>
      <c r="W14" s="3">
        <v>1.16715035898462E-5</v>
      </c>
      <c r="X14" cm="1">
        <f t="array" ref="X14">IF(AND(ISNUMBER(V14), V14&lt;&gt;0), MATCH(V14, _xlfn._xlws.SORT(_xlfn._xlws.FILTER($V$6:$V$23, (ISNUMBER($V$6:$V$23))*($V$6:$V$23&lt;&gt;0))), 0), "")</f>
        <v>11</v>
      </c>
    </row>
    <row r="15" spans="1:24" x14ac:dyDescent="0.55000000000000004">
      <c r="A15" t="s">
        <v>9</v>
      </c>
      <c r="C15" s="2">
        <f t="shared" si="0"/>
        <v>74.701488250196363</v>
      </c>
      <c r="D15" s="3">
        <v>0.15726629105304499</v>
      </c>
      <c r="E15" cm="1">
        <f t="array" ref="E15">IF(AND(ISNUMBER(D15), D15&lt;&gt;0), MATCH(D15, _xlfn._xlws.SORT(_xlfn._xlws.FILTER($D$6:$D$23, (ISNUMBER($D$6:$D$23))*($D$6:$D$23&lt;&gt;0))), 0), "")</f>
        <v>13</v>
      </c>
      <c r="F15" s="3">
        <v>2.94231083637559E-2</v>
      </c>
      <c r="G15" cm="1">
        <f t="array" ref="G15">IF(AND(ISNUMBER(F15), F15&lt;&gt;0), MATCH(F15, _xlfn._xlws.SORT(_xlfn._xlws.FILTER($F$6:$F$23, (ISNUMBER($F$6:$F$23))*($F$6:$F$23&lt;&gt;0))), 0), "")</f>
        <v>8</v>
      </c>
      <c r="H15" s="4">
        <f t="shared" si="1"/>
        <v>-81.290899552128664</v>
      </c>
      <c r="I15">
        <f t="shared" si="2"/>
        <v>-5</v>
      </c>
      <c r="J15" s="3">
        <v>2.2256521859595899E-2</v>
      </c>
      <c r="K15" cm="1">
        <f t="array" ref="K15">IF(AND(ISNUMBER(J15), J15&lt;&gt;0), MATCH(J15, _xlfn._xlws.SORT(_xlfn._xlws.FILTER($J$6:$J$23, (ISNUMBER($J$6:$J$23))*($J$6:$J$23&lt;&gt;0))), 0), "")</f>
        <v>9</v>
      </c>
      <c r="L15" s="4">
        <f t="shared" si="3"/>
        <v>-24.356999999999921</v>
      </c>
      <c r="M15" s="5">
        <f t="shared" si="4"/>
        <v>1</v>
      </c>
      <c r="N15" s="2">
        <v>3.3799999999999997E-2</v>
      </c>
      <c r="O15" s="2">
        <v>5.7599999999999998E-2</v>
      </c>
      <c r="P15" s="4">
        <f t="shared" si="5"/>
        <v>70.41420118343197</v>
      </c>
      <c r="Q15" s="2">
        <v>1.6E-2</v>
      </c>
      <c r="R15" s="5" cm="1">
        <f t="array" ref="R15">IF(AND(ISNUMBER(Q15), Q15&lt;&gt;0),MATCH(Q15,_xlfn._xlws.SORT(_xlfn._xlws.FILTER($Q$6:$Q$23,(ISNUMBER($Q$6:$Q$23))*($Q$6:$Q$23&lt;&gt;0)),1,-1),0),"")</f>
        <v>5</v>
      </c>
      <c r="S15" s="2">
        <v>2.7699999999999999E-2</v>
      </c>
      <c r="T15" s="5" cm="1">
        <f t="array" ref="T15">IF(AND(ISNUMBER(S15), S15&lt;&gt;0),MATCH(S15,_xlfn._xlws.SORT(_xlfn._xlws.FILTER($S$6:$S$23,(ISNUMBER($S$6:$S$23))*($S$6:$S$23&lt;&gt;0)),1,-1),0),"")</f>
        <v>6</v>
      </c>
      <c r="U15" s="4">
        <f t="shared" si="6"/>
        <v>73.124999999999986</v>
      </c>
      <c r="V15" s="3">
        <v>4.88852250809922E-4</v>
      </c>
      <c r="W15" s="3">
        <v>6.9215155036370702E-6</v>
      </c>
      <c r="X15" cm="1">
        <f t="array" ref="X15">IF(AND(ISNUMBER(V15), V15&lt;&gt;0), MATCH(V15, _xlfn._xlws.SORT(_xlfn._xlws.FILTER($V$6:$V$23, (ISNUMBER($V$6:$V$23))*($V$6:$V$23&lt;&gt;0))), 0), "")</f>
        <v>6</v>
      </c>
    </row>
    <row r="16" spans="1:24" x14ac:dyDescent="0.55000000000000004">
      <c r="A16" t="s">
        <v>10</v>
      </c>
      <c r="C16" s="2">
        <f t="shared" si="0"/>
        <v>337.05505275261959</v>
      </c>
      <c r="D16" s="3">
        <v>0.709589584742357</v>
      </c>
      <c r="E16" cm="1">
        <f t="array" ref="E16">IF(AND(ISNUMBER(D16), D16&lt;&gt;0), MATCH(D16, _xlfn._xlws.SORT(_xlfn._xlws.FILTER($D$6:$D$23, (ISNUMBER($D$6:$D$23))*($D$6:$D$23&lt;&gt;0))), 0), "")</f>
        <v>16</v>
      </c>
      <c r="F16" s="3">
        <v>1.8347748285015399</v>
      </c>
      <c r="G16" cm="1">
        <f t="array" ref="G16">IF(AND(ISNUMBER(F16), F16&lt;&gt;0), MATCH(F16, _xlfn._xlws.SORT(_xlfn._xlws.FILTER($F$6:$F$23, (ISNUMBER($F$6:$F$23))*($F$6:$F$23&lt;&gt;0))), 0), "")</f>
        <v>16</v>
      </c>
      <c r="H16" s="4">
        <f t="shared" si="1"/>
        <v>158.56845533714019</v>
      </c>
      <c r="I16">
        <f t="shared" si="2"/>
        <v>0</v>
      </c>
      <c r="J16" s="3">
        <v>1.7758409436226501</v>
      </c>
      <c r="K16" cm="1">
        <f t="array" ref="K16">IF(AND(ISNUMBER(J16), J16&lt;&gt;0), MATCH(J16, _xlfn._xlws.SORT(_xlfn._xlws.FILTER($J$6:$J$23, (ISNUMBER($J$6:$J$23))*($J$6:$J$23&lt;&gt;0))), 0), "")</f>
        <v>16</v>
      </c>
      <c r="L16" s="4">
        <f t="shared" si="3"/>
        <v>-3.212050000000334</v>
      </c>
      <c r="M16" s="5">
        <f t="shared" si="4"/>
        <v>0</v>
      </c>
      <c r="N16" s="2">
        <v>2.3099999999999999E-2</v>
      </c>
      <c r="O16" s="2">
        <v>5.3600000000000002E-2</v>
      </c>
      <c r="P16" s="4">
        <f t="shared" si="5"/>
        <v>132.03463203463207</v>
      </c>
      <c r="Q16" s="2">
        <v>1.0500000000000001E-2</v>
      </c>
      <c r="R16" s="5" cm="1">
        <f t="array" ref="R16">IF(AND(ISNUMBER(Q16), Q16&lt;&gt;0),MATCH(Q16,_xlfn._xlws.SORT(_xlfn._xlws.FILTER($Q$6:$Q$23,(ISNUMBER($Q$6:$Q$23))*($Q$6:$Q$23&lt;&gt;0)),1,-1),0),"")</f>
        <v>14</v>
      </c>
      <c r="S16" s="2">
        <v>2.64E-2</v>
      </c>
      <c r="T16" s="5" cm="1">
        <f t="array" ref="T16">IF(AND(ISNUMBER(S16), S16&lt;&gt;0),MATCH(S16,_xlfn._xlws.SORT(_xlfn._xlws.FILTER($S$6:$S$23,(ISNUMBER($S$6:$S$23))*($S$6:$S$23&lt;&gt;0)),1,-1),0),"")</f>
        <v>7</v>
      </c>
      <c r="U16" s="4">
        <f t="shared" si="6"/>
        <v>151.42857142857139</v>
      </c>
      <c r="V16" s="3">
        <v>4.4842733153682099E-4</v>
      </c>
      <c r="W16" s="3">
        <v>2.7514230082455702E-6</v>
      </c>
      <c r="X16" cm="1">
        <f t="array" ref="X16">IF(AND(ISNUMBER(V16), V16&lt;&gt;0), MATCH(V16, _xlfn._xlws.SORT(_xlfn._xlws.FILTER($V$6:$V$23, (ISNUMBER($V$6:$V$23))*($V$6:$V$23&lt;&gt;0))), 0), "")</f>
        <v>5</v>
      </c>
    </row>
    <row r="17" spans="1:24" x14ac:dyDescent="0.55000000000000004">
      <c r="A17" t="s">
        <v>11</v>
      </c>
      <c r="C17" s="2">
        <f t="shared" si="0"/>
        <v>44.237178415138516</v>
      </c>
      <c r="D17" s="3">
        <v>9.3130901926607404E-2</v>
      </c>
      <c r="E17" cm="1">
        <f t="array" ref="E17">IF(AND(ISNUMBER(D17), D17&lt;&gt;0), MATCH(D17, _xlfn._xlws.SORT(_xlfn._xlws.FILTER($D$6:$D$23, (ISNUMBER($D$6:$D$23))*($D$6:$D$23&lt;&gt;0))), 0), "")</f>
        <v>9</v>
      </c>
      <c r="F17" s="3">
        <v>3.0842940472355199E-2</v>
      </c>
      <c r="G17" cm="1">
        <f t="array" ref="G17">IF(AND(ISNUMBER(F17), F17&lt;&gt;0), MATCH(F17, _xlfn._xlws.SORT(_xlfn._xlws.FILTER($F$6:$F$23, (ISNUMBER($F$6:$F$23))*($F$6:$F$23&lt;&gt;0))), 0), "")</f>
        <v>9</v>
      </c>
      <c r="H17" s="4">
        <f t="shared" si="1"/>
        <v>-66.88216281137143</v>
      </c>
      <c r="I17">
        <f t="shared" si="2"/>
        <v>0</v>
      </c>
      <c r="J17" s="3">
        <v>2.21695354962432E-2</v>
      </c>
      <c r="K17" cm="1">
        <f t="array" ref="K17">IF(AND(ISNUMBER(J17), J17&lt;&gt;0), MATCH(J17, _xlfn._xlws.SORT(_xlfn._xlws.FILTER($J$6:$J$23, (ISNUMBER($J$6:$J$23))*($J$6:$J$23&lt;&gt;0))), 0), "")</f>
        <v>8</v>
      </c>
      <c r="L17" s="4">
        <f t="shared" si="3"/>
        <v>-28.121200000000158</v>
      </c>
      <c r="M17" s="5">
        <f t="shared" si="4"/>
        <v>-1</v>
      </c>
      <c r="N17" s="2">
        <v>2.58E-2</v>
      </c>
      <c r="O17" s="2">
        <v>5.21E-2</v>
      </c>
      <c r="P17" s="4">
        <f t="shared" si="5"/>
        <v>101.93798449612403</v>
      </c>
      <c r="Q17" s="2">
        <v>1.23E-2</v>
      </c>
      <c r="R17" s="5" cm="1">
        <f t="array" ref="R17">IF(AND(ISNUMBER(Q17), Q17&lt;&gt;0),MATCH(Q17,_xlfn._xlws.SORT(_xlfn._xlws.FILTER($Q$6:$Q$23,(ISNUMBER($Q$6:$Q$23))*($Q$6:$Q$23&lt;&gt;0)),1,-1),0),"")</f>
        <v>10</v>
      </c>
      <c r="S17" s="2">
        <v>2.53E-2</v>
      </c>
      <c r="T17" s="5" cm="1">
        <f t="array" ref="T17">IF(AND(ISNUMBER(S17), S17&lt;&gt;0),MATCH(S17,_xlfn._xlws.SORT(_xlfn._xlws.FILTER($S$6:$S$23,(ISNUMBER($S$6:$S$23))*($S$6:$S$23&lt;&gt;0)),1,-1),0),"")</f>
        <v>10</v>
      </c>
      <c r="U17" s="4">
        <f t="shared" si="6"/>
        <v>105.6910569105691</v>
      </c>
      <c r="V17" s="3">
        <v>4.4197464218413099E-4</v>
      </c>
      <c r="W17" s="3">
        <v>4.9844336274544698E-6</v>
      </c>
      <c r="X17" cm="1">
        <f t="array" ref="X17">IF(AND(ISNUMBER(V17), V17&lt;&gt;0), MATCH(V17, _xlfn._xlws.SORT(_xlfn._xlws.FILTER($V$6:$V$23, (ISNUMBER($V$6:$V$23))*($V$6:$V$23&lt;&gt;0))), 0), "")</f>
        <v>3</v>
      </c>
    </row>
    <row r="18" spans="1:24" x14ac:dyDescent="0.55000000000000004">
      <c r="A18" t="s">
        <v>12</v>
      </c>
      <c r="C18" s="2">
        <f t="shared" si="0"/>
        <v>99.124193051246152</v>
      </c>
      <c r="D18" s="3">
        <v>0.20868251168683399</v>
      </c>
      <c r="E18" cm="1">
        <f t="array" ref="E18">IF(AND(ISNUMBER(D18), D18&lt;&gt;0), MATCH(D18, _xlfn._xlws.SORT(_xlfn._xlws.FILTER($D$6:$D$23, (ISNUMBER($D$6:$D$23))*($D$6:$D$23&lt;&gt;0))), 0), "")</f>
        <v>14</v>
      </c>
      <c r="F18" s="3">
        <v>0.10491366136995101</v>
      </c>
      <c r="G18" cm="1">
        <f t="array" ref="G18">IF(AND(ISNUMBER(F18), F18&lt;&gt;0), MATCH(F18, _xlfn._xlws.SORT(_xlfn._xlws.FILTER($F$6:$F$23, (ISNUMBER($F$6:$F$23))*($F$6:$F$23&lt;&gt;0))), 0), "")</f>
        <v>15</v>
      </c>
      <c r="H18" s="4">
        <f t="shared" si="1"/>
        <v>-49.725705080935093</v>
      </c>
      <c r="I18">
        <f t="shared" si="2"/>
        <v>1</v>
      </c>
      <c r="J18" s="3">
        <v>9.3351630073659098E-2</v>
      </c>
      <c r="K18" cm="1">
        <f t="array" ref="K18">IF(AND(ISNUMBER(J18), J18&lt;&gt;0), MATCH(J18, _xlfn._xlws.SORT(_xlfn._xlws.FILTER($J$6:$J$23, (ISNUMBER($J$6:$J$23))*($J$6:$J$23&lt;&gt;0))), 0), "")</f>
        <v>15</v>
      </c>
      <c r="L18" s="4">
        <f t="shared" si="3"/>
        <v>-11.020520250000029</v>
      </c>
      <c r="M18" s="5">
        <f t="shared" si="4"/>
        <v>0</v>
      </c>
      <c r="N18" s="2">
        <v>3.3099999999999997E-2</v>
      </c>
      <c r="O18" s="2">
        <v>7.0800000000000002E-2</v>
      </c>
      <c r="P18" s="4">
        <f t="shared" si="5"/>
        <v>113.89728096676738</v>
      </c>
      <c r="Q18" s="2">
        <v>1.6E-2</v>
      </c>
      <c r="R18" s="5" cm="1">
        <f t="array" ref="R18">IF(AND(ISNUMBER(Q18), Q18&lt;&gt;0),MATCH(Q18,_xlfn._xlws.SORT(_xlfn._xlws.FILTER($Q$6:$Q$23,(ISNUMBER($Q$6:$Q$23))*($Q$6:$Q$23&lt;&gt;0)),1,-1),0),"")</f>
        <v>5</v>
      </c>
      <c r="S18" s="2">
        <v>3.5799999999999998E-2</v>
      </c>
      <c r="T18" s="5" cm="1">
        <f t="array" ref="T18">IF(AND(ISNUMBER(S18), S18&lt;&gt;0),MATCH(S18,_xlfn._xlws.SORT(_xlfn._xlws.FILTER($S$6:$S$23,(ISNUMBER($S$6:$S$23))*($S$6:$S$23&lt;&gt;0)),1,-1),0),"")</f>
        <v>5</v>
      </c>
      <c r="U18" s="4">
        <f t="shared" si="6"/>
        <v>123.74999999999999</v>
      </c>
      <c r="V18" s="3">
        <v>4.4305876410846397E-4</v>
      </c>
      <c r="W18" s="3">
        <v>9.2529992962484908E-6</v>
      </c>
      <c r="X18" cm="1">
        <f t="array" ref="X18">IF(AND(ISNUMBER(V18), V18&lt;&gt;0), MATCH(V18, _xlfn._xlws.SORT(_xlfn._xlws.FILTER($V$6:$V$23, (ISNUMBER($V$6:$V$23))*($V$6:$V$23&lt;&gt;0))), 0), "")</f>
        <v>4</v>
      </c>
    </row>
    <row r="19" spans="1:24" x14ac:dyDescent="0.55000000000000004">
      <c r="A19" t="s">
        <v>13</v>
      </c>
      <c r="C19" s="2">
        <f t="shared" si="0"/>
        <v>17.63694012629789</v>
      </c>
      <c r="D19" s="3">
        <v>3.7130400265890297E-2</v>
      </c>
      <c r="E19" cm="1">
        <f t="array" ref="E19">IF(AND(ISNUMBER(D19), D19&lt;&gt;0), MATCH(D19, _xlfn._xlws.SORT(_xlfn._xlws.FILTER($D$6:$D$23, (ISNUMBER($D$6:$D$23))*($D$6:$D$23&lt;&gt;0))), 0), "")</f>
        <v>3</v>
      </c>
      <c r="F19" s="3">
        <v>1.51798704976721E-2</v>
      </c>
      <c r="G19" cm="1">
        <f t="array" ref="G19">IF(AND(ISNUMBER(F19), F19&lt;&gt;0), MATCH(F19, _xlfn._xlws.SORT(_xlfn._xlws.FILTER($F$6:$F$23, (ISNUMBER($F$6:$F$23))*($F$6:$F$23&lt;&gt;0))), 0), "")</f>
        <v>4</v>
      </c>
      <c r="H19" s="4">
        <f t="shared" si="1"/>
        <v>-59.117406790744909</v>
      </c>
      <c r="I19">
        <f t="shared" si="2"/>
        <v>1</v>
      </c>
      <c r="J19" s="3">
        <v>7.3917293196614098E-3</v>
      </c>
      <c r="K19" cm="1">
        <f t="array" ref="K19">IF(AND(ISNUMBER(J19), J19&lt;&gt;0), MATCH(J19, _xlfn._xlws.SORT(_xlfn._xlws.FILTER($J$6:$J$23, (ISNUMBER($J$6:$J$23))*($J$6:$J$23&lt;&gt;0))), 0), "")</f>
        <v>3</v>
      </c>
      <c r="L19" s="4">
        <f t="shared" si="3"/>
        <v>-51.305715547474762</v>
      </c>
      <c r="M19" s="5">
        <f t="shared" si="4"/>
        <v>-1</v>
      </c>
      <c r="N19" s="2">
        <v>2.3300000000000001E-2</v>
      </c>
      <c r="O19" s="2">
        <v>4.4299999999999999E-2</v>
      </c>
      <c r="P19" s="4">
        <f t="shared" si="5"/>
        <v>90.12875536480685</v>
      </c>
      <c r="Q19" s="2">
        <v>2.3300000000000001E-2</v>
      </c>
      <c r="R19" s="5" cm="1">
        <f t="array" ref="R19">IF(AND(ISNUMBER(Q19), Q19&lt;&gt;0),MATCH(Q19,_xlfn._xlws.SORT(_xlfn._xlws.FILTER($Q$6:$Q$23,(ISNUMBER($Q$6:$Q$23))*($Q$6:$Q$23&lt;&gt;0)),1,-1),0),"")</f>
        <v>3</v>
      </c>
      <c r="S19" s="2">
        <v>4.3099999999999999E-2</v>
      </c>
      <c r="T19" s="5" cm="1">
        <f t="array" ref="T19">IF(AND(ISNUMBER(S19), S19&lt;&gt;0),MATCH(S19,_xlfn._xlws.SORT(_xlfn._xlws.FILTER($S$6:$S$23,(ISNUMBER($S$6:$S$23))*($S$6:$S$23&lt;&gt;0)),1,-1),0),"")</f>
        <v>4</v>
      </c>
      <c r="U19" s="4">
        <f t="shared" si="6"/>
        <v>84.97854077253217</v>
      </c>
      <c r="V19" s="3">
        <v>2.04532077773965E-4</v>
      </c>
      <c r="W19" s="3">
        <v>9.1695301647746995E-6</v>
      </c>
      <c r="X19" cm="1">
        <f t="array" ref="X19">IF(AND(ISNUMBER(V19), V19&lt;&gt;0), MATCH(V19, _xlfn._xlws.SORT(_xlfn._xlws.FILTER($V$6:$V$23, (ISNUMBER($V$6:$V$23))*($V$6:$V$23&lt;&gt;0))), 0), "")</f>
        <v>1</v>
      </c>
    </row>
    <row r="20" spans="1:24" x14ac:dyDescent="0.55000000000000004">
      <c r="A20" t="s">
        <v>14</v>
      </c>
      <c r="C20" s="2">
        <f t="shared" si="0"/>
        <v>21.107325786408182</v>
      </c>
      <c r="D20" s="3">
        <v>4.44364753398067E-2</v>
      </c>
      <c r="E20" cm="1">
        <f t="array" ref="E20">IF(AND(ISNUMBER(D20), D20&lt;&gt;0), MATCH(D20, _xlfn._xlws.SORT(_xlfn._xlws.FILTER($D$6:$D$23, (ISNUMBER($D$6:$D$23))*($D$6:$D$23&lt;&gt;0))), 0), "")</f>
        <v>4</v>
      </c>
      <c r="F20" s="3">
        <v>1.7337731261518899E-2</v>
      </c>
      <c r="G20" cm="1">
        <f t="array" ref="G20">IF(AND(ISNUMBER(F20), F20&lt;&gt;0), MATCH(F20, _xlfn._xlws.SORT(_xlfn._xlws.FILTER($F$6:$F$23, (ISNUMBER($F$6:$F$23))*($F$6:$F$23&lt;&gt;0))), 0), "")</f>
        <v>5</v>
      </c>
      <c r="H20" s="4">
        <f t="shared" si="1"/>
        <v>-60.983108743578583</v>
      </c>
      <c r="I20">
        <f t="shared" si="2"/>
        <v>1</v>
      </c>
      <c r="J20" s="3">
        <v>9.4359289794951392E-3</v>
      </c>
      <c r="K20" cm="1">
        <f t="array" ref="K20">IF(AND(ISNUMBER(J20), J20&lt;&gt;0), MATCH(J20, _xlfn._xlws.SORT(_xlfn._xlws.FILTER($J$6:$J$23, (ISNUMBER($J$6:$J$23))*($J$6:$J$23&lt;&gt;0))), 0), "")</f>
        <v>5</v>
      </c>
      <c r="L20" s="4">
        <f t="shared" si="3"/>
        <v>-45.575757074755288</v>
      </c>
      <c r="M20" s="5">
        <f t="shared" si="4"/>
        <v>0</v>
      </c>
      <c r="N20" s="2">
        <v>1.0699999999999999E-2</v>
      </c>
      <c r="O20" s="2">
        <v>2.4799999999999999E-2</v>
      </c>
      <c r="P20" s="4">
        <f t="shared" si="5"/>
        <v>131.77570093457945</v>
      </c>
      <c r="Q20" s="2">
        <v>1.06E-2</v>
      </c>
      <c r="R20" s="5" cm="1">
        <f t="array" ref="R20">IF(AND(ISNUMBER(Q20), Q20&lt;&gt;0),MATCH(Q20,_xlfn._xlws.SORT(_xlfn._xlws.FILTER($Q$6:$Q$23,(ISNUMBER($Q$6:$Q$23))*($Q$6:$Q$23&lt;&gt;0)),1,-1),0),"")</f>
        <v>13</v>
      </c>
      <c r="S20" s="2">
        <v>2.3199999999999998E-2</v>
      </c>
      <c r="T20" s="5" cm="1">
        <f t="array" ref="T20">IF(AND(ISNUMBER(S20), S20&lt;&gt;0),MATCH(S20,_xlfn._xlws.SORT(_xlfn._xlws.FILTER($S$6:$S$23,(ISNUMBER($S$6:$S$23))*($S$6:$S$23&lt;&gt;0)),1,-1),0),"")</f>
        <v>11</v>
      </c>
      <c r="U20" s="4">
        <f t="shared" si="6"/>
        <v>118.86792452830186</v>
      </c>
      <c r="V20" s="3" t="s">
        <v>42</v>
      </c>
      <c r="W20" s="3"/>
      <c r="X20" t="str" cm="1">
        <f t="array" ref="X20">IF(AND(ISNUMBER(V20), V20&lt;&gt;0), MATCH(V20, _xlfn._xlws.SORT(_xlfn._xlws.FILTER($V$6:$V$23, (ISNUMBER($V$6:$V$23))*($V$6:$V$23&lt;&gt;0))), 0), "")</f>
        <v/>
      </c>
    </row>
    <row r="21" spans="1:24" x14ac:dyDescent="0.55000000000000004">
      <c r="A21" t="s">
        <v>15</v>
      </c>
      <c r="C21" s="2">
        <f t="shared" si="0"/>
        <v>31.134147267923016</v>
      </c>
      <c r="D21" s="3">
        <v>6.5545573195627399E-2</v>
      </c>
      <c r="E21" cm="1">
        <f t="array" ref="E21">IF(AND(ISNUMBER(D21), D21&lt;&gt;0), MATCH(D21, _xlfn._xlws.SORT(_xlfn._xlws.FILTER($D$6:$D$23, (ISNUMBER($D$6:$D$23))*($D$6:$D$23&lt;&gt;0))), 0), "")</f>
        <v>7</v>
      </c>
      <c r="F21" s="3">
        <v>3.8861812854966898E-2</v>
      </c>
      <c r="G21" cm="1">
        <f t="array" ref="G21">IF(AND(ISNUMBER(F21), F21&lt;&gt;0), MATCH(F21, _xlfn._xlws.SORT(_xlfn._xlws.FILTER($F$6:$F$23, (ISNUMBER($F$6:$F$23))*($F$6:$F$23&lt;&gt;0))), 0), "")</f>
        <v>11</v>
      </c>
      <c r="H21" s="4">
        <f t="shared" si="1"/>
        <v>-40.710240279721283</v>
      </c>
      <c r="I21">
        <f t="shared" si="2"/>
        <v>4</v>
      </c>
      <c r="J21" s="3">
        <v>3.02115277553229E-2</v>
      </c>
      <c r="K21" cm="1">
        <f t="array" ref="K21">IF(AND(ISNUMBER(J21), J21&lt;&gt;0), MATCH(J21, _xlfn._xlws.SORT(_xlfn._xlws.FILTER($J$6:$J$23, (ISNUMBER($J$6:$J$23))*($J$6:$J$23&lt;&gt;0))), 0), "")</f>
        <v>12</v>
      </c>
      <c r="L21" s="4">
        <f t="shared" si="3"/>
        <v>-22.259087943033034</v>
      </c>
      <c r="M21" s="5">
        <f t="shared" si="4"/>
        <v>1</v>
      </c>
      <c r="N21" s="2">
        <v>1.1299999999999999E-2</v>
      </c>
      <c r="O21" s="2">
        <v>2.4199999999999999E-2</v>
      </c>
      <c r="P21" s="4">
        <f t="shared" si="5"/>
        <v>114.15929203539822</v>
      </c>
      <c r="Q21" s="2">
        <v>1.1299999999999999E-2</v>
      </c>
      <c r="R21" s="5" cm="1">
        <f t="array" ref="R21">IF(AND(ISNUMBER(Q21), Q21&lt;&gt;0),MATCH(Q21,_xlfn._xlws.SORT(_xlfn._xlws.FILTER($Q$6:$Q$23,(ISNUMBER($Q$6:$Q$23))*($Q$6:$Q$23&lt;&gt;0)),1,-1),0),"")</f>
        <v>11</v>
      </c>
      <c r="S21" s="2">
        <v>2.2599999999999999E-2</v>
      </c>
      <c r="T21" s="5" cm="1">
        <f t="array" ref="T21">IF(AND(ISNUMBER(S21), S21&lt;&gt;0),MATCH(S21,_xlfn._xlws.SORT(_xlfn._xlws.FILTER($S$6:$S$23,(ISNUMBER($S$6:$S$23))*($S$6:$S$23&lt;&gt;0)),1,-1),0),"")</f>
        <v>12</v>
      </c>
      <c r="U21" s="4">
        <f t="shared" si="6"/>
        <v>100</v>
      </c>
      <c r="V21" s="3" t="s">
        <v>42</v>
      </c>
      <c r="W21" s="3"/>
      <c r="X21" t="str" cm="1">
        <f t="array" ref="X21">IF(AND(ISNUMBER(V21), V21&lt;&gt;0), MATCH(V21, _xlfn._xlws.SORT(_xlfn._xlws.FILTER($V$6:$V$23, (ISNUMBER($V$6:$V$23))*($V$6:$V$23&lt;&gt;0))), 0), "")</f>
        <v/>
      </c>
    </row>
    <row r="22" spans="1:24" x14ac:dyDescent="0.55000000000000004">
      <c r="A22" t="s">
        <v>16</v>
      </c>
      <c r="C22" s="2">
        <f t="shared" si="0"/>
        <v>34.142095802195193</v>
      </c>
      <c r="D22" s="3">
        <v>7.1878096425674096E-2</v>
      </c>
      <c r="E22" cm="1">
        <f t="array" ref="E22">IF(AND(ISNUMBER(D22), D22&lt;&gt;0), MATCH(D22, _xlfn._xlws.SORT(_xlfn._xlws.FILTER($D$6:$D$23, (ISNUMBER($D$6:$D$23))*($D$6:$D$23&lt;&gt;0))), 0), "")</f>
        <v>8</v>
      </c>
      <c r="F22" s="3">
        <v>3.6118130622372402E-2</v>
      </c>
      <c r="G22" cm="1">
        <f t="array" ref="G22">IF(AND(ISNUMBER(F22), F22&lt;&gt;0), MATCH(F22, _xlfn._xlws.SORT(_xlfn._xlws.FILTER($F$6:$F$23, (ISNUMBER($F$6:$F$23))*($F$6:$F$23&lt;&gt;0))), 0), "")</f>
        <v>10</v>
      </c>
      <c r="H22" s="4">
        <f t="shared" si="1"/>
        <v>-49.750852598440005</v>
      </c>
      <c r="I22">
        <f t="shared" si="2"/>
        <v>2</v>
      </c>
      <c r="J22" s="3">
        <v>2.8390365770642498E-2</v>
      </c>
      <c r="K22" cm="1">
        <f t="array" ref="K22">IF(AND(ISNUMBER(J22), J22&lt;&gt;0), MATCH(J22, _xlfn._xlws.SORT(_xlfn._xlws.FILTER($J$6:$J$23, (ISNUMBER($J$6:$J$23))*($J$6:$J$23&lt;&gt;0))), 0), "")</f>
        <v>11</v>
      </c>
      <c r="L22" s="4">
        <f t="shared" si="3"/>
        <v>-21.395805149846677</v>
      </c>
      <c r="M22" s="5">
        <f t="shared" si="4"/>
        <v>1</v>
      </c>
      <c r="N22" s="2">
        <v>8.9999999999999998E-4</v>
      </c>
      <c r="O22" s="2">
        <v>2.1999999999999999E-2</v>
      </c>
      <c r="P22" s="4">
        <f t="shared" si="5"/>
        <v>2344.4444444444443</v>
      </c>
      <c r="Q22" s="2">
        <v>8.0000000000000004E-4</v>
      </c>
      <c r="R22" s="5" cm="1">
        <f t="array" ref="R22">IF(AND(ISNUMBER(Q22), Q22&lt;&gt;0),MATCH(Q22,_xlfn._xlws.SORT(_xlfn._xlws.FILTER($Q$6:$Q$23,(ISNUMBER($Q$6:$Q$23))*($Q$6:$Q$23&lt;&gt;0)),1,-1),0),"")</f>
        <v>16</v>
      </c>
      <c r="S22" s="2">
        <v>1.9300000000000001E-2</v>
      </c>
      <c r="T22" s="5" cm="1">
        <f t="array" ref="T22">IF(AND(ISNUMBER(S22), S22&lt;&gt;0),MATCH(S22,_xlfn._xlws.SORT(_xlfn._xlws.FILTER($S$6:$S$23,(ISNUMBER($S$6:$S$23))*($S$6:$S$23&lt;&gt;0)),1,-1),0),"")</f>
        <v>14</v>
      </c>
      <c r="U22" s="4">
        <f t="shared" si="6"/>
        <v>2312.5000000000005</v>
      </c>
      <c r="V22" s="3" t="s">
        <v>42</v>
      </c>
      <c r="W22" s="3"/>
      <c r="X22" t="str" cm="1">
        <f t="array" ref="X22">IF(AND(ISNUMBER(V22), V22&lt;&gt;0), MATCH(V22, _xlfn._xlws.SORT(_xlfn._xlws.FILTER($V$6:$V$23, (ISNUMBER($V$6:$V$23))*($V$6:$V$23&lt;&gt;0))), 0), "")</f>
        <v/>
      </c>
    </row>
    <row r="23" spans="1:24" x14ac:dyDescent="0.55000000000000004">
      <c r="A23" t="s">
        <v>17</v>
      </c>
      <c r="C23" s="2">
        <f t="shared" si="0"/>
        <v>27.659048390668737</v>
      </c>
      <c r="D23" s="3">
        <v>5.8229575559302603E-2</v>
      </c>
      <c r="E23" cm="1">
        <f t="array" ref="E23">IF(AND(ISNUMBER(D23), D23&lt;&gt;0), MATCH(D23, _xlfn._xlws.SORT(_xlfn._xlws.FILTER($D$6:$D$23, (ISNUMBER($D$6:$D$23))*($D$6:$D$23&lt;&gt;0))), 0), "")</f>
        <v>5</v>
      </c>
      <c r="F23" s="3">
        <v>5.5973030512596798E-2</v>
      </c>
      <c r="G23" cm="1">
        <f t="array" ref="G23">IF(AND(ISNUMBER(F23), F23&lt;&gt;0), MATCH(F23, _xlfn._xlws.SORT(_xlfn._xlws.FILTER($F$6:$F$23, (ISNUMBER($F$6:$F$23))*($F$6:$F$23&lt;&gt;0))), 0), "")</f>
        <v>14</v>
      </c>
      <c r="H23" s="4">
        <f t="shared" si="1"/>
        <v>-3.8752558730359916</v>
      </c>
      <c r="I23">
        <f t="shared" si="2"/>
        <v>9</v>
      </c>
      <c r="J23" s="3">
        <v>4.8005976317627402E-2</v>
      </c>
      <c r="K23" cm="1">
        <f t="array" ref="K23">IF(AND(ISNUMBER(J23), J23&lt;&gt;0), MATCH(J23, _xlfn._xlws.SORT(_xlfn._xlws.FILTER($J$6:$J$23, (ISNUMBER($J$6:$J$23))*($J$6:$J$23&lt;&gt;0))), 0), "")</f>
        <v>14</v>
      </c>
      <c r="L23" s="4">
        <f t="shared" si="3"/>
        <v>-14.233737430344068</v>
      </c>
      <c r="M23" s="5">
        <f t="shared" si="4"/>
        <v>0</v>
      </c>
      <c r="N23" s="2">
        <v>1.55E-2</v>
      </c>
      <c r="O23" s="2">
        <v>5.3199999999999997E-2</v>
      </c>
      <c r="P23" s="4">
        <f t="shared" si="5"/>
        <v>243.2258064516129</v>
      </c>
      <c r="Q23" s="2">
        <v>1.5900000000000001E-2</v>
      </c>
      <c r="R23" s="5" cm="1">
        <f t="array" ref="R23">IF(AND(ISNUMBER(Q23), Q23&lt;&gt;0),MATCH(Q23,_xlfn._xlws.SORT(_xlfn._xlws.FILTER($Q$6:$Q$23,(ISNUMBER($Q$6:$Q$23))*($Q$6:$Q$23&lt;&gt;0)),1,-1),0),"")</f>
        <v>8</v>
      </c>
      <c r="S23" s="2">
        <v>5.9200000000000003E-2</v>
      </c>
      <c r="T23" s="5" cm="1">
        <f t="array" ref="T23">IF(AND(ISNUMBER(S23), S23&lt;&gt;0),MATCH(S23,_xlfn._xlws.SORT(_xlfn._xlws.FILTER($S$6:$S$23,(ISNUMBER($S$6:$S$23))*($S$6:$S$23&lt;&gt;0)),1,-1),0),"")</f>
        <v>2</v>
      </c>
      <c r="U23" s="4">
        <f t="shared" si="6"/>
        <v>272.32704402515725</v>
      </c>
      <c r="V23" s="3" t="s">
        <v>42</v>
      </c>
      <c r="W23" s="3"/>
      <c r="X23" t="str" cm="1">
        <f t="array" ref="X23">IF(AND(ISNUMBER(V23), V23&lt;&gt;0), MATCH(V23, _xlfn._xlws.SORT(_xlfn._xlws.FILTER($V$6:$V$23, (ISNUMBER($V$6:$V$23))*($V$6:$V$23&lt;&gt;0))), 0), "")</f>
        <v/>
      </c>
    </row>
    <row r="24" spans="1:24" x14ac:dyDescent="0.55000000000000004">
      <c r="F24" t="s">
        <v>46</v>
      </c>
      <c r="G24">
        <f>CORREL(E6:E23,G6:G23)</f>
        <v>0.72352941176470587</v>
      </c>
      <c r="S24" t="s">
        <v>46</v>
      </c>
      <c r="T24" s="11">
        <v>0.70796768201295701</v>
      </c>
    </row>
    <row r="25" spans="1:24" x14ac:dyDescent="0.55000000000000004">
      <c r="F25" t="s">
        <v>52</v>
      </c>
      <c r="G25" s="3">
        <v>1.53448118982395E-3</v>
      </c>
      <c r="S25" t="s">
        <v>52</v>
      </c>
      <c r="T25" s="3">
        <v>2.1500475170370798E-3</v>
      </c>
    </row>
    <row r="26" spans="1:24" x14ac:dyDescent="0.55000000000000004">
      <c r="A26" s="8" t="s">
        <v>45</v>
      </c>
    </row>
    <row r="28" spans="1:24" x14ac:dyDescent="0.55000000000000004">
      <c r="C28" t="s">
        <v>30</v>
      </c>
      <c r="D28" t="s">
        <v>30</v>
      </c>
      <c r="E28" t="s">
        <v>32</v>
      </c>
      <c r="F28" t="s">
        <v>32</v>
      </c>
      <c r="G28" t="s">
        <v>32</v>
      </c>
      <c r="H28" t="s">
        <v>41</v>
      </c>
      <c r="I28" t="s">
        <v>43</v>
      </c>
    </row>
    <row r="29" spans="1:24" x14ac:dyDescent="0.55000000000000004">
      <c r="C29" t="s">
        <v>19</v>
      </c>
      <c r="D29" t="s">
        <v>19</v>
      </c>
      <c r="E29" t="s">
        <v>38</v>
      </c>
      <c r="F29" t="s">
        <v>38</v>
      </c>
      <c r="G29" t="s">
        <v>38</v>
      </c>
      <c r="H29" t="s">
        <v>53</v>
      </c>
      <c r="I29" t="s">
        <v>44</v>
      </c>
    </row>
    <row r="30" spans="1:24" x14ac:dyDescent="0.55000000000000004">
      <c r="C30" t="s">
        <v>28</v>
      </c>
      <c r="D30" t="s">
        <v>22</v>
      </c>
      <c r="E30" t="s">
        <v>33</v>
      </c>
      <c r="F30" t="s">
        <v>39</v>
      </c>
      <c r="G30" t="s">
        <v>37</v>
      </c>
      <c r="H30" t="s">
        <v>54</v>
      </c>
      <c r="I30" t="s">
        <v>20</v>
      </c>
    </row>
    <row r="32" spans="1:24" x14ac:dyDescent="0.55000000000000004">
      <c r="A32" t="s">
        <v>0</v>
      </c>
      <c r="C32" s="3">
        <v>1.2583614572432701E-3</v>
      </c>
      <c r="D32">
        <f>_xlfn.RANK.AVG(C32,$C$32:$C$42,1)</f>
        <v>1</v>
      </c>
      <c r="E32" s="3">
        <v>1.4408732499537999E-3</v>
      </c>
      <c r="F32" s="3">
        <v>1.0425576154050201E-5</v>
      </c>
      <c r="G32">
        <f>_xlfn.RANK.AVG(E32,$E$32:$E$42,1)</f>
        <v>9</v>
      </c>
      <c r="H32">
        <f>CORREL(D32:D42,G32:G42)</f>
        <v>-0.12727272727272726</v>
      </c>
      <c r="I32">
        <f>D32-G32</f>
        <v>-8</v>
      </c>
    </row>
    <row r="33" spans="1:9" x14ac:dyDescent="0.55000000000000004">
      <c r="A33" t="s">
        <v>1</v>
      </c>
      <c r="C33" s="3">
        <v>1.6409922163292299E-3</v>
      </c>
      <c r="D33">
        <f t="shared" ref="D33:D42" si="7">_xlfn.RANK.AVG(C33,$C$32:$C$42,1)</f>
        <v>2</v>
      </c>
      <c r="E33" s="3">
        <v>2.4318376041502802E-3</v>
      </c>
      <c r="F33" s="3">
        <v>1.5212896010698501E-5</v>
      </c>
      <c r="G33">
        <f t="shared" ref="G33:G42" si="8">_xlfn.RANK.AVG(E33,$E$32:$E$42,1)</f>
        <v>10</v>
      </c>
      <c r="H33" s="3">
        <v>0.70921462577330396</v>
      </c>
      <c r="I33">
        <f t="shared" ref="I33:I42" si="9">D33-G33</f>
        <v>-8</v>
      </c>
    </row>
    <row r="34" spans="1:9" x14ac:dyDescent="0.55000000000000004">
      <c r="A34" t="s">
        <v>2</v>
      </c>
      <c r="C34" s="3">
        <v>1.46464483708396E-2</v>
      </c>
      <c r="D34">
        <f t="shared" si="7"/>
        <v>3</v>
      </c>
      <c r="E34" s="3">
        <v>4.3669763017690799E-4</v>
      </c>
      <c r="F34" s="3">
        <v>2.9673672592162501E-6</v>
      </c>
      <c r="G34">
        <f t="shared" si="8"/>
        <v>2</v>
      </c>
      <c r="I34">
        <f t="shared" si="9"/>
        <v>1</v>
      </c>
    </row>
    <row r="35" spans="1:9" x14ac:dyDescent="0.55000000000000004">
      <c r="A35" t="s">
        <v>3</v>
      </c>
      <c r="C35" s="3">
        <v>2.5563216107985499E-2</v>
      </c>
      <c r="D35">
        <f t="shared" si="7"/>
        <v>6</v>
      </c>
      <c r="E35" s="3">
        <v>1.2438202239784201E-3</v>
      </c>
      <c r="F35" s="3">
        <v>7.1532240136069797E-6</v>
      </c>
      <c r="G35">
        <f t="shared" si="8"/>
        <v>8</v>
      </c>
      <c r="I35">
        <f t="shared" si="9"/>
        <v>-2</v>
      </c>
    </row>
    <row r="36" spans="1:9" x14ac:dyDescent="0.55000000000000004">
      <c r="A36" t="s">
        <v>6</v>
      </c>
      <c r="C36" s="3">
        <v>1.91690187241845E-2</v>
      </c>
      <c r="D36">
        <f t="shared" si="7"/>
        <v>5</v>
      </c>
      <c r="E36" s="3">
        <v>5.8538047834458999E-4</v>
      </c>
      <c r="F36" s="3">
        <v>4.0504740410107901E-6</v>
      </c>
      <c r="G36">
        <f t="shared" si="8"/>
        <v>7</v>
      </c>
      <c r="I36">
        <f t="shared" si="9"/>
        <v>-2</v>
      </c>
    </row>
    <row r="37" spans="1:9" x14ac:dyDescent="0.55000000000000004">
      <c r="A37" t="s">
        <v>8</v>
      </c>
      <c r="C37" s="3">
        <v>4.3398078800729302E-2</v>
      </c>
      <c r="D37">
        <f t="shared" si="7"/>
        <v>9</v>
      </c>
      <c r="E37" s="3">
        <v>3.8446313098874198E-3</v>
      </c>
      <c r="F37" s="3">
        <v>1.16715035898462E-5</v>
      </c>
      <c r="G37">
        <f t="shared" si="8"/>
        <v>11</v>
      </c>
      <c r="I37">
        <f t="shared" si="9"/>
        <v>-2</v>
      </c>
    </row>
    <row r="38" spans="1:9" x14ac:dyDescent="0.55000000000000004">
      <c r="A38" t="s">
        <v>9</v>
      </c>
      <c r="C38" s="3">
        <v>2.94231083637559E-2</v>
      </c>
      <c r="D38">
        <f t="shared" si="7"/>
        <v>7</v>
      </c>
      <c r="E38" s="3">
        <v>4.88852250809922E-4</v>
      </c>
      <c r="F38" s="3">
        <v>6.9215155036370702E-6</v>
      </c>
      <c r="G38">
        <f t="shared" si="8"/>
        <v>6</v>
      </c>
      <c r="I38">
        <f t="shared" si="9"/>
        <v>1</v>
      </c>
    </row>
    <row r="39" spans="1:9" x14ac:dyDescent="0.55000000000000004">
      <c r="A39" t="s">
        <v>10</v>
      </c>
      <c r="C39" s="3">
        <v>1.8347748285015399</v>
      </c>
      <c r="D39">
        <f t="shared" si="7"/>
        <v>11</v>
      </c>
      <c r="E39" s="3">
        <v>4.4842733153682099E-4</v>
      </c>
      <c r="F39" s="3">
        <v>2.7514230082455702E-6</v>
      </c>
      <c r="G39">
        <f t="shared" si="8"/>
        <v>5</v>
      </c>
      <c r="I39">
        <f t="shared" si="9"/>
        <v>6</v>
      </c>
    </row>
    <row r="40" spans="1:9" x14ac:dyDescent="0.55000000000000004">
      <c r="A40" t="s">
        <v>11</v>
      </c>
      <c r="C40" s="3">
        <v>3.0842940472355199E-2</v>
      </c>
      <c r="D40">
        <f t="shared" si="7"/>
        <v>8</v>
      </c>
      <c r="E40" s="3">
        <v>4.4197464218413099E-4</v>
      </c>
      <c r="F40" s="3">
        <v>4.9844336274544698E-6</v>
      </c>
      <c r="G40">
        <f t="shared" si="8"/>
        <v>3</v>
      </c>
      <c r="I40">
        <f t="shared" si="9"/>
        <v>5</v>
      </c>
    </row>
    <row r="41" spans="1:9" x14ac:dyDescent="0.55000000000000004">
      <c r="A41" t="s">
        <v>12</v>
      </c>
      <c r="C41" s="3">
        <v>0.10491366136995101</v>
      </c>
      <c r="D41">
        <f t="shared" si="7"/>
        <v>10</v>
      </c>
      <c r="E41" s="3">
        <v>4.4305876410846397E-4</v>
      </c>
      <c r="F41" s="3">
        <v>9.2529992962484908E-6</v>
      </c>
      <c r="G41">
        <f t="shared" si="8"/>
        <v>4</v>
      </c>
      <c r="I41">
        <f t="shared" si="9"/>
        <v>6</v>
      </c>
    </row>
    <row r="42" spans="1:9" x14ac:dyDescent="0.55000000000000004">
      <c r="A42" t="s">
        <v>13</v>
      </c>
      <c r="C42" s="3">
        <v>1.51798704976721E-2</v>
      </c>
      <c r="D42">
        <f t="shared" si="7"/>
        <v>4</v>
      </c>
      <c r="E42" s="3">
        <v>2.04532077773965E-4</v>
      </c>
      <c r="F42" s="3">
        <v>9.1695301647746995E-6</v>
      </c>
      <c r="G42">
        <f t="shared" si="8"/>
        <v>1</v>
      </c>
      <c r="I42">
        <f t="shared" si="9"/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mind</vt:lpstr>
      <vt:lpstr>movielens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Schodl</dc:creator>
  <cp:lastModifiedBy>Josef Schodl</cp:lastModifiedBy>
  <dcterms:created xsi:type="dcterms:W3CDTF">2025-04-09T06:37:04Z</dcterms:created>
  <dcterms:modified xsi:type="dcterms:W3CDTF">2025-05-20T05:55:11Z</dcterms:modified>
</cp:coreProperties>
</file>