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F:\Cultivation\Records\2020\Pruning\"/>
    </mc:Choice>
  </mc:AlternateContent>
  <xr:revisionPtr revIDLastSave="0" documentId="13_ncr:1_{069D9144-09FE-4BC3-94BB-849D0EBA8D73}" xr6:coauthVersionLast="45" xr6:coauthVersionMax="45" xr10:uidLastSave="{00000000-0000-0000-0000-000000000000}"/>
  <bookViews>
    <workbookView xWindow="-120" yWindow="-120" windowWidth="20730" windowHeight="11160" activeTab="2" xr2:uid="{9CB8543E-5A7B-4D78-B3B7-60DB211B0552}"/>
  </bookViews>
  <sheets>
    <sheet name="PruneRecs" sheetId="3" r:id="rId1"/>
    <sheet name="Master" sheetId="10" r:id="rId2"/>
    <sheet name="C36" sheetId="17" r:id="rId3"/>
    <sheet name="C35" sheetId="16" r:id="rId4"/>
    <sheet name="C34" sheetId="15" r:id="rId5"/>
    <sheet name="C33" sheetId="14" r:id="rId6"/>
    <sheet name="C32" sheetId="13" r:id="rId7"/>
    <sheet name="C31" sheetId="12" state="hidden" r:id="rId8"/>
    <sheet name="C30" sheetId="11" state="hidden" r:id="rId9"/>
    <sheet name="C29" sheetId="9" state="hidden" r:id="rId10"/>
    <sheet name="C28" sheetId="6" state="hidden" r:id="rId11"/>
    <sheet name="C27" sheetId="5" state="hidden" r:id="rId12"/>
    <sheet name="C26" sheetId="4" state="hidden" r:id="rId13"/>
  </sheets>
  <externalReferences>
    <externalReference r:id="rId1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3" l="1"/>
  <c r="M75" i="3"/>
  <c r="N75" i="3"/>
  <c r="L69" i="3" l="1"/>
  <c r="L70" i="3"/>
  <c r="L71" i="3"/>
  <c r="L72" i="3"/>
  <c r="L73" i="3"/>
  <c r="L74" i="3"/>
  <c r="M69" i="3"/>
  <c r="M70" i="3"/>
  <c r="M71" i="3"/>
  <c r="M72" i="3"/>
  <c r="M73" i="3"/>
  <c r="M74" i="3"/>
  <c r="N50" i="3" l="1"/>
  <c r="N51" i="3"/>
  <c r="N52" i="3"/>
  <c r="N53" i="3"/>
  <c r="N54" i="3"/>
  <c r="N55" i="3"/>
  <c r="N56" i="3"/>
  <c r="N57" i="3"/>
  <c r="N60" i="3"/>
  <c r="N61" i="3"/>
  <c r="N62" i="3"/>
  <c r="N63" i="3"/>
  <c r="N64" i="3"/>
  <c r="M46" i="3"/>
  <c r="M47" i="3"/>
  <c r="M48" i="3"/>
  <c r="M49" i="3"/>
  <c r="M50" i="3"/>
  <c r="M51" i="3"/>
  <c r="M52" i="3"/>
  <c r="M53" i="3"/>
  <c r="M54" i="3"/>
  <c r="M55" i="3"/>
  <c r="M56" i="3"/>
  <c r="M57" i="3"/>
  <c r="M58" i="3"/>
  <c r="M59" i="3"/>
  <c r="M60" i="3"/>
  <c r="M61" i="3"/>
  <c r="M62" i="3"/>
  <c r="M63" i="3"/>
  <c r="M64" i="3"/>
  <c r="M65" i="3"/>
  <c r="M66" i="3"/>
  <c r="M67" i="3"/>
  <c r="M68" i="3"/>
  <c r="L46" i="3"/>
  <c r="L47" i="3"/>
  <c r="L48" i="3"/>
  <c r="L49" i="3"/>
  <c r="L50" i="3"/>
  <c r="L51" i="3"/>
  <c r="L52" i="3"/>
  <c r="L53" i="3"/>
  <c r="L54" i="3"/>
  <c r="L55" i="3"/>
  <c r="L56" i="3"/>
  <c r="L57" i="3"/>
  <c r="L58" i="3"/>
  <c r="L59" i="3"/>
  <c r="L60" i="3"/>
  <c r="L61" i="3"/>
  <c r="L62" i="3"/>
  <c r="L63" i="3"/>
  <c r="L64" i="3"/>
  <c r="L65" i="3"/>
  <c r="L66" i="3"/>
  <c r="L67" i="3"/>
  <c r="L68" i="3"/>
  <c r="N75" i="12" l="1"/>
  <c r="M75" i="12"/>
  <c r="L75" i="12"/>
  <c r="N74" i="12"/>
  <c r="M74" i="12"/>
  <c r="L74" i="12"/>
  <c r="N73" i="12"/>
  <c r="M73" i="12"/>
  <c r="L73" i="12"/>
  <c r="N72" i="12"/>
  <c r="M72" i="12"/>
  <c r="L72" i="12"/>
  <c r="N71" i="12"/>
  <c r="M71" i="12"/>
  <c r="L71" i="12"/>
  <c r="N70" i="12"/>
  <c r="M70" i="12"/>
  <c r="L70" i="12"/>
  <c r="N69" i="12"/>
  <c r="M69" i="12"/>
  <c r="L69" i="12"/>
  <c r="N68" i="12"/>
  <c r="M68" i="12"/>
  <c r="L68" i="12"/>
  <c r="N67" i="12"/>
  <c r="M67" i="12"/>
  <c r="L67" i="12"/>
  <c r="N66" i="12"/>
  <c r="M66" i="12"/>
  <c r="L66" i="12"/>
  <c r="N65" i="12"/>
  <c r="M65" i="12"/>
  <c r="L65" i="12"/>
  <c r="N64" i="12"/>
  <c r="M64" i="12"/>
  <c r="L64" i="12"/>
  <c r="N63" i="12"/>
  <c r="M63" i="12"/>
  <c r="L63" i="12"/>
  <c r="N62" i="12"/>
  <c r="M62" i="12"/>
  <c r="L62" i="12"/>
  <c r="N61" i="12"/>
  <c r="M61" i="12"/>
  <c r="L61" i="12"/>
  <c r="N60" i="12"/>
  <c r="M60" i="12"/>
  <c r="L60" i="12"/>
  <c r="N59" i="12"/>
  <c r="M59" i="12"/>
  <c r="L59" i="12"/>
  <c r="N58" i="12"/>
  <c r="M58" i="12"/>
  <c r="L58" i="12"/>
  <c r="N57" i="12"/>
  <c r="M57" i="12"/>
  <c r="L57" i="12"/>
  <c r="N56" i="12"/>
  <c r="M56" i="12"/>
  <c r="L56" i="12"/>
  <c r="N55" i="12"/>
  <c r="M55" i="12"/>
  <c r="L55" i="12"/>
  <c r="N54" i="12"/>
  <c r="M54" i="12"/>
  <c r="L54" i="12"/>
  <c r="N53" i="12"/>
  <c r="M53" i="12"/>
  <c r="L53" i="12"/>
  <c r="N52" i="12"/>
  <c r="M52" i="12"/>
  <c r="L52" i="12"/>
  <c r="N51" i="12"/>
  <c r="M51" i="12"/>
  <c r="L51" i="12"/>
  <c r="N50" i="12"/>
  <c r="M50" i="12"/>
  <c r="L50" i="12"/>
  <c r="N49" i="12"/>
  <c r="M49" i="12"/>
  <c r="L49" i="12"/>
  <c r="N48" i="12"/>
  <c r="M48" i="12"/>
  <c r="L48" i="12"/>
  <c r="N47" i="12"/>
  <c r="M47" i="12"/>
  <c r="L47" i="12"/>
  <c r="N46" i="12"/>
  <c r="M46" i="12"/>
  <c r="L46" i="12"/>
  <c r="N69" i="11" l="1"/>
  <c r="M69" i="11"/>
  <c r="L69" i="11"/>
  <c r="N68" i="11"/>
  <c r="M68" i="11"/>
  <c r="L68" i="11"/>
  <c r="N67" i="11"/>
  <c r="M67" i="11"/>
  <c r="L67" i="11"/>
  <c r="N66" i="11"/>
  <c r="M66" i="11"/>
  <c r="L66" i="11"/>
  <c r="N65" i="11"/>
  <c r="M65" i="11"/>
  <c r="L65" i="11"/>
  <c r="N64" i="11"/>
  <c r="M64" i="11"/>
  <c r="L64" i="11"/>
  <c r="N63" i="11"/>
  <c r="M63" i="11"/>
  <c r="L63" i="11"/>
  <c r="N62" i="11"/>
  <c r="M62" i="11"/>
  <c r="L62" i="11"/>
  <c r="N61" i="11"/>
  <c r="M61" i="11"/>
  <c r="L61" i="11"/>
  <c r="N60" i="11"/>
  <c r="M60" i="11"/>
  <c r="L60" i="11"/>
  <c r="N59" i="11"/>
  <c r="M59" i="11"/>
  <c r="L59" i="11"/>
  <c r="N58" i="11"/>
  <c r="M58" i="11"/>
  <c r="L58" i="11"/>
  <c r="N57" i="11"/>
  <c r="M57" i="11"/>
  <c r="L57" i="11"/>
  <c r="N56" i="11"/>
  <c r="M56" i="11"/>
  <c r="L56" i="11"/>
  <c r="N46" i="6" l="1"/>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N77" i="9" l="1"/>
  <c r="M77" i="9"/>
  <c r="L77" i="9"/>
  <c r="N76" i="9"/>
  <c r="M76" i="9"/>
  <c r="L76" i="9"/>
  <c r="N75" i="9"/>
  <c r="M75" i="9"/>
  <c r="L75" i="9"/>
  <c r="N74" i="9"/>
  <c r="M74" i="9"/>
  <c r="L74" i="9"/>
  <c r="N73" i="9"/>
  <c r="M73" i="9"/>
  <c r="L73" i="9"/>
  <c r="N72" i="9"/>
  <c r="M72" i="9"/>
  <c r="L72" i="9"/>
  <c r="N71" i="9"/>
  <c r="M71" i="9"/>
  <c r="L71" i="9"/>
  <c r="N70" i="9"/>
  <c r="M70" i="9"/>
  <c r="L70" i="9"/>
  <c r="N69" i="9"/>
  <c r="M69" i="9"/>
  <c r="L69" i="9"/>
  <c r="N68" i="9"/>
  <c r="M68" i="9"/>
  <c r="L68" i="9"/>
  <c r="N67" i="9"/>
  <c r="M67" i="9"/>
  <c r="L67" i="9"/>
  <c r="N66" i="9"/>
  <c r="M66" i="9"/>
  <c r="L66" i="9"/>
  <c r="N65" i="9"/>
  <c r="M65" i="9"/>
  <c r="L65" i="9"/>
  <c r="N64" i="9"/>
  <c r="M64" i="9"/>
  <c r="L64" i="9"/>
  <c r="N65" i="3" l="1"/>
  <c r="N58" i="3" l="1"/>
  <c r="N69" i="3" l="1"/>
  <c r="N73" i="3" l="1"/>
  <c r="N48" i="3" l="1"/>
  <c r="N71" i="3"/>
  <c r="N67" i="3" l="1"/>
  <c r="N49" i="3"/>
  <c r="N68" i="3"/>
  <c r="N66" i="3"/>
  <c r="N46" i="3"/>
  <c r="N70" i="3"/>
  <c r="N74" i="3"/>
  <c r="N47" i="3"/>
  <c r="N72" i="3" l="1"/>
  <c r="N59" i="3"/>
</calcChain>
</file>

<file path=xl/sharedStrings.xml><?xml version="1.0" encoding="utf-8"?>
<sst xmlns="http://schemas.openxmlformats.org/spreadsheetml/2006/main" count="3635" uniqueCount="287">
  <si>
    <t>Irrigation zone</t>
  </si>
  <si>
    <t>NORTH</t>
  </si>
  <si>
    <t>A</t>
  </si>
  <si>
    <t>YZUP003</t>
  </si>
  <si>
    <t>YZUP003, DD22005</t>
  </si>
  <si>
    <t>DD22005</t>
  </si>
  <si>
    <t>B</t>
  </si>
  <si>
    <t>C</t>
  </si>
  <si>
    <t>DD22005, PLAN004</t>
  </si>
  <si>
    <t>PLAN004</t>
  </si>
  <si>
    <t>D</t>
  </si>
  <si>
    <t>PLAN004, PLAN008</t>
  </si>
  <si>
    <t>PLAN004, PLAN017</t>
  </si>
  <si>
    <t>E</t>
  </si>
  <si>
    <t>PLAN008</t>
  </si>
  <si>
    <t>PLAN017, PLAN008</t>
  </si>
  <si>
    <t>PLAN017</t>
  </si>
  <si>
    <t>F</t>
  </si>
  <si>
    <t>PLAN008, STR8017</t>
  </si>
  <si>
    <t>G</t>
  </si>
  <si>
    <t>STR8017</t>
  </si>
  <si>
    <t>H</t>
  </si>
  <si>
    <t>STR8014</t>
  </si>
  <si>
    <t>STR8017, STR8014</t>
  </si>
  <si>
    <t>I</t>
  </si>
  <si>
    <t>J</t>
  </si>
  <si>
    <t>SUNL016</t>
  </si>
  <si>
    <t>K</t>
  </si>
  <si>
    <t>SUNL016, SUNL006</t>
  </si>
  <si>
    <t>SUNL006</t>
  </si>
  <si>
    <t>L</t>
  </si>
  <si>
    <t>SUNL006, LDOS040</t>
  </si>
  <si>
    <t>M</t>
  </si>
  <si>
    <t>LDOS040</t>
  </si>
  <si>
    <t>N</t>
  </si>
  <si>
    <t>O</t>
  </si>
  <si>
    <t>LDOS040, LDOS018</t>
  </si>
  <si>
    <t>LDOS018</t>
  </si>
  <si>
    <t>KOKO030</t>
  </si>
  <si>
    <t>P</t>
  </si>
  <si>
    <t>Q</t>
  </si>
  <si>
    <t>R</t>
  </si>
  <si>
    <t>S</t>
  </si>
  <si>
    <t>KOKO030, NYFL014</t>
  </si>
  <si>
    <t>NYFL014</t>
  </si>
  <si>
    <t>T</t>
  </si>
  <si>
    <t>GFSD189</t>
  </si>
  <si>
    <t>U</t>
  </si>
  <si>
    <t>GFSD189, GFSD207, SOUR007</t>
  </si>
  <si>
    <t>SOUR002</t>
  </si>
  <si>
    <t>V</t>
  </si>
  <si>
    <t>W</t>
  </si>
  <si>
    <t>X</t>
  </si>
  <si>
    <t>Y</t>
  </si>
  <si>
    <t>PRUNING MAP</t>
  </si>
  <si>
    <t>KEY:</t>
  </si>
  <si>
    <t>Light</t>
  </si>
  <si>
    <t>Light/Moderate</t>
  </si>
  <si>
    <t>Moderate</t>
  </si>
  <si>
    <t>Moderate/Heavy</t>
  </si>
  <si>
    <t>Heavy</t>
  </si>
  <si>
    <t>Pheno</t>
  </si>
  <si>
    <t>Pruning</t>
  </si>
  <si>
    <t>Strategy</t>
  </si>
  <si>
    <t xml:space="preserve">Long internodes allow ample space for bud development on strong stems, so leave as much growth on these plants as is reasonable. </t>
  </si>
  <si>
    <t>Prune more heavily due to large size and potential for future growth</t>
  </si>
  <si>
    <t>Has large and dense buds, with spreading but not sprawling growth. A SOUR pheno that is not as prone to PM, a moderate prune should be fine for them.</t>
  </si>
  <si>
    <t>A PM concern, should be thinned out enough to scout well but not so much as to critically reduce yield.</t>
  </si>
  <si>
    <t>Prune more lightly due to smaller plant size.</t>
  </si>
  <si>
    <t>GFSD207</t>
  </si>
  <si>
    <t>SOUR007</t>
  </si>
  <si>
    <t>Leave enough of a support network within the canopy to not have to rely on a second trellis to hold the upper branches. They usually support themselves well, but having more lower branches to train and lean on is beneficial for this plant's form.</t>
  </si>
  <si>
    <t>Leave enough of the inner canopy to give the remaining branches better support, but prune enough away so that scouting this pheno is more straightforward.</t>
  </si>
  <si>
    <t>Inner canopy branches are important for providing support to weak stemmed neighbor branches late in flower.</t>
  </si>
  <si>
    <t>With a very strong stem structure and a thick, semi-spreading growth pattern, these plants should be pruned moderately with discretion. Inner nodes should be left on plants that are trained outwards. Neighboring support branches are not a concern with this pheno.</t>
  </si>
  <si>
    <t>This plant grows in thick, so a moderate pruning technique is fine. However, because of its wider growth habit, nodes should be left on the lower center branches to better fill out the table's canopy.</t>
  </si>
  <si>
    <t>N/A</t>
  </si>
  <si>
    <t>These plants are small, but have some of the prettiest buds. They also spread out their branches well on their own, though there typically isn't too much to spread. Leave as much above the first trellis as possible.</t>
  </si>
  <si>
    <t>Inner canopy supports itself well and these plants are large and thick. Prune moderately/heavily with discretion.</t>
  </si>
  <si>
    <t xml:space="preserve">Tables should be left with enough space for efficient scouting. However, internode spacing is fairly large in this phenotype, with dense but small sized buds. The majority of nodes and branches above the first trellis should be left to mature. </t>
  </si>
  <si>
    <t>C26 F1</t>
  </si>
  <si>
    <t>JACK021</t>
  </si>
  <si>
    <t>GFSD014, STR8014</t>
  </si>
  <si>
    <t>GFSD014</t>
  </si>
  <si>
    <t>GFSD189, PLAN004</t>
  </si>
  <si>
    <t>GFSD207, GFSD189</t>
  </si>
  <si>
    <t>PLAN004, LDOS040</t>
  </si>
  <si>
    <t>LDOS041</t>
  </si>
  <si>
    <t>LDOS040, LDOS041</t>
  </si>
  <si>
    <t>LDOS025</t>
  </si>
  <si>
    <t>LDOS041, LDOS025</t>
  </si>
  <si>
    <t>LDOS025, SUNL006</t>
  </si>
  <si>
    <t>SOUR011</t>
  </si>
  <si>
    <t>SOUR007, SOUR011</t>
  </si>
  <si>
    <t>SUNL006, SOUR007</t>
  </si>
  <si>
    <t>KOKO011</t>
  </si>
  <si>
    <t>SOUR011, KOKO011</t>
  </si>
  <si>
    <t>KOKO011, STR8017</t>
  </si>
  <si>
    <t>STR8017, SUNL016</t>
  </si>
  <si>
    <t>SUNL016, POTN017</t>
  </si>
  <si>
    <t>POTN017</t>
  </si>
  <si>
    <t>92CK119</t>
  </si>
  <si>
    <t>POTN017, 92CK119</t>
  </si>
  <si>
    <t>C27 F2</t>
  </si>
  <si>
    <t>PM RISK (1=highest risk)</t>
  </si>
  <si>
    <t>Prune more heavily due to PM concern, as well as large size and potential for future growth.</t>
  </si>
  <si>
    <t>Tables fill out nicely after the hard defoliation if the majority of branches between the trellises are left on the plants</t>
  </si>
  <si>
    <t/>
  </si>
  <si>
    <t>Leave enough of a support network within the canopy to not have to rely on a second trellis to hold the upper branches. They almost always support themselves well late in flower, but having more lower branches to train and lean on is beneficial for this plant's form as well as the yield. It is also a low risk PM plant.</t>
  </si>
  <si>
    <t xml:space="preserve">Do not remove lower nodes of plant in veg or flower. Leave as many nodes as possible to compensate for this plant's small size. </t>
  </si>
  <si>
    <t>While this plant is thick and spreading enough to handle a heavier pruning, the inner branches do well in forming a network of support. Leave the strongest of the small branches to develop.</t>
  </si>
  <si>
    <t>Neighboring branches in between the trellises provide some leaning support. Leave as many small branches to develop between the trellises as is reasonable.</t>
  </si>
  <si>
    <t xml:space="preserve">Plants will grow significantly after hard prune. However, they are a low IPM risk and can afford to have a thicker inner canopy. Create enough space for light and air to flow, but leave enough on for these plants to show off their yields. </t>
  </si>
  <si>
    <t>A PM concern, should be thinned out enough to scout well but not so much as to critically reduce yield. Leave nodes in the center to cover table space when plants are trained outwards.</t>
  </si>
  <si>
    <t>Inner canopy supports itself well and these plants are large and thick. Prune moderately with discretion.</t>
  </si>
  <si>
    <t xml:space="preserve">Branches that grow between the trellises are strong and can stand on their own, even late in flower. Due to the higher PM concern of this plant, pruning should focus on thinning out the inner canopy for better airflow and scouting. While this plant does grow much taller after the hard prune, a lot of that can be attributed to stretch and internode length, so do not remove so much from the inner canopy as to critically reduce yield. </t>
  </si>
  <si>
    <t>AL</t>
  </si>
  <si>
    <t>DURPs</t>
  </si>
  <si>
    <t>PINEs</t>
  </si>
  <si>
    <t>NL#5s</t>
  </si>
  <si>
    <t>BL</t>
  </si>
  <si>
    <t>CL</t>
  </si>
  <si>
    <t>DL</t>
  </si>
  <si>
    <t>EL</t>
  </si>
  <si>
    <t>FL</t>
  </si>
  <si>
    <t>GL</t>
  </si>
  <si>
    <t>HL</t>
  </si>
  <si>
    <t>IL</t>
  </si>
  <si>
    <t>JL</t>
  </si>
  <si>
    <t>KL</t>
  </si>
  <si>
    <t>LL</t>
  </si>
  <si>
    <t>OROB054</t>
  </si>
  <si>
    <t>ML</t>
  </si>
  <si>
    <t>NL</t>
  </si>
  <si>
    <t>OL</t>
  </si>
  <si>
    <t>PL</t>
  </si>
  <si>
    <t>QL</t>
  </si>
  <si>
    <t>RL</t>
  </si>
  <si>
    <t>SL</t>
  </si>
  <si>
    <t>TL</t>
  </si>
  <si>
    <t>UL</t>
  </si>
  <si>
    <t>VL</t>
  </si>
  <si>
    <t>WL</t>
  </si>
  <si>
    <t>XL</t>
  </si>
  <si>
    <t>YL</t>
  </si>
  <si>
    <t>EU</t>
  </si>
  <si>
    <t>SOUR011, SOUR007</t>
  </si>
  <si>
    <t>UU</t>
  </si>
  <si>
    <t>PLAN008, SOUR007</t>
  </si>
  <si>
    <t>VU</t>
  </si>
  <si>
    <t>WU</t>
  </si>
  <si>
    <t>XU</t>
  </si>
  <si>
    <t>KING002</t>
  </si>
  <si>
    <t>YU</t>
  </si>
  <si>
    <t>DURP001</t>
  </si>
  <si>
    <t>DURP003</t>
  </si>
  <si>
    <t>DURP004</t>
  </si>
  <si>
    <t>DURP005</t>
  </si>
  <si>
    <t>DURP006</t>
  </si>
  <si>
    <t>NL#5001</t>
  </si>
  <si>
    <t>NL#5002</t>
  </si>
  <si>
    <t>NL#5007</t>
  </si>
  <si>
    <t>NL#5009</t>
  </si>
  <si>
    <t>NL#5011</t>
  </si>
  <si>
    <t>NL#5013</t>
  </si>
  <si>
    <t>PINE001</t>
  </si>
  <si>
    <t>PINE002</t>
  </si>
  <si>
    <t>PINE004</t>
  </si>
  <si>
    <t>PINE015</t>
  </si>
  <si>
    <t>PINE018</t>
  </si>
  <si>
    <t>PINE022</t>
  </si>
  <si>
    <t>C28 F3</t>
  </si>
  <si>
    <t>PM RISK 1-17 (1=highest risk)</t>
  </si>
  <si>
    <t xml:space="preserve">Prune more heavily due to their potential for future growth and dense inner canopy. </t>
  </si>
  <si>
    <t>Leave enough branches to build a "support network" within the canopy. In doing so, these plants will not have to rely on a second trellis to hold the upper branches. Due to the very low risk for PM, much of it's growth can be left on.</t>
  </si>
  <si>
    <t>Buds will become large and heavy on weak stems, so remove lowest branches and leave more nodes on strongest of branches. This pheno is prone to PM, so defoliate well. Leave nodes in the center of the plant to fill out table when plants are trained outwards.</t>
  </si>
  <si>
    <t xml:space="preserve">While the main secondary branches appear sturdy, the tertiary branches of this pheno are very weak, and will flop with the heavy weight of the buds late in flower. Prune with discretion - there should be enough branches between the trellises to provide a network of support, but not so many as to prevent efficient scouting or to cause airflow problems. Leave plenty of branches, but defoliate heavily. </t>
  </si>
  <si>
    <t>Prune heavily due to high PM concern, as well as their large size and potential for future growth.</t>
  </si>
  <si>
    <t>With a very strong stem structure and a thick, semi-spreading growth pattern, these plants can be pruned more heavily without concern for floppy branches. Potential PM hotspots should be considered carefully, though some inner nodes can be left on plants that are trained outwards.</t>
  </si>
  <si>
    <t>The dense growth on STR8014 allows for a moderate approach to pruning; however, because of its wider growth habit, nodes should be left on the lower center branches to better fill out the table's canopy. Any remaining branches will not flop late in flower.</t>
  </si>
  <si>
    <t>Prune more lightly due to smaller plant size and strong branch structure, but be wary of PM index.</t>
  </si>
  <si>
    <t xml:space="preserve">Branches that grow between the trellises are strong and can stand on their own, even late in flower. Due to the higher PM concern of this plant, the inner canopy should be thinned out by removing growth, especially from the underside of branches. While this plant does grow much taller after the hard prune, much of it can be attributed to stretch and internode length, so do not remove so much from the inner canopy as to hurt yield. </t>
  </si>
  <si>
    <t>Tables should be left with space in the inner canopy for air flow. Inner canopy growth tends to be dense with small sized buds on tertiary branches that stretch well. While the majority of nodes and branches above the first trellis could be left to mature, by removing nodes where buds/branches could overlap in a restrictive way, the risk for PM can be reduced.</t>
  </si>
  <si>
    <t>C29 F1</t>
  </si>
  <si>
    <t>These plants should be thinned out enough to scout well. Leave nodes in the center to cover table space when plants are trained outwards. Remove many lower/outer tertiary branches due to their weak structure.</t>
  </si>
  <si>
    <t>PM index</t>
  </si>
  <si>
    <t>Generation</t>
  </si>
  <si>
    <t>C26</t>
  </si>
  <si>
    <t>C27</t>
  </si>
  <si>
    <t>C28</t>
  </si>
  <si>
    <t>C29</t>
  </si>
  <si>
    <t>This plant has growth that is dense enough to handle a heavier pruning. Leave the strongest of tertiary branches in the inner canopy to develop, keeping the PM index in mind. Be wary of hot spots that occur in between plants.</t>
  </si>
  <si>
    <t>PLAN008 has a wider growth pattern than PLAN004,  so while these two phenos have similar pruning requirements, nodes should be left in the center of 008 to fill out the middle canopy - these lower branches do not tend to flop. When removing lower nodes, the ones that are found on the underside of the branches should be the first to go.</t>
  </si>
  <si>
    <t>Plants will grow significantly after hard prune. Given their relatively low PM risk, and their tendency to flop if stripped of too many inner canopy branches, a moderate amount of growth can be left during the prune.</t>
  </si>
  <si>
    <t>A PM concern, growth should be thinned out enough to scout well but not so much as to critically reduce yield, and defoliated well. If possible, remove nodes from the undersides of leftover weak branches to help prevent branch flop.</t>
  </si>
  <si>
    <t xml:space="preserve">Main branches have significant growth after hard prune, and are able to support themselves well on their own/without the "network of support". </t>
  </si>
  <si>
    <t>no index value</t>
  </si>
  <si>
    <t>CHWY/MSTR/DITO</t>
  </si>
  <si>
    <t>DITOs</t>
  </si>
  <si>
    <t>FIREs</t>
  </si>
  <si>
    <t>RAINs</t>
  </si>
  <si>
    <t>KING002, STR8014</t>
  </si>
  <si>
    <t>YZUP003, PLAN004</t>
  </si>
  <si>
    <t>SUNL016, 92CK119</t>
  </si>
  <si>
    <t>C30</t>
  </si>
  <si>
    <t>DURP/PINE</t>
  </si>
  <si>
    <t>KING002, SOUR011</t>
  </si>
  <si>
    <t>C31 F3</t>
  </si>
  <si>
    <t>Long internodes allow ample space for bud development on strong stems, so leave as much growth on these plants as is reasonable. Try to avoid removing as many lower tertiary branches as possible, since the plant as a whole won't be putting on very many buds and the branch strength prevents inner canopy drooping.</t>
  </si>
  <si>
    <t>C31</t>
  </si>
  <si>
    <t>C32 F1</t>
  </si>
  <si>
    <t>DITO001</t>
  </si>
  <si>
    <t>DITO005</t>
  </si>
  <si>
    <t>DITO007</t>
  </si>
  <si>
    <t>DITO009</t>
  </si>
  <si>
    <t>FIRE001</t>
  </si>
  <si>
    <t>FIRE007</t>
  </si>
  <si>
    <t>FIRE012</t>
  </si>
  <si>
    <t>RAIN001</t>
  </si>
  <si>
    <t>RAIN003</t>
  </si>
  <si>
    <t>RAIN005</t>
  </si>
  <si>
    <t>RAIN006</t>
  </si>
  <si>
    <t>C32</t>
  </si>
  <si>
    <t>LCKEs</t>
  </si>
  <si>
    <t>JMACs</t>
  </si>
  <si>
    <t>PINE/JMAC</t>
  </si>
  <si>
    <t>SOUR/GFSD</t>
  </si>
  <si>
    <t>KU</t>
  </si>
  <si>
    <t>LU</t>
  </si>
  <si>
    <t>MU</t>
  </si>
  <si>
    <t>NU</t>
  </si>
  <si>
    <t>OU</t>
  </si>
  <si>
    <t>JMAC002</t>
  </si>
  <si>
    <t>JMAC004</t>
  </si>
  <si>
    <t>JMAC006</t>
  </si>
  <si>
    <t>JMAC007</t>
  </si>
  <si>
    <t>JMAC009</t>
  </si>
  <si>
    <t>JMAC011</t>
  </si>
  <si>
    <t>JMAC013</t>
  </si>
  <si>
    <t>JMAC014</t>
  </si>
  <si>
    <t>JMAC016</t>
  </si>
  <si>
    <t>LCKE001</t>
  </si>
  <si>
    <t>LCKE003</t>
  </si>
  <si>
    <t>LCKE004</t>
  </si>
  <si>
    <t>LCKE007</t>
  </si>
  <si>
    <t>LCKE008</t>
  </si>
  <si>
    <t>LCKE011</t>
  </si>
  <si>
    <t>CU</t>
  </si>
  <si>
    <t>C33 F2</t>
  </si>
  <si>
    <t>Main branches have significant growth after hard prune, and are able to support themselves well on their own/without the "network of support". Because this phenotype is relatively immune to powdery mildew infections, more growth can be left on than ordinarily with larger plants.</t>
  </si>
  <si>
    <t>BLDS207</t>
  </si>
  <si>
    <t>SHRM014</t>
  </si>
  <si>
    <t>GFSD/PINE</t>
  </si>
  <si>
    <t>BLDS/GFSD/SHRM</t>
  </si>
  <si>
    <t>BERT016</t>
  </si>
  <si>
    <t>SOUR/JMAC</t>
  </si>
  <si>
    <t>JMAC</t>
  </si>
  <si>
    <t>SOUR/LCKE</t>
  </si>
  <si>
    <t>LCKE</t>
  </si>
  <si>
    <t>PINE/PLAN</t>
  </si>
  <si>
    <t>Leave enough branches on to prevent flopping out of the second trellis.</t>
  </si>
  <si>
    <t>In order to maintain the integrity of the canopy without a second trellis, leave plenty of neighbor branches on.</t>
  </si>
  <si>
    <t>C35</t>
  </si>
  <si>
    <t>C33</t>
  </si>
  <si>
    <t>C34</t>
  </si>
  <si>
    <t>HELL</t>
  </si>
  <si>
    <t>SCRM/DOMO</t>
  </si>
  <si>
    <t>DOMO</t>
  </si>
  <si>
    <t>DOSI005</t>
  </si>
  <si>
    <t>NYFL/STR8</t>
  </si>
  <si>
    <t>SALAD</t>
  </si>
  <si>
    <t>SOUR/SUNL</t>
  </si>
  <si>
    <t>CHIP001</t>
  </si>
  <si>
    <t>DOMO003</t>
  </si>
  <si>
    <t>DOMO004</t>
  </si>
  <si>
    <t>DOMO006</t>
  </si>
  <si>
    <t>DOMO007</t>
  </si>
  <si>
    <t>DOMO011</t>
  </si>
  <si>
    <t>DOMO012</t>
  </si>
  <si>
    <t>DOMO014</t>
  </si>
  <si>
    <t>HELL001</t>
  </si>
  <si>
    <t>HELL002</t>
  </si>
  <si>
    <t>HELL004</t>
  </si>
  <si>
    <t>HELL006</t>
  </si>
  <si>
    <t>SCRM002</t>
  </si>
  <si>
    <t>SCRM003</t>
  </si>
  <si>
    <t>These plants are small, but they have some of the prettiest buds. They also spread out their branches well on their own, though there typically isn't too much to spread. Leave as much above the first trellis 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</si>
</sst>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11"/>
      <name val="Calibri"/>
      <family val="2"/>
      <scheme val="minor"/>
    </font>
    <font>
      <sz val="11"/>
      <name val="Calibri"/>
      <family val="2"/>
      <scheme val="minor"/>
    </font>
    <font>
      <b/>
      <sz val="10"/>
      <color theme="1"/>
      <name val="Calibri"/>
      <family val="2"/>
      <scheme val="minor"/>
    </font>
    <font>
      <sz val="6"/>
      <color theme="1"/>
      <name val="Calibri"/>
      <family val="2"/>
      <scheme val="minor"/>
    </font>
    <font>
      <b/>
      <sz val="16"/>
      <name val="Calibri"/>
      <family val="2"/>
      <scheme val="minor"/>
    </font>
    <font>
      <b/>
      <sz val="18"/>
      <name val="Calibri"/>
      <family val="2"/>
      <scheme val="minor"/>
    </font>
    <font>
      <sz val="8"/>
      <name val="Calibri"/>
      <family val="2"/>
      <scheme val="minor"/>
    </font>
  </fonts>
  <fills count="8">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darkDown">
        <bgColor theme="2" tint="-0.249977111117893"/>
      </patternFill>
    </fill>
  </fills>
  <borders count="8">
    <border>
      <left/>
      <right/>
      <top/>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medium">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s>
  <cellStyleXfs count="1">
    <xf numFmtId="0" fontId="0" fillId="0" borderId="0"/>
  </cellStyleXfs>
  <cellXfs count="48">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4" fillId="0" borderId="0" xfId="0" applyFont="1"/>
    <xf numFmtId="0" fontId="3" fillId="0" borderId="2" xfId="0" applyFont="1" applyBorder="1" applyAlignment="1">
      <alignment vertical="top" wrapText="1"/>
    </xf>
    <xf numFmtId="0" fontId="5" fillId="0" borderId="0" xfId="0" applyFont="1"/>
    <xf numFmtId="0" fontId="5" fillId="2" borderId="2" xfId="0" applyFont="1" applyFill="1" applyBorder="1"/>
    <xf numFmtId="0" fontId="5" fillId="3" borderId="2" xfId="0" applyFont="1" applyFill="1" applyBorder="1"/>
    <xf numFmtId="0" fontId="5" fillId="4" borderId="2" xfId="0" applyFont="1" applyFill="1" applyBorder="1"/>
    <xf numFmtId="0" fontId="5" fillId="5" borderId="2" xfId="0" applyFont="1" applyFill="1" applyBorder="1"/>
    <xf numFmtId="0" fontId="5" fillId="6" borderId="2" xfId="0" applyFont="1" applyFill="1" applyBorder="1"/>
    <xf numFmtId="0" fontId="3" fillId="0" borderId="0" xfId="0" applyFont="1" applyAlignment="1">
      <alignment vertical="top" wrapText="1"/>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center" vertical="center"/>
    </xf>
    <xf numFmtId="0" fontId="6" fillId="0" borderId="0" xfId="0" applyFont="1" applyAlignment="1">
      <alignment horizontal="left"/>
    </xf>
    <xf numFmtId="0" fontId="0" fillId="0" borderId="0" xfId="0" applyFill="1" applyAlignment="1">
      <alignment horizontal="left"/>
    </xf>
    <xf numFmtId="0" fontId="0" fillId="0" borderId="0" xfId="0" applyNumberFormat="1" applyFill="1" applyAlignmen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3" fillId="0" borderId="2" xfId="0" applyFont="1" applyFill="1" applyBorder="1" applyAlignment="1" applyProtection="1">
      <alignment horizontal="left" vertical="center"/>
      <protection locked="0"/>
    </xf>
    <xf numFmtId="0" fontId="3" fillId="0" borderId="3" xfId="0" applyFont="1" applyFill="1" applyBorder="1" applyAlignment="1" applyProtection="1">
      <alignment horizontal="left" vertical="center"/>
      <protection locked="0"/>
    </xf>
    <xf numFmtId="0" fontId="3" fillId="0" borderId="2" xfId="0" applyFont="1" applyBorder="1" applyAlignment="1">
      <alignment vertical="center" wrapText="1"/>
    </xf>
    <xf numFmtId="0" fontId="3" fillId="0" borderId="0" xfId="0" applyFont="1" applyAlignment="1">
      <alignment vertical="center" wrapText="1"/>
    </xf>
    <xf numFmtId="0" fontId="7" fillId="0" borderId="2" xfId="0" applyFont="1" applyFill="1" applyBorder="1" applyAlignment="1" applyProtection="1">
      <alignment horizontal="left" vertical="center"/>
      <protection locked="0"/>
    </xf>
    <xf numFmtId="0" fontId="3" fillId="0" borderId="4" xfId="0" applyFont="1" applyBorder="1" applyAlignment="1">
      <alignment vertical="top" wrapText="1"/>
    </xf>
    <xf numFmtId="0" fontId="3" fillId="0" borderId="7" xfId="0" applyFont="1" applyBorder="1" applyAlignment="1">
      <alignment vertical="top" wrapText="1"/>
    </xf>
    <xf numFmtId="0" fontId="0" fillId="0" borderId="0" xfId="0" applyFill="1" applyAlignment="1">
      <alignment horizontal="left" vertical="center"/>
    </xf>
    <xf numFmtId="0" fontId="0" fillId="0" borderId="0" xfId="0" applyAlignment="1">
      <alignment horizontal="left" vertical="center" wrapText="1"/>
    </xf>
    <xf numFmtId="0" fontId="0" fillId="0" borderId="0" xfId="0" applyFill="1" applyAlignment="1">
      <alignment horizontal="left" wrapText="1"/>
    </xf>
    <xf numFmtId="0" fontId="0" fillId="0" borderId="0" xfId="0" applyNumberFormat="1" applyFill="1" applyAlignment="1">
      <alignment vertical="center" wrapText="1"/>
    </xf>
    <xf numFmtId="0" fontId="0" fillId="0" borderId="0" xfId="0" applyNumberFormat="1" applyAlignment="1">
      <alignment horizontal="center" vertical="center" wrapText="1"/>
    </xf>
    <xf numFmtId="0" fontId="0" fillId="0" borderId="0" xfId="0" applyAlignment="1">
      <alignment horizontal="left" wrapText="1"/>
    </xf>
    <xf numFmtId="0" fontId="0" fillId="0" borderId="0" xfId="0" applyAlignment="1">
      <alignment horizontal="center" vertical="center" wrapText="1"/>
    </xf>
    <xf numFmtId="0" fontId="3" fillId="7" borderId="2" xfId="0" applyFont="1" applyFill="1" applyBorder="1" applyAlignment="1">
      <alignment vertical="top" wrapText="1"/>
    </xf>
    <xf numFmtId="0" fontId="0" fillId="0" borderId="0" xfId="0" applyNumberFormat="1" applyFill="1" applyAlignment="1">
      <alignment horizontal="left" vertical="center"/>
    </xf>
    <xf numFmtId="0" fontId="1" fillId="0" borderId="1" xfId="0" applyFont="1" applyBorder="1" applyAlignment="1">
      <alignment horizontal="center" vertical="center"/>
    </xf>
    <xf numFmtId="0" fontId="2"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center"/>
    </xf>
    <xf numFmtId="0" fontId="1" fillId="0" borderId="6" xfId="0" applyFont="1" applyBorder="1" applyAlignment="1">
      <alignment horizontal="center" vertical="center"/>
    </xf>
    <xf numFmtId="0" fontId="9" fillId="0" borderId="0" xfId="0" applyFont="1" applyAlignment="1">
      <alignment horizontal="left" vertical="center"/>
    </xf>
    <xf numFmtId="0" fontId="8" fillId="0" borderId="0" xfId="0" applyFont="1" applyAlignment="1">
      <alignment horizontal="left" vertical="center"/>
    </xf>
    <xf numFmtId="0" fontId="1" fillId="0" borderId="5" xfId="0" applyFont="1" applyBorder="1" applyAlignment="1">
      <alignment horizontal="center" vertical="center"/>
    </xf>
    <xf numFmtId="0" fontId="1" fillId="0" borderId="0" xfId="0" applyFont="1" applyBorder="1" applyAlignment="1" applyProtection="1">
      <alignment horizontal="center" vertical="center"/>
      <protection locked="0"/>
    </xf>
    <xf numFmtId="0" fontId="1" fillId="0" borderId="1" xfId="0" applyFont="1" applyBorder="1" applyAlignment="1">
      <alignment vertical="center"/>
    </xf>
  </cellXfs>
  <cellStyles count="1">
    <cellStyle name="Normal" xfId="0" builtinId="0"/>
  </cellStyles>
  <dxfs count="307">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wrapText="1" indent="0" justifyLastLine="0" shrinkToFit="0" readingOrder="0"/>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ont>
        <color rgb="FF9C0006"/>
      </font>
      <fill>
        <patternFill>
          <bgColor rgb="FFFFC7CE"/>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5" tint="-0.24994659260841701"/>
        </patternFill>
      </fill>
    </dxf>
    <dxf>
      <fill>
        <patternFill>
          <bgColor theme="5"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ont>
        <color rgb="FF9C0006"/>
      </font>
      <fill>
        <patternFill>
          <bgColor rgb="FFFFC7CE"/>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none">
          <fgColor indexed="64"/>
          <bgColor auto="1"/>
        </patternFill>
      </fill>
      <alignment vertical="center" textRotation="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vertical="center" textRotation="0" indent="0" justifyLastLine="0" shrinkToFit="0" readingOrder="0"/>
    </dxf>
    <dxf>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ltivation/Records/2020/PhenoRe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let.cult"/>
      <sheetName val="InfoSheets"/>
      <sheetName val="Booklet.post"/>
      <sheetName val="Pivot"/>
      <sheetName val="Master"/>
      <sheetName val="IDEAS"/>
      <sheetName val="TerpeneList"/>
      <sheetName val="PMindex"/>
      <sheetName val="YieldBins"/>
      <sheetName val="TimeBins"/>
      <sheetName val="DryTimes"/>
      <sheetName val="RetiredPhenos2"/>
      <sheetName val="RetiredPhenos1"/>
      <sheetName val="FinalBins"/>
      <sheetName val="AvgV2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179CD-AD33-4641-A497-FB67900C9AE3}" name="Table1620" displayName="Table1620" ref="K45:N75" totalsRowShown="0" headerRowDxfId="306" dataDxfId="305">
  <autoFilter ref="K45:N75" xr:uid="{C9F14B86-AD64-401B-912B-8A6F6AD3C016}">
    <filterColumn colId="1">
      <filters>
        <filter val="Heavy"/>
        <filter val="Light"/>
        <filter val="Light/Moderate"/>
        <filter val="Moderate"/>
        <filter val="Moderate/Heavy"/>
      </filters>
    </filterColumn>
  </autoFilter>
  <sortState xmlns:xlrd2="http://schemas.microsoft.com/office/spreadsheetml/2017/richdata2" ref="K60:N68">
    <sortCondition ref="K45:K68"/>
  </sortState>
  <tableColumns count="4">
    <tableColumn id="1" xr3:uid="{88BDDBA5-F693-4005-B436-BD91015AA323}" name="Pheno" dataDxfId="304"/>
    <tableColumn id="2" xr3:uid="{3C60DEF6-2B2E-4ABD-91D0-E2DD08ADC92E}" name="Pruning" dataDxfId="303">
      <calculatedColumnFormula>INDEX([1]!Table3[Pruning Requirements (Flower)],MATCH(Table1620[[#This Row],[Pheno]],[1]!Table3[Phenotype],0))</calculatedColumnFormula>
    </tableColumn>
    <tableColumn id="3" xr3:uid="{05F4C6FC-F197-49BC-9545-5D9C77282BC6}" name="Strategy" dataDxfId="302">
      <calculatedColumnFormula>INDEX([1]!Table3[Pruning Technique],MATCH(Table1620[[#This Row],[Pheno]],[1]!Table3[Phenotype],0))</calculatedColumnFormula>
    </tableColumn>
    <tableColumn id="4" xr3:uid="{10C5E707-B36B-4003-89D7-BFA370AFDDCE}" name="PM RISK 1-17 (1=highest risk)" dataDxfId="301">
      <calculatedColumnFormula>INDEX([1]!Table3[PM INDEX],MATCH(Table1620[[#This Row],[Pheno]],[1]!Table3[Phenotype],0))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96995A-A2B9-4428-813B-7D00A22FD32F}" name="Table16206" displayName="Table16206" ref="K51:N77" totalsRowShown="0" headerRowDxfId="257" dataDxfId="256">
  <autoFilter ref="K51:N77" xr:uid="{C9F14B86-AD64-401B-912B-8A6F6AD3C016}"/>
  <sortState xmlns:xlrd2="http://schemas.microsoft.com/office/spreadsheetml/2017/richdata2" ref="K52:N63">
    <sortCondition ref="K51:K77"/>
  </sortState>
  <tableColumns count="4">
    <tableColumn id="1" xr3:uid="{BB7D6503-1C22-4CDE-A791-2AEBCF85802F}" name="Pheno" dataDxfId="255"/>
    <tableColumn id="2" xr3:uid="{E028DEAD-C1FD-4B35-8BA9-0C8273AAB6FC}" name="Pruning" dataDxfId="254">
      <calculatedColumnFormula>VLOOKUP(Table16206[[#This Row],[Pheno]],[1]!Table3[#Data],14,FALSE)</calculatedColumnFormula>
    </tableColumn>
    <tableColumn id="3" xr3:uid="{1DA2B78E-76B5-44BC-AF26-FCAA136403FD}" name="Strategy" dataDxfId="253">
      <calculatedColumnFormula>VLOOKUP(Table16206[[#This Row],[Pheno]],[1]!Table3[#Data],15,FALSE)</calculatedColumnFormula>
    </tableColumn>
    <tableColumn id="4" xr3:uid="{87709452-83F2-48FA-9DDC-5FAC8F2C6231}" name="PM RISK 1-17 (1=highest risk)" dataDxfId="252">
      <calculatedColumnFormula>VLOOKUP(Table16206[[#This Row],[Pheno]],[1]!Table3[#Data],22,FALSE)</calculatedColumnFormula>
    </tableColum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60E328-26ED-4749-92FD-A197DE7CEB05}" name="Table16205" displayName="Table16205" ref="K45:N77" totalsRowShown="0" headerRowDxfId="251" dataDxfId="250">
  <autoFilter ref="K45:N77" xr:uid="{C9F14B86-AD64-401B-912B-8A6F6AD3C016}"/>
  <sortState xmlns:xlrd2="http://schemas.microsoft.com/office/spreadsheetml/2017/richdata2" ref="K46:M62">
    <sortCondition ref="K45:K62"/>
  </sortState>
  <tableColumns count="4">
    <tableColumn id="1" xr3:uid="{AEFB6643-4CE3-46FF-B8F7-F9F5E482678F}" name="Pheno" dataDxfId="249"/>
    <tableColumn id="2" xr3:uid="{CCB249C8-02BB-47CC-8177-F8B5C3694E69}" name="Pruning" dataDxfId="248">
      <calculatedColumnFormula>VLOOKUP(Table16205[[#This Row],[Pheno]],[1]!Table3[#Data],14,FALSE)</calculatedColumnFormula>
    </tableColumn>
    <tableColumn id="3" xr3:uid="{706189BC-1F9C-4C9A-B620-EE414C165099}" name="Strategy" dataDxfId="247">
      <calculatedColumnFormula>VLOOKUP(Table16205[[#This Row],[Pheno]],[1]!Table3[#Data],15,FALSE)</calculatedColumnFormula>
    </tableColumn>
    <tableColumn id="4" xr3:uid="{DEF0E250-7E17-417D-8F13-EF042BC936B3}" name="PM RISK (1=highest risk)" dataDxfId="246">
      <calculatedColumnFormula>VLOOKUP(Table16205[[#This Row],[Pheno]],[1]!Table3[#Data],22,FALSE)</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4FC573-1537-472E-9DDD-E482AFD3B97E}" name="Table16204" displayName="Table16204" ref="K31:N48" totalsRowShown="0" headerRowDxfId="245" dataDxfId="244">
  <autoFilter ref="K31:N48" xr:uid="{C9F14B86-AD64-401B-912B-8A6F6AD3C016}"/>
  <sortState xmlns:xlrd2="http://schemas.microsoft.com/office/spreadsheetml/2017/richdata2" ref="K32:M48">
    <sortCondition ref="K31:K48"/>
  </sortState>
  <tableColumns count="4">
    <tableColumn id="1" xr3:uid="{CD24CBB1-2DE4-4A62-BFFF-BD2476C20E6E}" name="Pheno" dataDxfId="243"/>
    <tableColumn id="2" xr3:uid="{7520A231-1490-4D18-9BE7-8826EC7D2461}" name="Pruning" dataDxfId="242"/>
    <tableColumn id="3" xr3:uid="{6B0204FC-F5D6-484F-9584-35EBC600DFA6}" name="Strategy" dataDxfId="241"/>
    <tableColumn id="4" xr3:uid="{C693BE18-EFFA-4A21-AAB4-3E1AE50B669F}" name="PM RISK (1=highest risk)" dataDxfId="24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93FC4F-C644-407B-B97D-D302DB0D5D16}" name="Table16203" displayName="Table16203" ref="K31:M48" totalsRowShown="0" headerRowDxfId="239" dataDxfId="238">
  <autoFilter ref="K31:M48" xr:uid="{C9F14B86-AD64-401B-912B-8A6F6AD3C016}"/>
  <sortState xmlns:xlrd2="http://schemas.microsoft.com/office/spreadsheetml/2017/richdata2" ref="K32:M48">
    <sortCondition ref="K31:K48"/>
  </sortState>
  <tableColumns count="3">
    <tableColumn id="1" xr3:uid="{5F7E8E4B-4934-4091-B4AB-824227ECD2DE}" name="Pheno" dataDxfId="237"/>
    <tableColumn id="2" xr3:uid="{E75F0D0C-DF19-4F9A-B91C-95ABFBFD2D5B}" name="Pruning" dataDxfId="236"/>
    <tableColumn id="3" xr3:uid="{4FEA537D-D49F-4219-B7EA-01AE70B33349}" name="Strategy" dataDxfId="23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13F63C-BFEB-421C-92FE-B278C1B7A8BD}" name="Table162037" displayName="Table162037" ref="A1:E242" totalsRowShown="0" headerRowDxfId="300" dataDxfId="299">
  <autoFilter ref="A1:E242" xr:uid="{C6E8F623-4ED2-4341-81FB-3A056C889261}"/>
  <sortState xmlns:xlrd2="http://schemas.microsoft.com/office/spreadsheetml/2017/richdata2" ref="A2:E242">
    <sortCondition ref="A1:A242"/>
  </sortState>
  <tableColumns count="5">
    <tableColumn id="5" xr3:uid="{2F4E2205-7246-40E4-9819-4D06AE07FD3A}" name="Generation" dataDxfId="298"/>
    <tableColumn id="1" xr3:uid="{89588C62-E031-4D15-8BB9-60C995CD1DD6}" name="Pheno" dataDxfId="297"/>
    <tableColumn id="2" xr3:uid="{369A1C77-2CBB-46E3-AE80-F37D92CCA4D8}" name="Pruning" dataDxfId="296"/>
    <tableColumn id="3" xr3:uid="{B8AB68CF-357F-4FF7-AA01-4F1A713A6438}" name="Strategy" dataDxfId="295"/>
    <tableColumn id="4" xr3:uid="{C19A68BC-B80C-432C-B2B5-8A1706A4C7EC}" name="PM index" dataDxfId="29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F61403-3132-43B6-9FC7-7D86541F9F7C}" name="Table162014" displayName="Table162014" ref="K45:N75" totalsRowShown="0" headerRowDxfId="5" dataDxfId="4">
  <autoFilter ref="K45:N75" xr:uid="{C9F14B86-AD64-401B-912B-8A6F6AD3C016}">
    <filterColumn colId="1">
      <filters>
        <filter val="Heavy"/>
        <filter val="Light"/>
        <filter val="Light/Moderate"/>
        <filter val="Moderate"/>
        <filter val="Moderate/Heavy"/>
      </filters>
    </filterColumn>
  </autoFilter>
  <sortState xmlns:xlrd2="http://schemas.microsoft.com/office/spreadsheetml/2017/richdata2" ref="K46:N54">
    <sortCondition ref="K45:K68"/>
  </sortState>
  <tableColumns count="4">
    <tableColumn id="1" xr3:uid="{D15D5ED2-D0C5-4A16-8B2A-380A5124F132}" name="Pheno" dataDxfId="3"/>
    <tableColumn id="2" xr3:uid="{0AD5FE33-F7CE-4D23-A455-3CC1F45D86E1}" name="Pruning" dataDxfId="2"/>
    <tableColumn id="3" xr3:uid="{8C4C1993-AD55-404B-860B-44D621AB37B0}" name="Strategy" dataDxfId="1"/>
    <tableColumn id="4" xr3:uid="{2830DEED-7181-46C4-86F4-C1FCB1FA399B}" name="PM RISK 1-17 (1=highest risk)" dataDxfId="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EDE4DB8-66F5-4542-8968-83314EE434BF}" name="Table162013" displayName="Table162013" ref="K45:N74" totalsRowShown="0" headerRowDxfId="293" dataDxfId="292">
  <autoFilter ref="K45:N74" xr:uid="{C9F14B86-AD64-401B-912B-8A6F6AD3C016}"/>
  <sortState xmlns:xlrd2="http://schemas.microsoft.com/office/spreadsheetml/2017/richdata2" ref="K46:N54">
    <sortCondition ref="K45:K68"/>
  </sortState>
  <tableColumns count="4">
    <tableColumn id="1" xr3:uid="{169FA3B7-BE1E-4989-8E6B-05BF36ECD8E6}" name="Pheno" dataDxfId="291"/>
    <tableColumn id="2" xr3:uid="{DA4C9495-8076-436D-B3C7-69582C1BDB09}" name="Pruning" dataDxfId="290"/>
    <tableColumn id="3" xr3:uid="{E12395ED-F36F-43A6-A461-81FB95B60C96}" name="Strategy" dataDxfId="289"/>
    <tableColumn id="4" xr3:uid="{FCC6074A-1DA5-4CE3-9EEE-8EAE47866255}" name="PM RISK 1-17 (1=highest risk)" dataDxfId="28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D5E70F3-B234-49B1-A636-9D0996528823}" name="Table162012" displayName="Table162012" ref="K45:N68" totalsRowShown="0" headerRowDxfId="287" dataDxfId="286">
  <autoFilter ref="K45:N68" xr:uid="{C9F14B86-AD64-401B-912B-8A6F6AD3C016}"/>
  <sortState xmlns:xlrd2="http://schemas.microsoft.com/office/spreadsheetml/2017/richdata2" ref="K46:N54">
    <sortCondition ref="K45:K68"/>
  </sortState>
  <tableColumns count="4">
    <tableColumn id="1" xr3:uid="{23DDB3FA-15EE-4F45-9394-F58DC2A6C0B6}" name="Pheno" dataDxfId="285"/>
    <tableColumn id="2" xr3:uid="{0CF7E6E0-54BF-47F6-A534-3EF5E2B272AF}" name="Pruning" dataDxfId="284"/>
    <tableColumn id="3" xr3:uid="{AE35C532-8762-4623-AE63-FF0A7E4AB8BD}" name="Strategy" dataDxfId="283"/>
    <tableColumn id="4" xr3:uid="{A0B02D19-826A-4E9F-BAE4-5BFED26C18FB}" name="PM RISK 1-17 (1=highest risk)" dataDxfId="282"/>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DB42223-D3BD-4CA1-85A6-629AF0FD4E0A}" name="Table162011" displayName="Table162011" ref="K45:N72" totalsRowShown="0" headerRowDxfId="281" dataDxfId="280">
  <autoFilter ref="K45:N72" xr:uid="{C9F14B86-AD64-401B-912B-8A6F6AD3C016}">
    <filterColumn colId="1">
      <filters>
        <filter val="Heavy"/>
        <filter val="Light"/>
        <filter val="Light/Moderate"/>
        <filter val="Moderate"/>
        <filter val="Moderate/Heavy"/>
      </filters>
    </filterColumn>
  </autoFilter>
  <sortState xmlns:xlrd2="http://schemas.microsoft.com/office/spreadsheetml/2017/richdata2" ref="K46:N55">
    <sortCondition ref="K45:K69"/>
  </sortState>
  <tableColumns count="4">
    <tableColumn id="1" xr3:uid="{6DF328F6-5CA3-455D-932B-D0B45F6DBE08}" name="Pheno" dataDxfId="279"/>
    <tableColumn id="2" xr3:uid="{1C1A50B4-EDA6-4D70-ABF7-889F5B9D9A91}" name="Pruning" dataDxfId="278"/>
    <tableColumn id="3" xr3:uid="{E0069257-6BE5-4A9E-A684-53C31BF6AEC9}" name="Strategy" dataDxfId="277"/>
    <tableColumn id="4" xr3:uid="{E9B99676-3270-49CC-9ECC-8716E9D47E86}" name="PM RISK 1-17 (1=highest risk)" dataDxfId="27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DE5F05A-20D5-4B61-A5B8-D6E4608EB9D8}" name="Table162010" displayName="Table162010" ref="K45:N75" totalsRowShown="0" headerRowDxfId="275" dataDxfId="274">
  <autoFilter ref="K45:N75" xr:uid="{C9F14B86-AD64-401B-912B-8A6F6AD3C016}"/>
  <sortState xmlns:xlrd2="http://schemas.microsoft.com/office/spreadsheetml/2017/richdata2" ref="K46:N55">
    <sortCondition ref="K45:K69"/>
  </sortState>
  <tableColumns count="4">
    <tableColumn id="1" xr3:uid="{4A3D115A-4F54-4496-B682-F61C5B1A75DE}" name="Pheno" dataDxfId="273"/>
    <tableColumn id="2" xr3:uid="{8E3120FA-FAE9-491C-9601-4825AF992052}" name="Pruning" dataDxfId="272"/>
    <tableColumn id="3" xr3:uid="{1DEA5210-45A1-4836-B14E-858B23287409}" name="Strategy" dataDxfId="271"/>
    <tableColumn id="4" xr3:uid="{6B389348-2BE6-4790-AEFF-71F8FC696E5C}" name="PM RISK 1-17 (1=highest risk)" dataDxfId="270"/>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23D8EC-4E48-44DA-AC1D-4536A710B512}" name="Table16209" displayName="Table16209" ref="K45:N75" totalsRowShown="0" headerRowDxfId="269" dataDxfId="268">
  <autoFilter ref="K45:N75" xr:uid="{C9F14B86-AD64-401B-912B-8A6F6AD3C016}"/>
  <sortState xmlns:xlrd2="http://schemas.microsoft.com/office/spreadsheetml/2017/richdata2" ref="K46:N55">
    <sortCondition ref="K45:K69"/>
  </sortState>
  <tableColumns count="4">
    <tableColumn id="1" xr3:uid="{9FC7F130-5356-4D4C-BD40-C4F85A7ECAD7}" name="Pheno" dataDxfId="267"/>
    <tableColumn id="2" xr3:uid="{7E0B5EEE-0A44-41F8-9939-78FECFB469DF}" name="Pruning" dataDxfId="266">
      <calculatedColumnFormula>VLOOKUP(Table16209[[#This Row],[Pheno]],[1]!Table3[#Data],15,FALSE)</calculatedColumnFormula>
    </tableColumn>
    <tableColumn id="3" xr3:uid="{F34EAE1D-EDDB-4E57-B710-A322FBDB01AA}" name="Strategy" dataDxfId="265">
      <calculatedColumnFormula>VLOOKUP(Table16209[[#This Row],[Pheno]],[1]!Table3[#Data],16,FALSE)</calculatedColumnFormula>
    </tableColumn>
    <tableColumn id="4" xr3:uid="{F31D570E-DC37-4147-BFDB-2E361AA41976}" name="PM RISK 1-17 (1=highest risk)" dataDxfId="264">
      <calculatedColumnFormula>VLOOKUP(Table16209[[#This Row],[Pheno]],[1]!Table3[#Data],23,FALSE)</calculatedColumnFormula>
    </tableColumn>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4EEB9B4-072F-4BB2-95EC-EDA782652309}" name="Table16208" displayName="Table16208" ref="K45:N69" totalsRowShown="0" headerRowDxfId="263" dataDxfId="262">
  <autoFilter ref="K45:N69" xr:uid="{C9F14B86-AD64-401B-912B-8A6F6AD3C016}">
    <filterColumn colId="1">
      <filters>
        <filter val="Heavy"/>
        <filter val="Light"/>
        <filter val="Light/Moderate"/>
        <filter val="Moderate"/>
        <filter val="Moderate/Heavy"/>
      </filters>
    </filterColumn>
  </autoFilter>
  <sortState xmlns:xlrd2="http://schemas.microsoft.com/office/spreadsheetml/2017/richdata2" ref="K46:N55">
    <sortCondition ref="K45:K69"/>
  </sortState>
  <tableColumns count="4">
    <tableColumn id="1" xr3:uid="{EC803A6F-B969-4061-8918-BC61D18AB17C}" name="Pheno" dataDxfId="261"/>
    <tableColumn id="2" xr3:uid="{8F710F2B-540B-46CF-A70C-F138A853D5D6}" name="Pruning" dataDxfId="260">
      <calculatedColumnFormula>VLOOKUP(Table16208[[#This Row],[Pheno]],[1]!Table3[#Data],14,FALSE)</calculatedColumnFormula>
    </tableColumn>
    <tableColumn id="3" xr3:uid="{728AD561-549A-4B52-9441-0D24AE8CC401}" name="Strategy" dataDxfId="259">
      <calculatedColumnFormula>VLOOKUP(Table16208[[#This Row],[Pheno]],[1]!Table3[#Data],15,FALSE)</calculatedColumnFormula>
    </tableColumn>
    <tableColumn id="4" xr3:uid="{56D9016C-BE09-4984-B0B5-3974194BA09C}" name="PM RISK 1-17 (1=highest risk)" dataDxfId="258">
      <calculatedColumnFormula>VLOOKUP(Table16208[[#This Row],[Pheno]],[1]!Table3[#Data],22,FALSE)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0B968-58C7-43E0-A882-E8F0E51FCA32}">
  <sheetPr>
    <pageSetUpPr fitToPage="1"/>
  </sheetPr>
  <dimension ref="A1:N75"/>
  <sheetViews>
    <sheetView topLeftCell="A20" zoomScale="70" zoomScaleNormal="70" workbookViewId="0">
      <selection activeCell="D4" sqref="D4"/>
    </sheetView>
  </sheetViews>
  <sheetFormatPr defaultColWidth="9.140625" defaultRowHeight="15" x14ac:dyDescent="0.25"/>
  <cols>
    <col min="1" max="1" width="7.7109375" customWidth="1"/>
    <col min="2" max="6" width="12.5703125"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52.7109375"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row>
    <row r="3" spans="1:9" ht="16.5" thickTop="1" thickBot="1" x14ac:dyDescent="0.3">
      <c r="A3" s="38" t="s">
        <v>116</v>
      </c>
      <c r="B3" s="5" t="s">
        <v>265</v>
      </c>
      <c r="C3" s="5" t="s">
        <v>266</v>
      </c>
      <c r="D3" s="5" t="s">
        <v>267</v>
      </c>
      <c r="E3" s="5" t="s">
        <v>46</v>
      </c>
      <c r="F3" s="5" t="s">
        <v>46</v>
      </c>
      <c r="G3" s="3" t="s">
        <v>116</v>
      </c>
      <c r="I3" s="6" t="s">
        <v>55</v>
      </c>
    </row>
    <row r="4" spans="1:9" ht="16.5" thickTop="1" thickBot="1" x14ac:dyDescent="0.3">
      <c r="A4" s="38"/>
      <c r="B4" s="5" t="s">
        <v>46</v>
      </c>
      <c r="C4" s="5" t="s">
        <v>46</v>
      </c>
      <c r="D4" s="5" t="s">
        <v>46</v>
      </c>
      <c r="E4" s="5" t="s">
        <v>46</v>
      </c>
      <c r="F4" s="5" t="s">
        <v>46</v>
      </c>
      <c r="G4" s="3" t="s">
        <v>120</v>
      </c>
      <c r="I4" s="7" t="s">
        <v>56</v>
      </c>
    </row>
    <row r="5" spans="1:9" ht="16.5" thickTop="1" thickBot="1" x14ac:dyDescent="0.3">
      <c r="A5" s="38"/>
      <c r="B5" s="5" t="s">
        <v>46</v>
      </c>
      <c r="C5" s="5" t="s">
        <v>46</v>
      </c>
      <c r="D5" s="5" t="s">
        <v>46</v>
      </c>
      <c r="E5" s="5" t="s">
        <v>46</v>
      </c>
      <c r="F5" s="5" t="s">
        <v>46</v>
      </c>
      <c r="G5" s="3" t="s">
        <v>121</v>
      </c>
      <c r="I5" s="8" t="s">
        <v>57</v>
      </c>
    </row>
    <row r="6" spans="1:9" ht="16.5" thickTop="1" thickBot="1" x14ac:dyDescent="0.3">
      <c r="A6" s="38"/>
      <c r="B6" s="5" t="s">
        <v>250</v>
      </c>
      <c r="C6" s="5" t="s">
        <v>250</v>
      </c>
      <c r="D6" s="5" t="s">
        <v>250</v>
      </c>
      <c r="E6" s="5" t="s">
        <v>250</v>
      </c>
      <c r="F6" s="5" t="s">
        <v>250</v>
      </c>
      <c r="G6" s="3" t="s">
        <v>122</v>
      </c>
      <c r="I6" s="9" t="s">
        <v>58</v>
      </c>
    </row>
    <row r="7" spans="1:9" ht="16.5" thickTop="1" thickBot="1" x14ac:dyDescent="0.3">
      <c r="A7" s="38"/>
      <c r="B7" s="5" t="s">
        <v>250</v>
      </c>
      <c r="C7" s="5" t="s">
        <v>250</v>
      </c>
      <c r="D7" s="5" t="s">
        <v>250</v>
      </c>
      <c r="E7" s="5" t="s">
        <v>250</v>
      </c>
      <c r="F7" s="5" t="s">
        <v>250</v>
      </c>
      <c r="G7" s="3" t="s">
        <v>123</v>
      </c>
      <c r="I7" s="10" t="s">
        <v>59</v>
      </c>
    </row>
    <row r="8" spans="1:9" ht="16.5" thickTop="1" thickBot="1" x14ac:dyDescent="0.3">
      <c r="A8" s="38" t="s">
        <v>120</v>
      </c>
      <c r="B8" s="5" t="s">
        <v>250</v>
      </c>
      <c r="C8" s="5" t="s">
        <v>250</v>
      </c>
      <c r="D8" s="5" t="s">
        <v>152</v>
      </c>
      <c r="E8" s="5" t="s">
        <v>152</v>
      </c>
      <c r="F8" s="5" t="s">
        <v>152</v>
      </c>
      <c r="G8" s="3" t="s">
        <v>124</v>
      </c>
      <c r="I8" s="11" t="s">
        <v>60</v>
      </c>
    </row>
    <row r="9" spans="1:9" ht="16.5" thickTop="1" thickBot="1" x14ac:dyDescent="0.3">
      <c r="A9" s="38"/>
      <c r="B9" s="5" t="s">
        <v>165</v>
      </c>
      <c r="C9" s="5" t="s">
        <v>165</v>
      </c>
      <c r="D9" s="5" t="s">
        <v>165</v>
      </c>
      <c r="E9" s="5" t="s">
        <v>165</v>
      </c>
      <c r="F9" s="5" t="s">
        <v>165</v>
      </c>
      <c r="G9" s="3" t="s">
        <v>125</v>
      </c>
    </row>
    <row r="10" spans="1:9" ht="16.5" thickTop="1" thickBot="1" x14ac:dyDescent="0.3">
      <c r="A10" s="38"/>
      <c r="B10" s="5" t="s">
        <v>165</v>
      </c>
      <c r="C10" s="5" t="s">
        <v>165</v>
      </c>
      <c r="D10" s="5" t="s">
        <v>165</v>
      </c>
      <c r="E10" s="5" t="s">
        <v>165</v>
      </c>
      <c r="F10" s="5" t="s">
        <v>268</v>
      </c>
      <c r="G10" s="3" t="s">
        <v>126</v>
      </c>
    </row>
    <row r="11" spans="1:9" ht="16.5" thickTop="1" thickBot="1" x14ac:dyDescent="0.3">
      <c r="A11" s="38"/>
      <c r="B11" s="5" t="s">
        <v>268</v>
      </c>
      <c r="C11" s="5" t="s">
        <v>268</v>
      </c>
      <c r="D11" s="5" t="s">
        <v>268</v>
      </c>
      <c r="E11" s="5" t="s">
        <v>268</v>
      </c>
      <c r="F11" s="5" t="s">
        <v>268</v>
      </c>
      <c r="G11" s="3" t="s">
        <v>127</v>
      </c>
    </row>
    <row r="12" spans="1:9" ht="16.5" thickTop="1" thickBot="1" x14ac:dyDescent="0.3">
      <c r="A12" s="38"/>
      <c r="B12" s="5" t="s">
        <v>213</v>
      </c>
      <c r="C12" s="5" t="s">
        <v>213</v>
      </c>
      <c r="D12" s="5" t="s">
        <v>213</v>
      </c>
      <c r="E12" s="5" t="s">
        <v>213</v>
      </c>
      <c r="F12" s="5" t="s">
        <v>211</v>
      </c>
      <c r="G12" s="3" t="s">
        <v>128</v>
      </c>
    </row>
    <row r="13" spans="1:9" ht="16.5" thickTop="1" thickBot="1" x14ac:dyDescent="0.3">
      <c r="A13" s="41" t="s">
        <v>121</v>
      </c>
      <c r="B13" s="5" t="s">
        <v>33</v>
      </c>
      <c r="C13" s="5" t="s">
        <v>33</v>
      </c>
      <c r="D13" s="5" t="s">
        <v>33</v>
      </c>
      <c r="E13" s="5" t="s">
        <v>33</v>
      </c>
      <c r="F13" s="5" t="s">
        <v>33</v>
      </c>
      <c r="G13" s="3" t="s">
        <v>129</v>
      </c>
    </row>
    <row r="14" spans="1:9" ht="16.5" thickTop="1" thickBot="1" x14ac:dyDescent="0.3">
      <c r="A14" s="41"/>
      <c r="B14" s="5" t="s">
        <v>44</v>
      </c>
      <c r="C14" s="5" t="s">
        <v>44</v>
      </c>
      <c r="D14" s="5" t="s">
        <v>44</v>
      </c>
      <c r="E14" s="5" t="s">
        <v>44</v>
      </c>
      <c r="F14" s="5" t="s">
        <v>44</v>
      </c>
      <c r="G14" s="3" t="s">
        <v>130</v>
      </c>
    </row>
    <row r="15" spans="1:9" ht="16.5" thickTop="1" thickBot="1" x14ac:dyDescent="0.3">
      <c r="A15" s="41"/>
      <c r="B15" s="12"/>
      <c r="C15" s="12"/>
      <c r="D15" s="12"/>
      <c r="E15" s="12"/>
      <c r="F15" s="12"/>
      <c r="G15" s="3"/>
    </row>
    <row r="16" spans="1:9" ht="16.5" thickTop="1" thickBot="1" x14ac:dyDescent="0.3">
      <c r="A16" s="41"/>
      <c r="B16" s="5" t="s">
        <v>44</v>
      </c>
      <c r="C16" s="5" t="s">
        <v>44</v>
      </c>
      <c r="D16" s="5" t="s">
        <v>44</v>
      </c>
      <c r="E16" s="5" t="s">
        <v>44</v>
      </c>
      <c r="F16" s="5" t="s">
        <v>44</v>
      </c>
      <c r="G16" s="3" t="s">
        <v>132</v>
      </c>
    </row>
    <row r="17" spans="1:7" ht="16.5" thickTop="1" thickBot="1" x14ac:dyDescent="0.3">
      <c r="A17" s="41"/>
      <c r="B17" s="12"/>
      <c r="C17" s="12"/>
      <c r="D17" s="12"/>
      <c r="E17" s="12"/>
      <c r="F17" s="12"/>
      <c r="G17" s="3"/>
    </row>
    <row r="18" spans="1:7" ht="16.5" thickTop="1" thickBot="1" x14ac:dyDescent="0.3">
      <c r="A18" s="41"/>
      <c r="B18" s="5" t="s">
        <v>44</v>
      </c>
      <c r="C18" s="5" t="s">
        <v>44</v>
      </c>
      <c r="D18" s="5" t="s">
        <v>44</v>
      </c>
      <c r="E18" s="5" t="s">
        <v>44</v>
      </c>
      <c r="F18" s="5" t="s">
        <v>44</v>
      </c>
      <c r="G18" s="3" t="s">
        <v>133</v>
      </c>
    </row>
    <row r="19" spans="1:7" ht="16.5" thickTop="1" thickBot="1" x14ac:dyDescent="0.3">
      <c r="A19" s="41"/>
      <c r="B19" s="5" t="s">
        <v>44</v>
      </c>
      <c r="C19" s="5" t="s">
        <v>44</v>
      </c>
      <c r="D19" s="5" t="s">
        <v>44</v>
      </c>
      <c r="E19" s="5" t="s">
        <v>44</v>
      </c>
      <c r="F19" s="5" t="s">
        <v>44</v>
      </c>
      <c r="G19" s="3" t="s">
        <v>134</v>
      </c>
    </row>
    <row r="20" spans="1:7" ht="16.5" thickTop="1" thickBot="1" x14ac:dyDescent="0.3">
      <c r="A20" s="38" t="s">
        <v>122</v>
      </c>
      <c r="B20" s="5" t="s">
        <v>20</v>
      </c>
      <c r="C20" s="5" t="s">
        <v>20</v>
      </c>
      <c r="D20" s="5" t="s">
        <v>20</v>
      </c>
      <c r="E20" s="5" t="s">
        <v>20</v>
      </c>
      <c r="F20" s="5" t="s">
        <v>269</v>
      </c>
      <c r="G20" s="3" t="s">
        <v>135</v>
      </c>
    </row>
    <row r="21" spans="1:7" ht="16.5" thickTop="1" thickBot="1" x14ac:dyDescent="0.3">
      <c r="A21" s="38"/>
      <c r="B21" s="5" t="s">
        <v>20</v>
      </c>
      <c r="C21" s="5" t="s">
        <v>20</v>
      </c>
      <c r="D21" s="5" t="s">
        <v>20</v>
      </c>
      <c r="E21" s="5" t="s">
        <v>20</v>
      </c>
      <c r="F21" s="5" t="s">
        <v>20</v>
      </c>
      <c r="G21" s="3" t="s">
        <v>136</v>
      </c>
    </row>
    <row r="22" spans="1:7" ht="16.5" thickTop="1" thickBot="1" x14ac:dyDescent="0.3">
      <c r="A22" s="38"/>
      <c r="B22" s="5" t="s">
        <v>20</v>
      </c>
      <c r="C22" s="5" t="s">
        <v>20</v>
      </c>
      <c r="D22" s="5" t="s">
        <v>95</v>
      </c>
      <c r="E22" s="5" t="s">
        <v>95</v>
      </c>
      <c r="F22" s="5" t="s">
        <v>95</v>
      </c>
      <c r="G22" s="3" t="s">
        <v>137</v>
      </c>
    </row>
    <row r="23" spans="1:7" ht="16.5" thickTop="1" thickBot="1" x14ac:dyDescent="0.3">
      <c r="A23" s="38"/>
      <c r="B23" s="5" t="s">
        <v>95</v>
      </c>
      <c r="C23" s="5" t="s">
        <v>95</v>
      </c>
      <c r="D23" s="5" t="s">
        <v>95</v>
      </c>
      <c r="E23" s="5" t="s">
        <v>95</v>
      </c>
      <c r="F23" s="5" t="s">
        <v>95</v>
      </c>
      <c r="G23" s="3" t="s">
        <v>138</v>
      </c>
    </row>
    <row r="24" spans="1:7" ht="16.5" thickTop="1" thickBot="1" x14ac:dyDescent="0.3">
      <c r="A24" s="38"/>
      <c r="B24" s="5" t="s">
        <v>95</v>
      </c>
      <c r="C24" s="5" t="s">
        <v>270</v>
      </c>
      <c r="D24" s="5" t="s">
        <v>254</v>
      </c>
      <c r="E24" s="5" t="s">
        <v>254</v>
      </c>
      <c r="F24" s="5" t="s">
        <v>254</v>
      </c>
      <c r="G24" s="3" t="s">
        <v>139</v>
      </c>
    </row>
    <row r="25" spans="1:7" ht="16.5" thickTop="1" thickBot="1" x14ac:dyDescent="0.3">
      <c r="A25" s="38" t="s">
        <v>123</v>
      </c>
      <c r="B25" s="5" t="s">
        <v>254</v>
      </c>
      <c r="C25" s="5" t="s">
        <v>254</v>
      </c>
      <c r="D25" s="5" t="s">
        <v>254</v>
      </c>
      <c r="E25" s="5" t="s">
        <v>254</v>
      </c>
      <c r="F25" s="5" t="s">
        <v>254</v>
      </c>
      <c r="G25" s="3" t="s">
        <v>140</v>
      </c>
    </row>
    <row r="26" spans="1:7" ht="16.5" thickTop="1" thickBot="1" x14ac:dyDescent="0.3">
      <c r="A26" s="38"/>
      <c r="B26" s="5" t="s">
        <v>254</v>
      </c>
      <c r="C26" s="5" t="s">
        <v>254</v>
      </c>
      <c r="D26" s="5" t="s">
        <v>254</v>
      </c>
      <c r="E26" s="5" t="s">
        <v>254</v>
      </c>
      <c r="F26" s="5" t="s">
        <v>254</v>
      </c>
      <c r="G26" s="3" t="s">
        <v>141</v>
      </c>
    </row>
    <row r="27" spans="1:7" ht="16.5" thickTop="1" thickBot="1" x14ac:dyDescent="0.3">
      <c r="A27" s="38"/>
      <c r="B27" s="5" t="s">
        <v>254</v>
      </c>
      <c r="C27" s="5" t="s">
        <v>254</v>
      </c>
      <c r="D27" s="5" t="s">
        <v>254</v>
      </c>
      <c r="E27" s="5" t="s">
        <v>254</v>
      </c>
      <c r="F27" s="5" t="s">
        <v>254</v>
      </c>
      <c r="G27" s="3" t="s">
        <v>142</v>
      </c>
    </row>
    <row r="28" spans="1:7" ht="16.5" thickTop="1" thickBot="1" x14ac:dyDescent="0.3">
      <c r="A28" s="38"/>
      <c r="B28" s="5" t="s">
        <v>254</v>
      </c>
      <c r="C28" s="5" t="s">
        <v>254</v>
      </c>
      <c r="D28" s="5" t="s">
        <v>131</v>
      </c>
      <c r="E28" s="5" t="s">
        <v>131</v>
      </c>
      <c r="F28" s="5" t="s">
        <v>131</v>
      </c>
      <c r="G28" s="3" t="s">
        <v>143</v>
      </c>
    </row>
    <row r="29" spans="1:7" ht="16.5" thickTop="1" thickBot="1" x14ac:dyDescent="0.3">
      <c r="A29" s="38"/>
      <c r="B29" s="5" t="s">
        <v>131</v>
      </c>
      <c r="C29" s="5" t="s">
        <v>131</v>
      </c>
      <c r="D29" s="5" t="s">
        <v>131</v>
      </c>
      <c r="E29" s="5" t="s">
        <v>131</v>
      </c>
      <c r="F29" s="5" t="s">
        <v>131</v>
      </c>
      <c r="G29" s="3" t="s">
        <v>144</v>
      </c>
    </row>
    <row r="30" spans="1:7" ht="16.5" thickTop="1" thickBot="1" x14ac:dyDescent="0.3"/>
    <row r="31" spans="1:7" ht="16.5" thickTop="1" thickBot="1" x14ac:dyDescent="0.3">
      <c r="A31" s="47" t="s">
        <v>247</v>
      </c>
      <c r="B31" s="5" t="s">
        <v>70</v>
      </c>
      <c r="C31" s="5" t="s">
        <v>70</v>
      </c>
      <c r="D31" s="5" t="s">
        <v>70</v>
      </c>
      <c r="E31" s="5" t="s">
        <v>70</v>
      </c>
      <c r="F31" s="5" t="s">
        <v>70</v>
      </c>
      <c r="G31" s="3" t="s">
        <v>227</v>
      </c>
    </row>
    <row r="32" spans="1:7" ht="16.5" thickTop="1" thickBot="1" x14ac:dyDescent="0.3">
      <c r="A32" s="47"/>
      <c r="B32" s="5" t="s">
        <v>70</v>
      </c>
      <c r="C32" s="5" t="s">
        <v>70</v>
      </c>
      <c r="D32" s="5" t="s">
        <v>70</v>
      </c>
      <c r="E32" s="5" t="s">
        <v>70</v>
      </c>
      <c r="F32" s="5" t="s">
        <v>70</v>
      </c>
      <c r="G32" s="3" t="s">
        <v>228</v>
      </c>
    </row>
    <row r="33" spans="1:14" ht="16.5" thickTop="1" thickBot="1" x14ac:dyDescent="0.3">
      <c r="A33" s="47"/>
      <c r="B33" s="5" t="s">
        <v>29</v>
      </c>
      <c r="C33" s="5" t="s">
        <v>29</v>
      </c>
      <c r="D33" s="5" t="s">
        <v>29</v>
      </c>
      <c r="E33" s="5" t="s">
        <v>29</v>
      </c>
      <c r="F33" s="5" t="s">
        <v>271</v>
      </c>
      <c r="G33" s="3" t="s">
        <v>229</v>
      </c>
    </row>
    <row r="34" spans="1:14" ht="16.5" thickTop="1" thickBot="1" x14ac:dyDescent="0.3">
      <c r="A34" s="47"/>
      <c r="B34" s="5" t="s">
        <v>152</v>
      </c>
      <c r="C34" s="5" t="s">
        <v>152</v>
      </c>
      <c r="D34" s="5" t="s">
        <v>152</v>
      </c>
      <c r="E34" s="5" t="s">
        <v>29</v>
      </c>
      <c r="F34" s="5" t="s">
        <v>29</v>
      </c>
      <c r="G34" s="3" t="s">
        <v>230</v>
      </c>
    </row>
    <row r="35" spans="1:14" ht="16.5" thickTop="1" thickBot="1" x14ac:dyDescent="0.3">
      <c r="A35" s="47"/>
      <c r="B35" s="5" t="s">
        <v>251</v>
      </c>
      <c r="C35" s="5" t="s">
        <v>251</v>
      </c>
      <c r="D35" s="5" t="s">
        <v>251</v>
      </c>
      <c r="E35" s="5" t="s">
        <v>251</v>
      </c>
      <c r="F35" s="5" t="s">
        <v>251</v>
      </c>
      <c r="G35" s="3" t="s">
        <v>231</v>
      </c>
    </row>
    <row r="36" spans="1:14" ht="15.75" thickTop="1" x14ac:dyDescent="0.25"/>
    <row r="45" spans="1:14" ht="30" x14ac:dyDescent="0.25">
      <c r="K45" s="30" t="s">
        <v>61</v>
      </c>
      <c r="L45" s="15" t="s">
        <v>62</v>
      </c>
      <c r="M45" s="15" t="s">
        <v>63</v>
      </c>
      <c r="N45" s="15" t="s">
        <v>172</v>
      </c>
    </row>
    <row r="46" spans="1:14" x14ac:dyDescent="0.25">
      <c r="K46" s="1" t="s">
        <v>254</v>
      </c>
      <c r="L46" s="13" t="str">
        <f>INDEX([1]!Table3[Pruning Requirements (Flower)],MATCH(Table1620[[#This Row],[Pheno]],[1]!Table3[Phenotype],0))</f>
        <v>Light/Moderate</v>
      </c>
      <c r="M46" s="13" t="str">
        <f>INDEX([1]!Table3[Pruning Technique],MATCH(Table1620[[#This Row],[Pheno]],[1]!Table3[Phenotype],0))</f>
        <v xml:space="preserve">Branches that grow between the trellises are strong and can stand on their own, even late in flower. Due to the higher PM concern of this plant, the inner canopy should be thinned out by removing growth, especially from the underside of branches. While this plant does grow much taller after the hard prune, much of it can be attributed to stretch and internode length, so do not remove so much from the inner canopy as to hurt yield. </v>
      </c>
      <c r="N46" s="13">
        <f>INDEX([1]!Table3[PM INDEX],MATCH(Table1620[[#This Row],[Pheno]],[1]!Table3[Phenotype],0))</f>
        <v>6</v>
      </c>
    </row>
    <row r="47" spans="1:14" ht="75" x14ac:dyDescent="0.25">
      <c r="K47" s="1" t="s">
        <v>250</v>
      </c>
      <c r="L47" s="13" t="str">
        <f>INDEX([1]!Table3[Pruning Requirements (Flower)],MATCH(Table1620[[#This Row],[Pheno]],[1]!Table3[Phenotype],0))</f>
        <v>Moderate</v>
      </c>
      <c r="M47" s="15" t="str">
        <f>INDEX([1]!Table3[Pruning Technique],MATCH(Table1620[[#This Row],[Pheno]],[1]!Table3[Phenotype],0))</f>
        <v>Leave enough branches to build a "support network" within the canopy. In doing so, these plants will not have to rely on a second trellis to hold the upper branches. Due to the very low risk for PM, much of it's growth can be left on.</v>
      </c>
      <c r="N47" s="16">
        <f>INDEX([1]!Table3[PM INDEX],MATCH(Table1620[[#This Row],[Pheno]],[1]!Table3[Phenotype],0))</f>
        <v>14</v>
      </c>
    </row>
    <row r="48" spans="1:14" hidden="1" x14ac:dyDescent="0.25">
      <c r="K48" s="1" t="s">
        <v>272</v>
      </c>
      <c r="L48" s="13" t="e">
        <f>INDEX([1]!Table3[Pruning Requirements (Flower)],MATCH(Table1620[[#This Row],[Pheno]],[1]!Table3[Phenotype],0))</f>
        <v>#N/A</v>
      </c>
      <c r="M48" s="15" t="e">
        <f>INDEX([1]!Table3[Pruning Technique],MATCH(Table1620[[#This Row],[Pheno]],[1]!Table3[Phenotype],0))</f>
        <v>#N/A</v>
      </c>
      <c r="N48" s="16" t="e">
        <f>INDEX([1]!Table3[PM INDEX],MATCH(Table1620[[#This Row],[Pheno]],[1]!Table3[Phenotype],0))</f>
        <v>#N/A</v>
      </c>
    </row>
    <row r="49" spans="11:14" x14ac:dyDescent="0.25">
      <c r="K49" s="1" t="s">
        <v>211</v>
      </c>
      <c r="L49" s="13" t="str">
        <f>INDEX([1]!Table3[Pruning Requirements (Flower)],MATCH(Table1620[[#This Row],[Pheno]],[1]!Table3[Phenotype],0))</f>
        <v>Light</v>
      </c>
      <c r="M49" s="15">
        <f>INDEX([1]!Table3[Pruning Technique],MATCH(Table1620[[#This Row],[Pheno]],[1]!Table3[Phenotype],0))</f>
        <v>0</v>
      </c>
      <c r="N49" s="16" t="str">
        <f>INDEX([1]!Table3[PM INDEX],MATCH(Table1620[[#This Row],[Pheno]],[1]!Table3[Phenotype],0))</f>
        <v>no index value</v>
      </c>
    </row>
    <row r="50" spans="11:14" x14ac:dyDescent="0.25">
      <c r="K50" s="1" t="s">
        <v>213</v>
      </c>
      <c r="L50" s="13" t="str">
        <f>INDEX([1]!Table3[Pruning Requirements (Flower)],MATCH(Table1620[[#This Row],[Pheno]],[1]!Table3[Phenotype],0))</f>
        <v>Light</v>
      </c>
      <c r="M50" s="15">
        <f>INDEX([1]!Table3[Pruning Technique],MATCH(Table1620[[#This Row],[Pheno]],[1]!Table3[Phenotype],0))</f>
        <v>0</v>
      </c>
      <c r="N50" s="16" t="str">
        <f>INDEX([1]!Table3[PM INDEX],MATCH(Table1620[[#This Row],[Pheno]],[1]!Table3[Phenotype],0))</f>
        <v>no index value</v>
      </c>
    </row>
    <row r="51" spans="11:14" hidden="1" x14ac:dyDescent="0.25">
      <c r="K51" s="1" t="s">
        <v>273</v>
      </c>
      <c r="L51" s="13" t="e">
        <f>INDEX([1]!Table3[Pruning Requirements (Flower)],MATCH(Table1620[[#This Row],[Pheno]],[1]!Table3[Phenotype],0))</f>
        <v>#N/A</v>
      </c>
      <c r="M51" s="15" t="e">
        <f>INDEX([1]!Table3[Pruning Technique],MATCH(Table1620[[#This Row],[Pheno]],[1]!Table3[Phenotype],0))</f>
        <v>#N/A</v>
      </c>
      <c r="N51" s="16" t="e">
        <f>INDEX([1]!Table3[PM INDEX],MATCH(Table1620[[#This Row],[Pheno]],[1]!Table3[Phenotype],0))</f>
        <v>#N/A</v>
      </c>
    </row>
    <row r="52" spans="11:14" hidden="1" x14ac:dyDescent="0.25">
      <c r="K52" s="1" t="s">
        <v>274</v>
      </c>
      <c r="L52" s="13" t="e">
        <f>INDEX([1]!Table3[Pruning Requirements (Flower)],MATCH(Table1620[[#This Row],[Pheno]],[1]!Table3[Phenotype],0))</f>
        <v>#N/A</v>
      </c>
      <c r="M52" s="15" t="e">
        <f>INDEX([1]!Table3[Pruning Technique],MATCH(Table1620[[#This Row],[Pheno]],[1]!Table3[Phenotype],0))</f>
        <v>#N/A</v>
      </c>
      <c r="N52" s="16" t="e">
        <f>INDEX([1]!Table3[PM INDEX],MATCH(Table1620[[#This Row],[Pheno]],[1]!Table3[Phenotype],0))</f>
        <v>#N/A</v>
      </c>
    </row>
    <row r="53" spans="11:14" hidden="1" x14ac:dyDescent="0.25">
      <c r="K53" s="1" t="s">
        <v>275</v>
      </c>
      <c r="L53" s="13" t="e">
        <f>INDEX([1]!Table3[Pruning Requirements (Flower)],MATCH(Table1620[[#This Row],[Pheno]],[1]!Table3[Phenotype],0))</f>
        <v>#N/A</v>
      </c>
      <c r="M53" s="15" t="e">
        <f>INDEX([1]!Table3[Pruning Technique],MATCH(Table1620[[#This Row],[Pheno]],[1]!Table3[Phenotype],0))</f>
        <v>#N/A</v>
      </c>
      <c r="N53" s="16" t="e">
        <f>INDEX([1]!Table3[PM INDEX],MATCH(Table1620[[#This Row],[Pheno]],[1]!Table3[Phenotype],0))</f>
        <v>#N/A</v>
      </c>
    </row>
    <row r="54" spans="11:14" hidden="1" x14ac:dyDescent="0.25">
      <c r="K54" s="1" t="s">
        <v>276</v>
      </c>
      <c r="L54" s="13" t="e">
        <f>INDEX([1]!Table3[Pruning Requirements (Flower)],MATCH(Table1620[[#This Row],[Pheno]],[1]!Table3[Phenotype],0))</f>
        <v>#N/A</v>
      </c>
      <c r="M54" s="15" t="e">
        <f>INDEX([1]!Table3[Pruning Technique],MATCH(Table1620[[#This Row],[Pheno]],[1]!Table3[Phenotype],0))</f>
        <v>#N/A</v>
      </c>
      <c r="N54" s="16" t="e">
        <f>INDEX([1]!Table3[PM INDEX],MATCH(Table1620[[#This Row],[Pheno]],[1]!Table3[Phenotype],0))</f>
        <v>#N/A</v>
      </c>
    </row>
    <row r="55" spans="11:14" ht="80.25" hidden="1" customHeight="1" x14ac:dyDescent="0.25">
      <c r="K55" s="1" t="s">
        <v>277</v>
      </c>
      <c r="L55" s="13" t="e">
        <f>INDEX([1]!Table3[Pruning Requirements (Flower)],MATCH(Table1620[[#This Row],[Pheno]],[1]!Table3[Phenotype],0))</f>
        <v>#N/A</v>
      </c>
      <c r="M55" s="15" t="e">
        <f>INDEX([1]!Table3[Pruning Technique],MATCH(Table1620[[#This Row],[Pheno]],[1]!Table3[Phenotype],0))</f>
        <v>#N/A</v>
      </c>
      <c r="N55" s="16" t="e">
        <f>INDEX([1]!Table3[PM INDEX],MATCH(Table1620[[#This Row],[Pheno]],[1]!Table3[Phenotype],0))</f>
        <v>#N/A</v>
      </c>
    </row>
    <row r="56" spans="11:14" hidden="1" x14ac:dyDescent="0.25">
      <c r="K56" s="1" t="s">
        <v>278</v>
      </c>
      <c r="L56" s="13" t="e">
        <f>INDEX([1]!Table3[Pruning Requirements (Flower)],MATCH(Table1620[[#This Row],[Pheno]],[1]!Table3[Phenotype],0))</f>
        <v>#N/A</v>
      </c>
      <c r="M56" s="15" t="e">
        <f>INDEX([1]!Table3[Pruning Technique],MATCH(Table1620[[#This Row],[Pheno]],[1]!Table3[Phenotype],0))</f>
        <v>#N/A</v>
      </c>
      <c r="N56" s="16" t="e">
        <f>INDEX([1]!Table3[PM INDEX],MATCH(Table1620[[#This Row],[Pheno]],[1]!Table3[Phenotype],0))</f>
        <v>#N/A</v>
      </c>
    </row>
    <row r="57" spans="11:14" hidden="1" x14ac:dyDescent="0.25">
      <c r="K57" s="1" t="s">
        <v>279</v>
      </c>
      <c r="L57" s="13" t="e">
        <f>INDEX([1]!Table3[Pruning Requirements (Flower)],MATCH(Table1620[[#This Row],[Pheno]],[1]!Table3[Phenotype],0))</f>
        <v>#N/A</v>
      </c>
      <c r="M57" s="15" t="e">
        <f>INDEX([1]!Table3[Pruning Technique],MATCH(Table1620[[#This Row],[Pheno]],[1]!Table3[Phenotype],0))</f>
        <v>#N/A</v>
      </c>
      <c r="N57" s="16" t="e">
        <f>INDEX([1]!Table3[PM INDEX],MATCH(Table1620[[#This Row],[Pheno]],[1]!Table3[Phenotype],0))</f>
        <v>#N/A</v>
      </c>
    </row>
    <row r="58" spans="11:14" ht="60" x14ac:dyDescent="0.25">
      <c r="K58" s="1" t="s">
        <v>268</v>
      </c>
      <c r="L58" s="13" t="str">
        <f>INDEX([1]!Table3[Pruning Requirements (Flower)],MATCH(Table1620[[#This Row],[Pheno]],[1]!Table3[Phenotype],0))</f>
        <v>Light</v>
      </c>
      <c r="M58" s="15" t="str">
        <f>INDEX([1]!Table3[Pruning Technique],MATCH(Table1620[[#This Row],[Pheno]],[1]!Table3[Phenotype],0))</f>
        <v>These plants are small, but they have some of the prettiest buds. They also spread out their branches well on their own, though there typically isn't too much to spread. Leave as much above the first trellis as possible.</v>
      </c>
      <c r="N58" s="16" t="str">
        <f>INDEX([1]!Table3[PM INDEX],MATCH(Table1620[[#This Row],[Pheno]],[1]!Table3[Phenotype],0))</f>
        <v>no index value</v>
      </c>
    </row>
    <row r="59" spans="11:14" ht="75" x14ac:dyDescent="0.25">
      <c r="K59" s="1" t="s">
        <v>46</v>
      </c>
      <c r="L59" s="13" t="str">
        <f>INDEX([1]!Table3[Pruning Requirements (Flower)],MATCH(Table1620[[#This Row],[Pheno]],[1]!Table3[Phenotype],0))</f>
        <v>Light</v>
      </c>
      <c r="M59" s="15" t="str">
        <f>INDEX([1]!Table3[Pruning Technique],MATCH(Table1620[[#This Row],[Pheno]],[1]!Table3[Phenotype],0))</f>
        <v>Leave enough branches to build a "support network" within the canopy. In doing so, these plants will not have to rely on a second trellis to hold the upper branches. Due to the very low risk for PM, much of it's growth can be left on.</v>
      </c>
      <c r="N59" s="16">
        <f>INDEX([1]!Table3[PM INDEX],MATCH(Table1620[[#This Row],[Pheno]],[1]!Table3[Phenotype],0))</f>
        <v>13</v>
      </c>
    </row>
    <row r="60" spans="11:14" hidden="1" x14ac:dyDescent="0.25">
      <c r="K60" s="31" t="s">
        <v>280</v>
      </c>
      <c r="L60" s="32" t="e">
        <f>INDEX([1]!Table3[Pruning Requirements (Flower)],MATCH(Table1620[[#This Row],[Pheno]],[1]!Table3[Phenotype],0))</f>
        <v>#N/A</v>
      </c>
      <c r="M60" s="20" t="e">
        <f>INDEX([1]!Table3[Pruning Technique],MATCH(Table1620[[#This Row],[Pheno]],[1]!Table3[Phenotype],0))</f>
        <v>#N/A</v>
      </c>
      <c r="N60" s="33" t="e">
        <f>INDEX([1]!Table3[PM INDEX],MATCH(Table1620[[#This Row],[Pheno]],[1]!Table3[Phenotype],0))</f>
        <v>#N/A</v>
      </c>
    </row>
    <row r="61" spans="11:14" ht="85.5" hidden="1" customHeight="1" x14ac:dyDescent="0.25">
      <c r="K61" s="31" t="s">
        <v>281</v>
      </c>
      <c r="L61" s="32" t="e">
        <f>INDEX([1]!Table3[Pruning Requirements (Flower)],MATCH(Table1620[[#This Row],[Pheno]],[1]!Table3[Phenotype],0))</f>
        <v>#N/A</v>
      </c>
      <c r="M61" s="20" t="e">
        <f>INDEX([1]!Table3[Pruning Technique],MATCH(Table1620[[#This Row],[Pheno]],[1]!Table3[Phenotype],0))</f>
        <v>#N/A</v>
      </c>
      <c r="N61" s="33" t="e">
        <f>INDEX([1]!Table3[PM INDEX],MATCH(Table1620[[#This Row],[Pheno]],[1]!Table3[Phenotype],0))</f>
        <v>#N/A</v>
      </c>
    </row>
    <row r="62" spans="11:14" hidden="1" x14ac:dyDescent="0.25">
      <c r="K62" s="31" t="s">
        <v>282</v>
      </c>
      <c r="L62" s="32" t="e">
        <f>INDEX([1]!Table3[Pruning Requirements (Flower)],MATCH(Table1620[[#This Row],[Pheno]],[1]!Table3[Phenotype],0))</f>
        <v>#N/A</v>
      </c>
      <c r="M62" s="20" t="e">
        <f>INDEX([1]!Table3[Pruning Technique],MATCH(Table1620[[#This Row],[Pheno]],[1]!Table3[Phenotype],0))</f>
        <v>#N/A</v>
      </c>
      <c r="N62" s="33" t="e">
        <f>INDEX([1]!Table3[PM INDEX],MATCH(Table1620[[#This Row],[Pheno]],[1]!Table3[Phenotype],0))</f>
        <v>#N/A</v>
      </c>
    </row>
    <row r="63" spans="11:14" hidden="1" x14ac:dyDescent="0.25">
      <c r="K63" s="34" t="s">
        <v>283</v>
      </c>
      <c r="L63" s="15" t="e">
        <f>INDEX([1]!Table3[Pruning Requirements (Flower)],MATCH(Table1620[[#This Row],[Pheno]],[1]!Table3[Phenotype],0))</f>
        <v>#N/A</v>
      </c>
      <c r="M63" s="15" t="e">
        <f>INDEX([1]!Table3[Pruning Technique],MATCH(Table1620[[#This Row],[Pheno]],[1]!Table3[Phenotype],0))</f>
        <v>#N/A</v>
      </c>
      <c r="N63" s="35" t="e">
        <f>INDEX([1]!Table3[PM INDEX],MATCH(Table1620[[#This Row],[Pheno]],[1]!Table3[Phenotype],0))</f>
        <v>#N/A</v>
      </c>
    </row>
    <row r="64" spans="11:14" ht="75" x14ac:dyDescent="0.25">
      <c r="K64" s="31" t="s">
        <v>152</v>
      </c>
      <c r="L64" s="32" t="str">
        <f>INDEX([1]!Table3[Pruning Requirements (Flower)],MATCH(Table1620[[#This Row],[Pheno]],[1]!Table3[Phenotype],0))</f>
        <v>Moderate/Heavy</v>
      </c>
      <c r="M64" s="20" t="str">
        <f>INDEX([1]!Table3[Pruning Technique],MATCH(Table1620[[#This Row],[Pheno]],[1]!Table3[Phenotype],0))</f>
        <v>Buds will become large and heavy on weak stems, so remove lowest branches and leave more nodes on strongest of branches. This pheno is prone to PM, so defoliate well. Leave nodes in the center of the plant to fill out table when plants are trained outwards.</v>
      </c>
      <c r="N64" s="33">
        <f>INDEX([1]!Table3[PM INDEX],MATCH(Table1620[[#This Row],[Pheno]],[1]!Table3[Phenotype],0))</f>
        <v>7</v>
      </c>
    </row>
    <row r="65" spans="11:14" ht="60" x14ac:dyDescent="0.25">
      <c r="K65" s="31" t="s">
        <v>95</v>
      </c>
      <c r="L65" s="32" t="str">
        <f>INDEX([1]!Table3[Pruning Requirements (Flower)],MATCH(Table1620[[#This Row],[Pheno]],[1]!Table3[Phenotype],0))</f>
        <v>Moderate</v>
      </c>
      <c r="M65" s="20" t="str">
        <f>INDEX([1]!Table3[Pruning Technique],MATCH(Table1620[[#This Row],[Pheno]],[1]!Table3[Phenotype],0))</f>
        <v>This plant has growth that is dense enough to handle a heavier pruning. Leave the strongest of tertiary branches in the inner canopy to develop, keeping the PM index in mind. Be wary of hot spots that occur in between plants.</v>
      </c>
      <c r="N65" s="33">
        <f>INDEX([1]!Table3[PM INDEX],MATCH(Table1620[[#This Row],[Pheno]],[1]!Table3[Phenotype],0))</f>
        <v>2</v>
      </c>
    </row>
    <row r="66" spans="11:14" ht="90" x14ac:dyDescent="0.25">
      <c r="K66" s="31" t="s">
        <v>33</v>
      </c>
      <c r="L66" s="32" t="str">
        <f>INDEX([1]!Table3[Pruning Requirements (Flower)],MATCH(Table1620[[#This Row],[Pheno]],[1]!Table3[Phenotype],0))</f>
        <v>Light</v>
      </c>
      <c r="M66" s="20" t="str">
        <f>INDEX([1]!Table3[Pruning Technique],MATCH(Table1620[[#This Row],[Pheno]],[1]!Table3[Phenotype],0))</f>
        <v>Long internodes allow ample space for bud development on strong stems, so leave as much growth on these plants as is reasonable. Try to avoid removing as many lower tertiary branches as possible, since the plant as a whole won't be putting on very many buds and the branch strength prevents inner canopy drooping.</v>
      </c>
      <c r="N66" s="33">
        <f>INDEX([1]!Table3[PM INDEX],MATCH(Table1620[[#This Row],[Pheno]],[1]!Table3[Phenotype],0))</f>
        <v>8</v>
      </c>
    </row>
    <row r="67" spans="11:14" ht="120" x14ac:dyDescent="0.25">
      <c r="K67" s="31" t="s">
        <v>44</v>
      </c>
      <c r="L67" s="32" t="str">
        <f>INDEX([1]!Table3[Pruning Requirements (Flower)],MATCH(Table1620[[#This Row],[Pheno]],[1]!Table3[Phenotype],0))</f>
        <v>Moderate</v>
      </c>
      <c r="M67" s="20" t="str">
        <f>INDEX([1]!Table3[Pruning Technique],MATCH(Table1620[[#This Row],[Pheno]],[1]!Table3[Phenotype],0))</f>
        <v xml:space="preserve">While the main secondary branches appear sturdy, the tertiary branches of this pheno are very weak, and will flop with the heavy weight of the buds late in flower. Prune with discretion - there should be enough branches between the trellises to provide a network of support, but not so many as to prevent efficient scouting or to cause airflow problems. Leave plenty of branches, but defoliate heavily. </v>
      </c>
      <c r="N67" s="33">
        <f>INDEX([1]!Table3[PM INDEX],MATCH(Table1620[[#This Row],[Pheno]],[1]!Table3[Phenotype],0))</f>
        <v>12</v>
      </c>
    </row>
    <row r="68" spans="11:14" ht="30" x14ac:dyDescent="0.25">
      <c r="K68" s="34" t="s">
        <v>131</v>
      </c>
      <c r="L68" s="15" t="str">
        <f>INDEX([1]!Table3[Pruning Requirements (Flower)],MATCH(Table1620[[#This Row],[Pheno]],[1]!Table3[Phenotype],0))</f>
        <v>Heavy</v>
      </c>
      <c r="M68" s="15" t="str">
        <f>INDEX([1]!Table3[Pruning Technique],MATCH(Table1620[[#This Row],[Pheno]],[1]!Table3[Phenotype],0))</f>
        <v>Prune heavily due to high PM concern, as well as their large size and potential for future growth.</v>
      </c>
      <c r="N68" s="35">
        <f>INDEX([1]!Table3[PM INDEX],MATCH(Table1620[[#This Row],[Pheno]],[1]!Table3[Phenotype],0))</f>
        <v>1</v>
      </c>
    </row>
    <row r="69" spans="11:14" ht="30" x14ac:dyDescent="0.25">
      <c r="K69" s="18" t="s">
        <v>165</v>
      </c>
      <c r="L69" s="19" t="str">
        <f>INDEX([1]!Table3[Pruning Requirements (Flower)],MATCH(Table1620[[#This Row],[Pheno]],[1]!Table3[Phenotype],0))</f>
        <v>Light/Moderate</v>
      </c>
      <c r="M69" s="20" t="str">
        <f>INDEX([1]!Table3[Pruning Technique],MATCH(Table1620[[#This Row],[Pheno]],[1]!Table3[Phenotype],0))</f>
        <v>In order to maintain the integrity of the canopy without a second trellis, leave plenty of neighbor branches on.</v>
      </c>
      <c r="N69" s="21" t="str">
        <f>INDEX([1]!Table3[PM INDEX],MATCH(Table1620[[#This Row],[Pheno]],[1]!Table3[Phenotype],0))</f>
        <v>no index value</v>
      </c>
    </row>
    <row r="70" spans="11:14" hidden="1" x14ac:dyDescent="0.25">
      <c r="K70" s="18" t="s">
        <v>284</v>
      </c>
      <c r="L70" s="19" t="e">
        <f>INDEX([1]!Table3[Pruning Requirements (Flower)],MATCH(Table1620[[#This Row],[Pheno]],[1]!Table3[Phenotype],0))</f>
        <v>#N/A</v>
      </c>
      <c r="M70" s="20" t="e">
        <f>INDEX([1]!Table3[Pruning Technique],MATCH(Table1620[[#This Row],[Pheno]],[1]!Table3[Phenotype],0))</f>
        <v>#N/A</v>
      </c>
      <c r="N70" s="21" t="e">
        <f>INDEX([1]!Table3[PM INDEX],MATCH(Table1620[[#This Row],[Pheno]],[1]!Table3[Phenotype],0))</f>
        <v>#N/A</v>
      </c>
    </row>
    <row r="71" spans="11:14" ht="75" hidden="1" x14ac:dyDescent="0.25">
      <c r="K71" s="18" t="s">
        <v>285</v>
      </c>
      <c r="L71" s="19" t="e">
        <f>INDEX([1]!Table3[Pruning Requirements (Flower)],MATCH(Table1620[[#This Row],[Pheno]],[1]!Table3[Phenotype],0))</f>
        <v>#N/A</v>
      </c>
      <c r="M71" s="20" t="e">
        <f>INDEX([1]!Table3[Pruning Technique],MATCH(Table1620[[#This Row],[Pheno]],[1]!Table3[Phenotype],0))</f>
        <v>#N/A</v>
      </c>
      <c r="N71" s="21" t="e">
        <f>INDEX([1]!Table3[PM INDEX],MATCH(Table1620[[#This Row],[Pheno]],[1]!Table3[Phenotype],0))</f>
        <v>#N/A</v>
      </c>
    </row>
    <row r="72" spans="11:14" ht="75" x14ac:dyDescent="0.25">
      <c r="K72" s="18" t="s">
        <v>251</v>
      </c>
      <c r="L72" s="19" t="str">
        <f>INDEX([1]!Table3[Pruning Requirements (Flower)],MATCH(Table1620[[#This Row],[Pheno]],[1]!Table3[Phenotype],0))</f>
        <v>Light/Moderate</v>
      </c>
      <c r="M72" s="20" t="str">
        <f>INDEX([1]!Table3[Pruning Technique],MATCH(Table1620[[#This Row],[Pheno]],[1]!Table3[Phenotype],0))</f>
        <v>The dense growth on STR8014 allows for a moderate approach to pruning; however, because of its wider growth habit, nodes should be left on the lower center branches to better fill out the table's canopy. Any remaining branches will not flop late in flower.</v>
      </c>
      <c r="N72" s="21">
        <f>INDEX([1]!Table3[PM INDEX],MATCH(Table1620[[#This Row],[Pheno]],[1]!Table3[Phenotype],0))</f>
        <v>9</v>
      </c>
    </row>
    <row r="73" spans="11:14" ht="75" x14ac:dyDescent="0.25">
      <c r="K73" s="18" t="s">
        <v>70</v>
      </c>
      <c r="L73" s="19" t="str">
        <f>INDEX([1]!Table3[Pruning Requirements (Flower)],MATCH(Table1620[[#This Row],[Pheno]],[1]!Table3[Phenotype],0))</f>
        <v>Moderate/Heavy</v>
      </c>
      <c r="M73" s="20" t="str">
        <f>INDEX([1]!Table3[Pruning Technique],MATCH(Table1620[[#This Row],[Pheno]],[1]!Table3[Phenotype],0))</f>
        <v>These plants should be thinned out enough to scout well. Leave nodes in the center to cover table space when plants are trained outwards. Remove many lower/outer tertiary branches due to their weak structure.</v>
      </c>
      <c r="N73" s="21">
        <f>INDEX([1]!Table3[PM INDEX],MATCH(Table1620[[#This Row],[Pheno]],[1]!Table3[Phenotype],0))</f>
        <v>10</v>
      </c>
    </row>
    <row r="74" spans="11:14" ht="90" x14ac:dyDescent="0.25">
      <c r="K74" s="18" t="s">
        <v>20</v>
      </c>
      <c r="L74" s="19" t="str">
        <f>INDEX([1]!Table3[Pruning Requirements (Flower)],MATCH(Table1620[[#This Row],[Pheno]],[1]!Table3[Phenotype],0))</f>
        <v>Moderate</v>
      </c>
      <c r="M74" s="20" t="str">
        <f>INDEX([1]!Table3[Pruning Technique],MATCH(Table1620[[#This Row],[Pheno]],[1]!Table3[Phenotype],0))</f>
        <v>Main branches have significant growth after hard prune, and are able to support themselves well on their own/without the "network of support". Because this phenotype is relatively immune to powdery mildew infections, more growth can be left on than ordinarily with larger plants.</v>
      </c>
      <c r="N74" s="21" t="str">
        <f>INDEX([1]!Table3[PM INDEX],MATCH(Table1620[[#This Row],[Pheno]],[1]!Table3[Phenotype],0))</f>
        <v>no index value</v>
      </c>
    </row>
    <row r="75" spans="11:14" ht="30" x14ac:dyDescent="0.25">
      <c r="K75" s="18" t="s">
        <v>29</v>
      </c>
      <c r="L75" s="19" t="str">
        <f>INDEX([1]!Table3[Pruning Requirements (Flower)],MATCH(Table1620[[#This Row],[Pheno]],[1]!Table3[Phenotype],0))</f>
        <v>Light/Moderate</v>
      </c>
      <c r="M75" s="20" t="str">
        <f>INDEX([1]!Table3[Pruning Technique],MATCH(Table1620[[#This Row],[Pheno]],[1]!Table3[Phenotype],0))</f>
        <v>Prune more lightly due to smaller plant size and strong branch structure, but be wary of PM index.</v>
      </c>
      <c r="N75" s="21">
        <f>INDEX([1]!Table3[PM INDEX],MATCH(Table1620[[#This Row],[Pheno]],[1]!Table3[Phenotype],0))</f>
        <v>4</v>
      </c>
    </row>
  </sheetData>
  <mergeCells count="7">
    <mergeCell ref="A25:A29"/>
    <mergeCell ref="A1:A2"/>
    <mergeCell ref="B1:F1"/>
    <mergeCell ref="A3:A7"/>
    <mergeCell ref="A8:A12"/>
    <mergeCell ref="A13:A19"/>
    <mergeCell ref="A20:A24"/>
  </mergeCells>
  <conditionalFormatting sqref="L46:L75">
    <cfRule type="cellIs" dxfId="234" priority="17" operator="equal">
      <formula>"Heavy"</formula>
    </cfRule>
    <cfRule type="cellIs" dxfId="233" priority="18" operator="equal">
      <formula>"Moderate/Heavy"</formula>
    </cfRule>
    <cfRule type="cellIs" dxfId="232" priority="19" operator="equal">
      <formula>"Light/Moderate"</formula>
    </cfRule>
    <cfRule type="cellIs" dxfId="231" priority="20" operator="equal">
      <formula>"Light"</formula>
    </cfRule>
    <cfRule type="cellIs" dxfId="230" priority="21" operator="equal">
      <formula>"Moderate"</formula>
    </cfRule>
  </conditionalFormatting>
  <conditionalFormatting sqref="N47:N68">
    <cfRule type="cellIs" dxfId="229" priority="16" operator="lessThan">
      <formula>10</formula>
    </cfRule>
  </conditionalFormatting>
  <conditionalFormatting sqref="M46">
    <cfRule type="cellIs" dxfId="228" priority="6" operator="equal">
      <formula>"Heavy"</formula>
    </cfRule>
    <cfRule type="cellIs" dxfId="227" priority="7" operator="equal">
      <formula>"Moderate/Heavy"</formula>
    </cfRule>
    <cfRule type="cellIs" dxfId="226" priority="8" operator="equal">
      <formula>"Light/Moderate"</formula>
    </cfRule>
    <cfRule type="cellIs" dxfId="225" priority="9" operator="equal">
      <formula>"Light"</formula>
    </cfRule>
    <cfRule type="cellIs" dxfId="224" priority="10" operator="equal">
      <formula>"Moderate"</formula>
    </cfRule>
  </conditionalFormatting>
  <conditionalFormatting sqref="N46">
    <cfRule type="cellIs" dxfId="223" priority="1" operator="equal">
      <formula>"Heavy"</formula>
    </cfRule>
    <cfRule type="cellIs" dxfId="222" priority="2" operator="equal">
      <formula>"Moderate/Heavy"</formula>
    </cfRule>
    <cfRule type="cellIs" dxfId="221" priority="3" operator="equal">
      <formula>"Light/Moderate"</formula>
    </cfRule>
    <cfRule type="cellIs" dxfId="220" priority="4" operator="equal">
      <formula>"Light"</formula>
    </cfRule>
    <cfRule type="cellIs" dxfId="219" priority="5" operator="equal">
      <formula>"Moderate"</formula>
    </cfRule>
  </conditionalFormatting>
  <conditionalFormatting sqref="B3:F35">
    <cfRule type="expression" dxfId="218" priority="125">
      <formula>VLOOKUP(B3,$K$46:$L$75,2,FALSE) = "Moderate/Heavy"</formula>
    </cfRule>
    <cfRule type="expression" dxfId="217" priority="126">
      <formula>VLOOKUP(B3,$K$46:$L$75,2,FALSE) = "Moderate"</formula>
    </cfRule>
    <cfRule type="expression" dxfId="216" priority="127">
      <formula>VLOOKUP(B3,$K$46:$L$75,2,FALSE) = "Light/Moderate"</formula>
    </cfRule>
    <cfRule type="expression" dxfId="215" priority="128">
      <formula>VLOOKUP(B3,$K$46:$L$75,2,FALSE) = "Light"</formula>
    </cfRule>
    <cfRule type="expression" dxfId="214" priority="129">
      <formula>VLOOKUP(B3,$K$46:$L$75,2,FALSE) = "Heavy"</formula>
    </cfRule>
  </conditionalFormatting>
  <pageMargins left="0.7" right="0.7" top="0.75" bottom="0.75" header="0.3" footer="0.3"/>
  <pageSetup scale="40"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6B7DC-9941-44C4-8713-8A143EBA4A1E}">
  <sheetPr>
    <pageSetUpPr fitToPage="1"/>
  </sheetPr>
  <dimension ref="A1:N77"/>
  <sheetViews>
    <sheetView topLeftCell="A22" zoomScale="45" zoomScaleNormal="70" workbookViewId="0">
      <selection activeCell="K52" sqref="K52:N77"/>
    </sheetView>
  </sheetViews>
  <sheetFormatPr defaultColWidth="9.140625" defaultRowHeight="15" x14ac:dyDescent="0.25"/>
  <cols>
    <col min="1" max="1" width="11.85546875" customWidth="1"/>
    <col min="2" max="6" width="17.85546875" customWidth="1"/>
    <col min="7" max="7" width="6.28515625" customWidth="1"/>
    <col min="8" max="8" width="2.85546875" customWidth="1"/>
    <col min="9" max="9" width="17.28515625" style="6" customWidth="1"/>
    <col min="10" max="10" width="12.7109375" customWidth="1"/>
    <col min="11" max="11" width="17.140625" style="13" customWidth="1"/>
    <col min="12" max="12" width="19.42578125" style="13" customWidth="1"/>
    <col min="13" max="13" width="56.28515625" style="15" customWidth="1"/>
    <col min="14" max="14" width="26" customWidth="1"/>
    <col min="15" max="15" width="62.85546875" customWidth="1"/>
    <col min="16" max="16" width="45.5703125" customWidth="1"/>
  </cols>
  <sheetData>
    <row r="1" spans="1:7" ht="15.75" customHeight="1" thickBot="1" x14ac:dyDescent="0.3">
      <c r="A1" s="43" t="s">
        <v>54</v>
      </c>
      <c r="B1" s="43"/>
      <c r="F1" s="6" t="s">
        <v>55</v>
      </c>
    </row>
    <row r="2" spans="1:7" ht="16.5" customHeight="1" thickTop="1" thickBot="1" x14ac:dyDescent="0.3">
      <c r="A2" s="43"/>
      <c r="B2" s="43"/>
      <c r="F2" s="7" t="s">
        <v>56</v>
      </c>
    </row>
    <row r="3" spans="1:7" ht="16.5" customHeight="1" thickTop="1" thickBot="1" x14ac:dyDescent="0.3">
      <c r="A3" s="44" t="s">
        <v>183</v>
      </c>
      <c r="B3" s="44"/>
      <c r="F3" s="8" t="s">
        <v>57</v>
      </c>
    </row>
    <row r="4" spans="1:7" ht="16.5" customHeight="1" thickTop="1" thickBot="1" x14ac:dyDescent="0.3">
      <c r="A4" s="44"/>
      <c r="B4" s="44"/>
      <c r="F4" s="9" t="s">
        <v>58</v>
      </c>
    </row>
    <row r="5" spans="1:7" ht="16.5" thickTop="1" thickBot="1" x14ac:dyDescent="0.3">
      <c r="F5" s="10" t="s">
        <v>59</v>
      </c>
    </row>
    <row r="6" spans="1:7" ht="16.5" thickTop="1" thickBot="1" x14ac:dyDescent="0.3">
      <c r="F6" s="11" t="s">
        <v>60</v>
      </c>
    </row>
    <row r="7" spans="1:7" ht="15.75" thickTop="1" x14ac:dyDescent="0.25">
      <c r="A7" s="39" t="s">
        <v>0</v>
      </c>
      <c r="B7" s="40" t="s">
        <v>1</v>
      </c>
      <c r="C7" s="40"/>
      <c r="D7" s="40"/>
      <c r="E7" s="40"/>
      <c r="F7" s="40"/>
      <c r="G7" s="1"/>
    </row>
    <row r="8" spans="1:7" ht="15.75" customHeight="1" thickBot="1" x14ac:dyDescent="0.3">
      <c r="A8" s="39"/>
      <c r="B8" s="2">
        <v>5</v>
      </c>
      <c r="C8" s="2">
        <v>4</v>
      </c>
      <c r="D8" s="2">
        <v>3</v>
      </c>
      <c r="E8" s="2">
        <v>2</v>
      </c>
      <c r="F8" s="2">
        <v>1</v>
      </c>
      <c r="G8" s="1"/>
    </row>
    <row r="9" spans="1:7" ht="28.5" customHeight="1" thickTop="1" thickBot="1" x14ac:dyDescent="0.3">
      <c r="A9" s="45" t="s">
        <v>116</v>
      </c>
      <c r="B9" s="5" t="s">
        <v>118</v>
      </c>
      <c r="C9" s="27" t="s">
        <v>119</v>
      </c>
      <c r="D9" s="5" t="s">
        <v>158</v>
      </c>
      <c r="E9" s="5" t="s">
        <v>152</v>
      </c>
      <c r="F9" s="5" t="s">
        <v>152</v>
      </c>
      <c r="G9" s="3" t="s">
        <v>116</v>
      </c>
    </row>
    <row r="10" spans="1:7" ht="28.5" customHeight="1" thickTop="1" thickBot="1" x14ac:dyDescent="0.3">
      <c r="A10" s="45"/>
      <c r="B10" s="5" t="s">
        <v>152</v>
      </c>
      <c r="C10" s="27" t="s">
        <v>152</v>
      </c>
      <c r="D10" s="5" t="s">
        <v>152</v>
      </c>
      <c r="E10" s="5" t="s">
        <v>152</v>
      </c>
      <c r="F10" s="5" t="s">
        <v>152</v>
      </c>
      <c r="G10" s="3" t="s">
        <v>120</v>
      </c>
    </row>
    <row r="11" spans="1:7" ht="28.5" customHeight="1" thickTop="1" thickBot="1" x14ac:dyDescent="0.3">
      <c r="A11" s="45"/>
      <c r="B11" s="5" t="s">
        <v>29</v>
      </c>
      <c r="C11" s="27" t="s">
        <v>29</v>
      </c>
      <c r="D11" s="5" t="s">
        <v>29</v>
      </c>
      <c r="E11" s="5" t="s">
        <v>29</v>
      </c>
      <c r="F11" s="5" t="s">
        <v>29</v>
      </c>
      <c r="G11" s="3" t="s">
        <v>121</v>
      </c>
    </row>
    <row r="12" spans="1:7" ht="28.5" customHeight="1" thickTop="1" thickBot="1" x14ac:dyDescent="0.3">
      <c r="A12" s="45"/>
      <c r="B12" s="5" t="s">
        <v>70</v>
      </c>
      <c r="C12" s="27" t="s">
        <v>70</v>
      </c>
      <c r="D12" s="5" t="s">
        <v>70</v>
      </c>
      <c r="E12" s="5" t="s">
        <v>70</v>
      </c>
      <c r="F12" s="5" t="s">
        <v>70</v>
      </c>
      <c r="G12" s="3" t="s">
        <v>122</v>
      </c>
    </row>
    <row r="13" spans="1:7" ht="28.5" customHeight="1" thickTop="1" thickBot="1" x14ac:dyDescent="0.3">
      <c r="A13" s="45"/>
      <c r="B13" s="5" t="s">
        <v>46</v>
      </c>
      <c r="C13" s="27" t="s">
        <v>46</v>
      </c>
      <c r="D13" s="5" t="s">
        <v>46</v>
      </c>
      <c r="E13" s="5" t="s">
        <v>70</v>
      </c>
      <c r="F13" s="5" t="s">
        <v>70</v>
      </c>
      <c r="G13" s="3" t="s">
        <v>123</v>
      </c>
    </row>
    <row r="14" spans="1:7" ht="28.5" customHeight="1" thickTop="1" thickBot="1" x14ac:dyDescent="0.3">
      <c r="A14" s="45" t="s">
        <v>120</v>
      </c>
      <c r="B14" s="5" t="s">
        <v>69</v>
      </c>
      <c r="C14" s="27" t="s">
        <v>69</v>
      </c>
      <c r="D14" s="5" t="s">
        <v>9</v>
      </c>
      <c r="E14" s="5" t="s">
        <v>9</v>
      </c>
      <c r="F14" s="5" t="s">
        <v>9</v>
      </c>
      <c r="G14" s="3" t="s">
        <v>124</v>
      </c>
    </row>
    <row r="15" spans="1:7" ht="28.5" customHeight="1" thickTop="1" thickBot="1" x14ac:dyDescent="0.3">
      <c r="A15" s="45"/>
      <c r="B15" s="5" t="s">
        <v>9</v>
      </c>
      <c r="C15" s="27" t="s">
        <v>9</v>
      </c>
      <c r="D15" s="5" t="s">
        <v>9</v>
      </c>
      <c r="E15" s="5" t="s">
        <v>9</v>
      </c>
      <c r="F15" s="5" t="s">
        <v>9</v>
      </c>
      <c r="G15" s="3" t="s">
        <v>125</v>
      </c>
    </row>
    <row r="16" spans="1:7" ht="28.5" customHeight="1" thickTop="1" thickBot="1" x14ac:dyDescent="0.3">
      <c r="A16" s="45"/>
      <c r="B16" s="5" t="s">
        <v>9</v>
      </c>
      <c r="C16" s="27" t="s">
        <v>9</v>
      </c>
      <c r="D16" s="5" t="s">
        <v>9</v>
      </c>
      <c r="E16" s="5" t="s">
        <v>9</v>
      </c>
      <c r="F16" s="5" t="s">
        <v>9</v>
      </c>
      <c r="G16" s="3" t="s">
        <v>126</v>
      </c>
    </row>
    <row r="17" spans="1:7" ht="28.5" customHeight="1" thickTop="1" thickBot="1" x14ac:dyDescent="0.3">
      <c r="A17" s="45"/>
      <c r="B17" s="5" t="s">
        <v>22</v>
      </c>
      <c r="C17" s="27" t="s">
        <v>22</v>
      </c>
      <c r="D17" s="5" t="s">
        <v>22</v>
      </c>
      <c r="E17" s="5" t="s">
        <v>22</v>
      </c>
      <c r="F17" s="5" t="s">
        <v>9</v>
      </c>
      <c r="G17" s="3" t="s">
        <v>127</v>
      </c>
    </row>
    <row r="18" spans="1:7" ht="28.5" customHeight="1" thickTop="1" thickBot="1" x14ac:dyDescent="0.3">
      <c r="A18" s="45"/>
      <c r="B18" s="5" t="s">
        <v>22</v>
      </c>
      <c r="C18" s="27" t="s">
        <v>22</v>
      </c>
      <c r="D18" s="5" t="s">
        <v>3</v>
      </c>
      <c r="E18" s="5" t="s">
        <v>3</v>
      </c>
      <c r="F18" s="5" t="s">
        <v>3</v>
      </c>
      <c r="G18" s="3" t="s">
        <v>128</v>
      </c>
    </row>
    <row r="19" spans="1:7" ht="28.5" customHeight="1" thickTop="1" thickBot="1" x14ac:dyDescent="0.3">
      <c r="A19" s="45" t="s">
        <v>121</v>
      </c>
      <c r="B19" s="5" t="s">
        <v>3</v>
      </c>
      <c r="C19" s="27" t="s">
        <v>3</v>
      </c>
      <c r="D19" s="5" t="s">
        <v>3</v>
      </c>
      <c r="E19" s="5" t="s">
        <v>3</v>
      </c>
      <c r="F19" s="5" t="s">
        <v>3</v>
      </c>
      <c r="G19" s="3" t="s">
        <v>129</v>
      </c>
    </row>
    <row r="20" spans="1:7" ht="28.5" customHeight="1" thickTop="1" thickBot="1" x14ac:dyDescent="0.3">
      <c r="A20" s="45"/>
      <c r="B20" s="5" t="s">
        <v>3</v>
      </c>
      <c r="C20" s="27" t="s">
        <v>3</v>
      </c>
      <c r="D20" s="5" t="s">
        <v>3</v>
      </c>
      <c r="E20" s="5" t="s">
        <v>44</v>
      </c>
      <c r="F20" s="5" t="s">
        <v>44</v>
      </c>
      <c r="G20" s="3" t="s">
        <v>130</v>
      </c>
    </row>
    <row r="21" spans="1:7" ht="28.5" customHeight="1" thickTop="1" thickBot="1" x14ac:dyDescent="0.3">
      <c r="A21" s="45"/>
      <c r="B21" s="5"/>
      <c r="C21" s="12"/>
      <c r="D21" s="12"/>
      <c r="E21" s="12"/>
      <c r="F21" s="12"/>
      <c r="G21" s="3"/>
    </row>
    <row r="22" spans="1:7" ht="28.5" customHeight="1" thickTop="1" thickBot="1" x14ac:dyDescent="0.3">
      <c r="A22" s="45"/>
      <c r="B22" s="5" t="s">
        <v>44</v>
      </c>
      <c r="C22" s="5" t="s">
        <v>44</v>
      </c>
      <c r="D22" s="5" t="s">
        <v>44</v>
      </c>
      <c r="E22" s="5" t="s">
        <v>44</v>
      </c>
      <c r="F22" s="5" t="s">
        <v>44</v>
      </c>
      <c r="G22" s="3" t="s">
        <v>132</v>
      </c>
    </row>
    <row r="23" spans="1:7" ht="28.5" customHeight="1" thickTop="1" thickBot="1" x14ac:dyDescent="0.3">
      <c r="A23" s="45"/>
      <c r="B23" s="28"/>
      <c r="C23" s="12"/>
      <c r="D23" s="12"/>
      <c r="E23" s="12"/>
      <c r="F23" s="12"/>
      <c r="G23" s="3"/>
    </row>
    <row r="24" spans="1:7" ht="28.5" customHeight="1" thickTop="1" thickBot="1" x14ac:dyDescent="0.3">
      <c r="A24" s="45"/>
      <c r="B24" s="5" t="s">
        <v>44</v>
      </c>
      <c r="C24" s="5" t="s">
        <v>44</v>
      </c>
      <c r="D24" s="5" t="s">
        <v>44</v>
      </c>
      <c r="E24" s="5" t="s">
        <v>44</v>
      </c>
      <c r="F24" s="5" t="s">
        <v>44</v>
      </c>
      <c r="G24" s="3" t="s">
        <v>133</v>
      </c>
    </row>
    <row r="25" spans="1:7" ht="28.5" customHeight="1" thickTop="1" thickBot="1" x14ac:dyDescent="0.3">
      <c r="A25" s="45"/>
      <c r="B25" s="5" t="s">
        <v>44</v>
      </c>
      <c r="C25" s="5" t="s">
        <v>44</v>
      </c>
      <c r="D25" s="5" t="s">
        <v>44</v>
      </c>
      <c r="E25" s="5" t="s">
        <v>44</v>
      </c>
      <c r="F25" s="5" t="s">
        <v>44</v>
      </c>
      <c r="G25" s="3" t="s">
        <v>134</v>
      </c>
    </row>
    <row r="26" spans="1:7" ht="28.5" customHeight="1" thickTop="1" thickBot="1" x14ac:dyDescent="0.3">
      <c r="A26" s="42" t="s">
        <v>122</v>
      </c>
      <c r="B26" s="27" t="s">
        <v>44</v>
      </c>
      <c r="C26" s="5" t="s">
        <v>131</v>
      </c>
      <c r="D26" s="5" t="s">
        <v>131</v>
      </c>
      <c r="E26" s="5" t="s">
        <v>131</v>
      </c>
      <c r="F26" s="5" t="s">
        <v>131</v>
      </c>
      <c r="G26" s="3" t="s">
        <v>135</v>
      </c>
    </row>
    <row r="27" spans="1:7" ht="28.5" customHeight="1" thickTop="1" thickBot="1" x14ac:dyDescent="0.3">
      <c r="A27" s="42"/>
      <c r="B27" s="27" t="s">
        <v>131</v>
      </c>
      <c r="C27" s="5" t="s">
        <v>131</v>
      </c>
      <c r="D27" s="5" t="s">
        <v>131</v>
      </c>
      <c r="E27" s="5" t="s">
        <v>131</v>
      </c>
      <c r="F27" s="5" t="s">
        <v>131</v>
      </c>
      <c r="G27" s="3" t="s">
        <v>136</v>
      </c>
    </row>
    <row r="28" spans="1:7" ht="28.5" customHeight="1" thickTop="1" thickBot="1" x14ac:dyDescent="0.3">
      <c r="A28" s="42"/>
      <c r="B28" s="27" t="s">
        <v>131</v>
      </c>
      <c r="C28" s="5" t="s">
        <v>131</v>
      </c>
      <c r="D28" s="5" t="s">
        <v>131</v>
      </c>
      <c r="E28" s="5" t="s">
        <v>131</v>
      </c>
      <c r="F28" s="5" t="s">
        <v>131</v>
      </c>
      <c r="G28" s="3" t="s">
        <v>137</v>
      </c>
    </row>
    <row r="29" spans="1:7" ht="28.5" customHeight="1" thickTop="1" thickBot="1" x14ac:dyDescent="0.3">
      <c r="A29" s="42"/>
      <c r="B29" s="27" t="s">
        <v>26</v>
      </c>
      <c r="C29" s="5" t="s">
        <v>26</v>
      </c>
      <c r="D29" s="5" t="s">
        <v>26</v>
      </c>
      <c r="E29" s="5" t="s">
        <v>26</v>
      </c>
      <c r="F29" s="5" t="s">
        <v>26</v>
      </c>
      <c r="G29" s="3" t="s">
        <v>138</v>
      </c>
    </row>
    <row r="30" spans="1:7" ht="28.5" customHeight="1" thickTop="1" thickBot="1" x14ac:dyDescent="0.3">
      <c r="A30" s="42"/>
      <c r="B30" s="27" t="s">
        <v>26</v>
      </c>
      <c r="C30" s="5" t="s">
        <v>26</v>
      </c>
      <c r="D30" s="5" t="s">
        <v>26</v>
      </c>
      <c r="E30" s="5" t="s">
        <v>26</v>
      </c>
      <c r="F30" s="5" t="s">
        <v>26</v>
      </c>
      <c r="G30" s="3" t="s">
        <v>139</v>
      </c>
    </row>
    <row r="31" spans="1:7" ht="28.5" customHeight="1" thickTop="1" thickBot="1" x14ac:dyDescent="0.3">
      <c r="A31" s="42" t="s">
        <v>123</v>
      </c>
      <c r="B31" s="27" t="s">
        <v>26</v>
      </c>
      <c r="C31" s="5" t="s">
        <v>26</v>
      </c>
      <c r="D31" s="5" t="s">
        <v>26</v>
      </c>
      <c r="E31" s="5" t="s">
        <v>26</v>
      </c>
      <c r="F31" s="5" t="s">
        <v>26</v>
      </c>
      <c r="G31" s="3" t="s">
        <v>140</v>
      </c>
    </row>
    <row r="32" spans="1:7" ht="28.5" customHeight="1" thickTop="1" thickBot="1" x14ac:dyDescent="0.3">
      <c r="A32" s="42"/>
      <c r="B32" s="27" t="s">
        <v>26</v>
      </c>
      <c r="C32" s="5" t="s">
        <v>101</v>
      </c>
      <c r="D32" s="5" t="s">
        <v>101</v>
      </c>
      <c r="E32" s="5" t="s">
        <v>101</v>
      </c>
      <c r="F32" s="5" t="s">
        <v>101</v>
      </c>
      <c r="G32" s="3" t="s">
        <v>141</v>
      </c>
    </row>
    <row r="33" spans="1:7" ht="28.5" customHeight="1" thickTop="1" thickBot="1" x14ac:dyDescent="0.3">
      <c r="A33" s="42"/>
      <c r="B33" s="27" t="s">
        <v>101</v>
      </c>
      <c r="C33" s="5" t="s">
        <v>101</v>
      </c>
      <c r="D33" s="5" t="s">
        <v>101</v>
      </c>
      <c r="E33" s="5" t="s">
        <v>101</v>
      </c>
      <c r="F33" s="5" t="s">
        <v>101</v>
      </c>
      <c r="G33" s="3" t="s">
        <v>142</v>
      </c>
    </row>
    <row r="34" spans="1:7" ht="28.5" customHeight="1" thickTop="1" thickBot="1" x14ac:dyDescent="0.3">
      <c r="A34" s="42"/>
      <c r="B34" s="27" t="s">
        <v>101</v>
      </c>
      <c r="C34" s="5" t="s">
        <v>101</v>
      </c>
      <c r="D34" s="5" t="s">
        <v>101</v>
      </c>
      <c r="E34" s="5" t="s">
        <v>101</v>
      </c>
      <c r="F34" s="5" t="s">
        <v>101</v>
      </c>
      <c r="G34" s="3" t="s">
        <v>143</v>
      </c>
    </row>
    <row r="35" spans="1:7" ht="28.5" customHeight="1" thickTop="1" thickBot="1" x14ac:dyDescent="0.3">
      <c r="A35" s="42"/>
      <c r="B35" s="27" t="s">
        <v>101</v>
      </c>
      <c r="C35" s="5" t="s">
        <v>101</v>
      </c>
      <c r="D35" s="5" t="s">
        <v>101</v>
      </c>
      <c r="E35" s="5" t="s">
        <v>101</v>
      </c>
      <c r="F35" s="5" t="s">
        <v>101</v>
      </c>
      <c r="G35" s="3" t="s">
        <v>144</v>
      </c>
    </row>
    <row r="36" spans="1:7" ht="15.75" thickTop="1" x14ac:dyDescent="0.25"/>
    <row r="51" spans="11:14" ht="30" x14ac:dyDescent="0.25">
      <c r="K51" s="14" t="s">
        <v>61</v>
      </c>
      <c r="L51" s="13" t="s">
        <v>62</v>
      </c>
      <c r="M51" s="15" t="s">
        <v>63</v>
      </c>
      <c r="N51" s="15" t="s">
        <v>172</v>
      </c>
    </row>
    <row r="52" spans="11:14" ht="30" x14ac:dyDescent="0.25">
      <c r="K52" s="1" t="s">
        <v>101</v>
      </c>
      <c r="L52" s="13" t="s">
        <v>59</v>
      </c>
      <c r="M52" s="15" t="s">
        <v>173</v>
      </c>
      <c r="N52" s="16">
        <v>15</v>
      </c>
    </row>
    <row r="53" spans="11:14" ht="60" x14ac:dyDescent="0.25">
      <c r="K53" s="1" t="s">
        <v>46</v>
      </c>
      <c r="L53" s="13" t="s">
        <v>56</v>
      </c>
      <c r="M53" s="15" t="s">
        <v>174</v>
      </c>
      <c r="N53" s="16">
        <v>16</v>
      </c>
    </row>
    <row r="54" spans="11:14" ht="60" x14ac:dyDescent="0.25">
      <c r="K54" s="1" t="s">
        <v>69</v>
      </c>
      <c r="L54" s="13" t="s">
        <v>58</v>
      </c>
      <c r="M54" s="15" t="s">
        <v>174</v>
      </c>
      <c r="N54" s="16">
        <v>17</v>
      </c>
    </row>
    <row r="55" spans="11:14" ht="75" x14ac:dyDescent="0.25">
      <c r="K55" s="1" t="s">
        <v>152</v>
      </c>
      <c r="L55" s="13" t="s">
        <v>59</v>
      </c>
      <c r="M55" s="15" t="s">
        <v>175</v>
      </c>
      <c r="N55" s="16">
        <v>9</v>
      </c>
    </row>
    <row r="56" spans="11:14" ht="105" x14ac:dyDescent="0.25">
      <c r="K56" s="1" t="s">
        <v>44</v>
      </c>
      <c r="L56" s="13" t="s">
        <v>58</v>
      </c>
      <c r="M56" s="15" t="s">
        <v>176</v>
      </c>
      <c r="N56" s="16">
        <v>14</v>
      </c>
    </row>
    <row r="57" spans="11:14" ht="30" x14ac:dyDescent="0.25">
      <c r="K57" s="1" t="s">
        <v>131</v>
      </c>
      <c r="L57" s="13" t="s">
        <v>60</v>
      </c>
      <c r="M57" s="15" t="s">
        <v>177</v>
      </c>
      <c r="N57" s="16">
        <v>2</v>
      </c>
    </row>
    <row r="58" spans="11:14" ht="75" x14ac:dyDescent="0.25">
      <c r="K58" s="1" t="s">
        <v>9</v>
      </c>
      <c r="L58" s="13" t="s">
        <v>59</v>
      </c>
      <c r="M58" s="15" t="s">
        <v>178</v>
      </c>
      <c r="N58" s="16">
        <v>3</v>
      </c>
    </row>
    <row r="59" spans="11:14" ht="60" x14ac:dyDescent="0.25">
      <c r="K59" s="1" t="s">
        <v>70</v>
      </c>
      <c r="L59" s="13" t="s">
        <v>59</v>
      </c>
      <c r="M59" s="15" t="s">
        <v>184</v>
      </c>
      <c r="N59" s="16">
        <v>12</v>
      </c>
    </row>
    <row r="60" spans="11:14" ht="75" x14ac:dyDescent="0.25">
      <c r="K60" s="1" t="s">
        <v>22</v>
      </c>
      <c r="L60" s="13" t="s">
        <v>57</v>
      </c>
      <c r="M60" s="15" t="s">
        <v>179</v>
      </c>
      <c r="N60" s="16">
        <v>11</v>
      </c>
    </row>
    <row r="61" spans="11:14" ht="30" x14ac:dyDescent="0.25">
      <c r="K61" s="1" t="s">
        <v>29</v>
      </c>
      <c r="L61" s="13" t="s">
        <v>57</v>
      </c>
      <c r="M61" s="15" t="s">
        <v>180</v>
      </c>
      <c r="N61" s="16">
        <v>6</v>
      </c>
    </row>
    <row r="62" spans="11:14" ht="120" x14ac:dyDescent="0.25">
      <c r="K62" s="1" t="s">
        <v>26</v>
      </c>
      <c r="L62" s="13" t="s">
        <v>59</v>
      </c>
      <c r="M62" s="15" t="s">
        <v>181</v>
      </c>
      <c r="N62" s="16">
        <v>8</v>
      </c>
    </row>
    <row r="63" spans="11:14" ht="105" x14ac:dyDescent="0.25">
      <c r="K63" s="1" t="s">
        <v>3</v>
      </c>
      <c r="L63" s="13" t="s">
        <v>59</v>
      </c>
      <c r="M63" s="15" t="s">
        <v>182</v>
      </c>
      <c r="N63" s="16">
        <v>1</v>
      </c>
    </row>
    <row r="64" spans="11:14" x14ac:dyDescent="0.25">
      <c r="K64" s="1" t="s">
        <v>164</v>
      </c>
      <c r="L64" s="13" t="e">
        <f>VLOOKUP(Table16206[[#This Row],[Pheno]],[1]!Table3[#Data],14,FALSE)</f>
        <v>#N/A</v>
      </c>
      <c r="M64" s="15" t="e">
        <f>VLOOKUP(Table16206[[#This Row],[Pheno]],[1]!Table3[#Data],15,FALSE)</f>
        <v>#N/A</v>
      </c>
      <c r="N64" s="16" t="e">
        <f>VLOOKUP(Table16206[[#This Row],[Pheno]],[1]!Table3[#Data],22,FALSE)</f>
        <v>#N/A</v>
      </c>
    </row>
    <row r="65" spans="11:14" x14ac:dyDescent="0.25">
      <c r="K65" s="1" t="s">
        <v>155</v>
      </c>
      <c r="L65" s="13" t="e">
        <f>VLOOKUP(Table16206[[#This Row],[Pheno]],[1]!Table3[#Data],14,FALSE)</f>
        <v>#N/A</v>
      </c>
      <c r="M65" s="15" t="e">
        <f>VLOOKUP(Table16206[[#This Row],[Pheno]],[1]!Table3[#Data],15,FALSE)</f>
        <v>#N/A</v>
      </c>
      <c r="N65" s="16" t="e">
        <f>VLOOKUP(Table16206[[#This Row],[Pheno]],[1]!Table3[#Data],22,FALSE)</f>
        <v>#N/A</v>
      </c>
    </row>
    <row r="66" spans="11:14" x14ac:dyDescent="0.25">
      <c r="K66" s="18" t="s">
        <v>101</v>
      </c>
      <c r="L66" s="19" t="str">
        <f>VLOOKUP(Table16206[[#This Row],[Pheno]],[1]!Table3[#Data],14,FALSE)</f>
        <v>Orthotropic</v>
      </c>
      <c r="M66" s="20" t="str">
        <f>VLOOKUP(Table16206[[#This Row],[Pheno]],[1]!Table3[#Data],15,FALSE)</f>
        <v>Weak</v>
      </c>
      <c r="N66" s="21" t="str">
        <f>VLOOKUP(Table16206[[#This Row],[Pheno]],[1]!Table3[#Data],22,FALSE)</f>
        <v>not determined</v>
      </c>
    </row>
    <row r="67" spans="11:14" x14ac:dyDescent="0.25">
      <c r="K67" s="18" t="s">
        <v>46</v>
      </c>
      <c r="L67" s="19" t="str">
        <f>VLOOKUP(Table16206[[#This Row],[Pheno]],[1]!Table3[#Data],14,FALSE)</f>
        <v>Mesotropic</v>
      </c>
      <c r="M67" s="20" t="str">
        <f>VLOOKUP(Table16206[[#This Row],[Pheno]],[1]!Table3[#Data],15,FALSE)</f>
        <v>Strong</v>
      </c>
      <c r="N67" s="21" t="str">
        <f>VLOOKUP(Table16206[[#This Row],[Pheno]],[1]!Table3[#Data],22,FALSE)</f>
        <v>Branches that are not divided by tops are vigorous and have plenty of nodes. A late first top and secondary tops only where necessary may work well.</v>
      </c>
    </row>
    <row r="68" spans="11:14" x14ac:dyDescent="0.25">
      <c r="K68" s="18" t="s">
        <v>69</v>
      </c>
      <c r="L68" s="19" t="e">
        <f>VLOOKUP(Table16206[[#This Row],[Pheno]],[1]!Table3[#Data],14,FALSE)</f>
        <v>#N/A</v>
      </c>
      <c r="M68" s="20" t="e">
        <f>VLOOKUP(Table16206[[#This Row],[Pheno]],[1]!Table3[#Data],15,FALSE)</f>
        <v>#N/A</v>
      </c>
      <c r="N68" s="21" t="e">
        <f>VLOOKUP(Table16206[[#This Row],[Pheno]],[1]!Table3[#Data],22,FALSE)</f>
        <v>#N/A</v>
      </c>
    </row>
    <row r="69" spans="11:14" x14ac:dyDescent="0.25">
      <c r="K69" s="1" t="s">
        <v>152</v>
      </c>
      <c r="L69" s="13" t="str">
        <f>VLOOKUP(Table16206[[#This Row],[Pheno]],[1]!Table3[#Data],14,FALSE)</f>
        <v>Mesotropic</v>
      </c>
      <c r="M69" s="15" t="str">
        <f>VLOOKUP(Table16206[[#This Row],[Pheno]],[1]!Table3[#Data],15,FALSE)</f>
        <v>Strong</v>
      </c>
      <c r="N69" s="16" t="str">
        <f>VLOOKUP(Table16206[[#This Row],[Pheno]],[1]!Table3[#Data],22,FALSE)</f>
        <v>Standard bowl works well.</v>
      </c>
    </row>
    <row r="70" spans="11:14" x14ac:dyDescent="0.25">
      <c r="K70" s="18" t="s">
        <v>44</v>
      </c>
      <c r="L70" s="19" t="str">
        <f>VLOOKUP(Table16206[[#This Row],[Pheno]],[1]!Table3[#Data],14,FALSE)</f>
        <v>Plagiotropic</v>
      </c>
      <c r="M70" s="20" t="str">
        <f>VLOOKUP(Table16206[[#This Row],[Pheno]],[1]!Table3[#Data],15,FALSE)</f>
        <v>Weak</v>
      </c>
      <c r="N70" s="21" t="str">
        <f>VLOOKUP(Table16206[[#This Row],[Pheno]],[1]!Table3[#Data],22,FALSE)</f>
        <v>Standard bowl works well.</v>
      </c>
    </row>
    <row r="71" spans="11:14" x14ac:dyDescent="0.25">
      <c r="K71" s="18" t="s">
        <v>131</v>
      </c>
      <c r="L71" s="19" t="str">
        <f>VLOOKUP(Table16206[[#This Row],[Pheno]],[1]!Table3[#Data],14,FALSE)</f>
        <v>Orthotropic</v>
      </c>
      <c r="M71" s="20" t="str">
        <f>VLOOKUP(Table16206[[#This Row],[Pheno]],[1]!Table3[#Data],15,FALSE)</f>
        <v>Strong</v>
      </c>
      <c r="N71" s="21" t="str">
        <f>VLOOKUP(Table16206[[#This Row],[Pheno]],[1]!Table3[#Data],22,FALSE)</f>
        <v>not determined</v>
      </c>
    </row>
    <row r="72" spans="11:14" x14ac:dyDescent="0.25">
      <c r="K72" s="18" t="s">
        <v>9</v>
      </c>
      <c r="L72" s="19" t="e">
        <f>VLOOKUP(Table16206[[#This Row],[Pheno]],[1]!Table3[#Data],14,FALSE)</f>
        <v>#N/A</v>
      </c>
      <c r="M72" s="20" t="e">
        <f>VLOOKUP(Table16206[[#This Row],[Pheno]],[1]!Table3[#Data],15,FALSE)</f>
        <v>#N/A</v>
      </c>
      <c r="N72" s="21" t="e">
        <f>VLOOKUP(Table16206[[#This Row],[Pheno]],[1]!Table3[#Data],22,FALSE)</f>
        <v>#N/A</v>
      </c>
    </row>
    <row r="73" spans="11:14" x14ac:dyDescent="0.25">
      <c r="K73" s="18" t="s">
        <v>70</v>
      </c>
      <c r="L73" s="19" t="str">
        <f>VLOOKUP(Table16206[[#This Row],[Pheno]],[1]!Table3[#Data],14,FALSE)</f>
        <v>Plagiotropic</v>
      </c>
      <c r="M73" s="20" t="str">
        <f>VLOOKUP(Table16206[[#This Row],[Pheno]],[1]!Table3[#Data],15,FALSE)</f>
        <v>Strong</v>
      </c>
      <c r="N73" s="21" t="str">
        <f>VLOOKUP(Table16206[[#This Row],[Pheno]],[1]!Table3[#Data],22,FALSE)</f>
        <v>Standard bowl works well.</v>
      </c>
    </row>
    <row r="74" spans="11:14" x14ac:dyDescent="0.25">
      <c r="K74" s="18" t="s">
        <v>22</v>
      </c>
      <c r="L74" s="19" t="e">
        <f>VLOOKUP(Table16206[[#This Row],[Pheno]],[1]!Table3[#Data],14,FALSE)</f>
        <v>#N/A</v>
      </c>
      <c r="M74" s="20" t="e">
        <f>VLOOKUP(Table16206[[#This Row],[Pheno]],[1]!Table3[#Data],15,FALSE)</f>
        <v>#N/A</v>
      </c>
      <c r="N74" s="21" t="e">
        <f>VLOOKUP(Table16206[[#This Row],[Pheno]],[1]!Table3[#Data],22,FALSE)</f>
        <v>#N/A</v>
      </c>
    </row>
    <row r="75" spans="11:14" x14ac:dyDescent="0.25">
      <c r="K75" s="1" t="s">
        <v>29</v>
      </c>
      <c r="L75" s="13" t="str">
        <f>VLOOKUP(Table16206[[#This Row],[Pheno]],[1]!Table3[#Data],14,FALSE)</f>
        <v>Mesotropic</v>
      </c>
      <c r="M75" s="15" t="str">
        <f>VLOOKUP(Table16206[[#This Row],[Pheno]],[1]!Table3[#Data],15,FALSE)</f>
        <v>Strong</v>
      </c>
      <c r="N75" s="16" t="str">
        <f>VLOOKUP(Table16206[[#This Row],[Pheno]],[1]!Table3[#Data],22,FALSE)</f>
        <v>Normal. Bowl shape works quite well on this pheno.</v>
      </c>
    </row>
    <row r="76" spans="11:14" x14ac:dyDescent="0.25">
      <c r="K76" s="18" t="s">
        <v>26</v>
      </c>
      <c r="L76" s="19" t="e">
        <f>VLOOKUP(Table16206[[#This Row],[Pheno]],[1]!Table3[#Data],14,FALSE)</f>
        <v>#N/A</v>
      </c>
      <c r="M76" s="20" t="e">
        <f>VLOOKUP(Table16206[[#This Row],[Pheno]],[1]!Table3[#Data],15,FALSE)</f>
        <v>#N/A</v>
      </c>
      <c r="N76" s="21" t="e">
        <f>VLOOKUP(Table16206[[#This Row],[Pheno]],[1]!Table3[#Data],22,FALSE)</f>
        <v>#N/A</v>
      </c>
    </row>
    <row r="77" spans="11:14" x14ac:dyDescent="0.25">
      <c r="K77" s="18" t="s">
        <v>3</v>
      </c>
      <c r="L77" s="19" t="e">
        <f>VLOOKUP(Table16206[[#This Row],[Pheno]],[1]!Table3[#Data],14,FALSE)</f>
        <v>#N/A</v>
      </c>
      <c r="M77" s="20" t="e">
        <f>VLOOKUP(Table16206[[#This Row],[Pheno]],[1]!Table3[#Data],15,FALSE)</f>
        <v>#N/A</v>
      </c>
      <c r="N77" s="21" t="e">
        <f>VLOOKUP(Table16206[[#This Row],[Pheno]],[1]!Table3[#Data],22,FALSE)</f>
        <v>#N/A</v>
      </c>
    </row>
  </sheetData>
  <mergeCells count="9">
    <mergeCell ref="A31:A35"/>
    <mergeCell ref="A1:B2"/>
    <mergeCell ref="A3:B4"/>
    <mergeCell ref="A7:A8"/>
    <mergeCell ref="B7:F7"/>
    <mergeCell ref="A9:A13"/>
    <mergeCell ref="A14:A18"/>
    <mergeCell ref="A19:A25"/>
    <mergeCell ref="A26:A30"/>
  </mergeCells>
  <conditionalFormatting sqref="L52:L77">
    <cfRule type="cellIs" dxfId="81" priority="5" operator="equal">
      <formula>"Heavy"</formula>
    </cfRule>
    <cfRule type="cellIs" dxfId="80" priority="6" operator="equal">
      <formula>"Moderate/Heavy"</formula>
    </cfRule>
    <cfRule type="cellIs" dxfId="79" priority="7" operator="equal">
      <formula>"Light/Moderate"</formula>
    </cfRule>
    <cfRule type="cellIs" dxfId="78" priority="8" operator="equal">
      <formula>"Light"</formula>
    </cfRule>
    <cfRule type="cellIs" dxfId="77" priority="9" operator="equal">
      <formula>"Moderate"</formula>
    </cfRule>
  </conditionalFormatting>
  <conditionalFormatting sqref="N52:N77">
    <cfRule type="cellIs" dxfId="76" priority="1" operator="between">
      <formula>14</formula>
      <formula>17</formula>
    </cfRule>
    <cfRule type="cellIs" dxfId="75" priority="3" operator="between">
      <formula>9</formula>
      <formula>13</formula>
    </cfRule>
    <cfRule type="cellIs" dxfId="74" priority="4" operator="between">
      <formula>1</formula>
      <formula>8</formula>
    </cfRule>
  </conditionalFormatting>
  <conditionalFormatting sqref="B9:F36">
    <cfRule type="expression" dxfId="73" priority="10">
      <formula>VLOOKUP(B9,$K$52:$L$77,2,FALSE) = "Moderate/Heavy"</formula>
    </cfRule>
    <cfRule type="expression" dxfId="72" priority="11">
      <formula>VLOOKUP(B9,$K$52:$L$77,2,FALSE) = "Moderate"</formula>
    </cfRule>
    <cfRule type="expression" dxfId="71" priority="12">
      <formula>VLOOKUP(B9,$K$52:$L$77,2,FALSE) = "Light/Moderate"</formula>
    </cfRule>
    <cfRule type="expression" dxfId="70" priority="13">
      <formula>VLOOKUP(B9,$K$52:$L$77,2,FALSE) = "Light"</formula>
    </cfRule>
    <cfRule type="expression" dxfId="69" priority="14">
      <formula>VLOOKUP(B9,$K$52:$L$77,2,FALSE) = "Heavy"</formula>
    </cfRule>
  </conditionalFormatting>
  <pageMargins left="0.7" right="0.7" top="0.75" bottom="0.75" header="0.3" footer="0.3"/>
  <pageSetup scale="3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0A288-532C-4CE1-BFEE-40E33A046872}">
  <sheetPr>
    <pageSetUpPr fitToPage="1"/>
  </sheetPr>
  <dimension ref="A1:N77"/>
  <sheetViews>
    <sheetView topLeftCell="A38" zoomScale="70" zoomScaleNormal="70" zoomScalePageLayoutView="38" workbookViewId="0">
      <selection activeCell="K46" sqref="K46:N77"/>
    </sheetView>
  </sheetViews>
  <sheetFormatPr defaultColWidth="9.140625" defaultRowHeight="15" x14ac:dyDescent="0.25"/>
  <cols>
    <col min="1" max="1" width="7.7109375" customWidth="1"/>
    <col min="2" max="6" width="12.140625"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69"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t="s">
        <v>171</v>
      </c>
    </row>
    <row r="3" spans="1:9" ht="16.5" thickTop="1" thickBot="1" x14ac:dyDescent="0.3">
      <c r="A3" s="38" t="s">
        <v>116</v>
      </c>
      <c r="B3" s="24" t="s">
        <v>117</v>
      </c>
      <c r="C3" s="24" t="s">
        <v>118</v>
      </c>
      <c r="D3" s="24" t="s">
        <v>119</v>
      </c>
      <c r="E3" s="24" t="s">
        <v>20</v>
      </c>
      <c r="F3" s="24" t="s">
        <v>20</v>
      </c>
      <c r="G3" s="3" t="s">
        <v>116</v>
      </c>
      <c r="I3" s="6" t="s">
        <v>55</v>
      </c>
    </row>
    <row r="4" spans="1:9" ht="16.5" thickTop="1" thickBot="1" x14ac:dyDescent="0.3">
      <c r="A4" s="38"/>
      <c r="B4" s="24" t="s">
        <v>20</v>
      </c>
      <c r="C4" s="24" t="s">
        <v>20</v>
      </c>
      <c r="D4" s="24" t="s">
        <v>20</v>
      </c>
      <c r="E4" s="24" t="s">
        <v>20</v>
      </c>
      <c r="F4" s="24" t="s">
        <v>20</v>
      </c>
      <c r="G4" s="3" t="s">
        <v>120</v>
      </c>
      <c r="I4" s="7" t="s">
        <v>56</v>
      </c>
    </row>
    <row r="5" spans="1:9" ht="16.5" thickTop="1" thickBot="1" x14ac:dyDescent="0.3">
      <c r="A5" s="38"/>
      <c r="B5" s="24" t="s">
        <v>20</v>
      </c>
      <c r="C5" s="24" t="s">
        <v>20</v>
      </c>
      <c r="D5" s="24" t="s">
        <v>20</v>
      </c>
      <c r="E5" s="24" t="s">
        <v>20</v>
      </c>
      <c r="F5" s="24" t="s">
        <v>20</v>
      </c>
      <c r="G5" s="3" t="s">
        <v>121</v>
      </c>
      <c r="I5" s="8" t="s">
        <v>57</v>
      </c>
    </row>
    <row r="6" spans="1:9" ht="16.5" thickTop="1" thickBot="1" x14ac:dyDescent="0.3">
      <c r="A6" s="38"/>
      <c r="B6" s="24" t="s">
        <v>20</v>
      </c>
      <c r="C6" s="24" t="s">
        <v>20</v>
      </c>
      <c r="D6" s="24" t="s">
        <v>20</v>
      </c>
      <c r="E6" s="24" t="s">
        <v>20</v>
      </c>
      <c r="F6" s="24" t="s">
        <v>20</v>
      </c>
      <c r="G6" s="3" t="s">
        <v>122</v>
      </c>
      <c r="I6" s="9" t="s">
        <v>58</v>
      </c>
    </row>
    <row r="7" spans="1:9" ht="16.5" thickTop="1" thickBot="1" x14ac:dyDescent="0.3">
      <c r="A7" s="38"/>
      <c r="B7" s="24" t="s">
        <v>20</v>
      </c>
      <c r="C7" s="24" t="s">
        <v>20</v>
      </c>
      <c r="D7" s="24" t="s">
        <v>20</v>
      </c>
      <c r="E7" s="24" t="s">
        <v>20</v>
      </c>
      <c r="F7" s="24" t="s">
        <v>20</v>
      </c>
      <c r="G7" s="3" t="s">
        <v>123</v>
      </c>
      <c r="I7" s="10" t="s">
        <v>59</v>
      </c>
    </row>
    <row r="8" spans="1:9" ht="16.5" thickTop="1" thickBot="1" x14ac:dyDescent="0.3">
      <c r="A8" s="38" t="s">
        <v>120</v>
      </c>
      <c r="B8" s="24" t="s">
        <v>101</v>
      </c>
      <c r="C8" s="24" t="s">
        <v>101</v>
      </c>
      <c r="D8" s="24" t="s">
        <v>101</v>
      </c>
      <c r="E8" s="24" t="s">
        <v>101</v>
      </c>
      <c r="F8" s="24" t="s">
        <v>101</v>
      </c>
      <c r="G8" s="3" t="s">
        <v>124</v>
      </c>
      <c r="I8" s="11" t="s">
        <v>60</v>
      </c>
    </row>
    <row r="9" spans="1:9" ht="16.5" thickTop="1" thickBot="1" x14ac:dyDescent="0.3">
      <c r="A9" s="38"/>
      <c r="B9" s="24" t="s">
        <v>101</v>
      </c>
      <c r="C9" s="24" t="s">
        <v>101</v>
      </c>
      <c r="D9" s="24" t="s">
        <v>101</v>
      </c>
      <c r="E9" s="24" t="s">
        <v>101</v>
      </c>
      <c r="F9" s="24" t="s">
        <v>101</v>
      </c>
      <c r="G9" s="3" t="s">
        <v>125</v>
      </c>
    </row>
    <row r="10" spans="1:9" ht="16.5" thickTop="1" thickBot="1" x14ac:dyDescent="0.3">
      <c r="A10" s="38"/>
      <c r="B10" s="24" t="s">
        <v>101</v>
      </c>
      <c r="C10" s="24" t="s">
        <v>101</v>
      </c>
      <c r="D10" s="24" t="s">
        <v>101</v>
      </c>
      <c r="E10" s="24" t="s">
        <v>101</v>
      </c>
      <c r="F10" s="24" t="s">
        <v>101</v>
      </c>
      <c r="G10" s="3" t="s">
        <v>126</v>
      </c>
    </row>
    <row r="11" spans="1:9" ht="16.5" thickTop="1" thickBot="1" x14ac:dyDescent="0.3">
      <c r="A11" s="38"/>
      <c r="B11" s="24" t="s">
        <v>100</v>
      </c>
      <c r="C11" s="24" t="s">
        <v>100</v>
      </c>
      <c r="D11" s="24" t="s">
        <v>101</v>
      </c>
      <c r="E11" s="24" t="s">
        <v>101</v>
      </c>
      <c r="F11" s="24" t="s">
        <v>101</v>
      </c>
      <c r="G11" s="3" t="s">
        <v>127</v>
      </c>
    </row>
    <row r="12" spans="1:9" ht="16.5" thickTop="1" thickBot="1" x14ac:dyDescent="0.3">
      <c r="A12" s="38"/>
      <c r="B12" s="24" t="s">
        <v>100</v>
      </c>
      <c r="C12" s="24" t="s">
        <v>100</v>
      </c>
      <c r="D12" s="24" t="s">
        <v>100</v>
      </c>
      <c r="E12" s="24" t="s">
        <v>100</v>
      </c>
      <c r="F12" s="24" t="s">
        <v>100</v>
      </c>
      <c r="G12" s="3" t="s">
        <v>128</v>
      </c>
    </row>
    <row r="13" spans="1:9" ht="16.5" thickTop="1" thickBot="1" x14ac:dyDescent="0.3">
      <c r="A13" s="41" t="s">
        <v>121</v>
      </c>
      <c r="B13" s="24" t="s">
        <v>26</v>
      </c>
      <c r="C13" s="24" t="s">
        <v>26</v>
      </c>
      <c r="D13" s="24" t="s">
        <v>26</v>
      </c>
      <c r="E13" s="24" t="s">
        <v>26</v>
      </c>
      <c r="F13" s="24" t="s">
        <v>26</v>
      </c>
      <c r="G13" s="3" t="s">
        <v>129</v>
      </c>
    </row>
    <row r="14" spans="1:9" ht="16.5" thickTop="1" thickBot="1" x14ac:dyDescent="0.3">
      <c r="A14" s="41"/>
      <c r="B14" s="24" t="s">
        <v>26</v>
      </c>
      <c r="C14" s="24" t="s">
        <v>26</v>
      </c>
      <c r="D14" s="24" t="s">
        <v>26</v>
      </c>
      <c r="E14" s="24" t="s">
        <v>26</v>
      </c>
      <c r="F14" s="24" t="s">
        <v>26</v>
      </c>
      <c r="G14" s="3" t="s">
        <v>130</v>
      </c>
    </row>
    <row r="15" spans="1:9" ht="16.5" thickTop="1" thickBot="1" x14ac:dyDescent="0.3">
      <c r="A15" s="41"/>
      <c r="B15" s="25"/>
      <c r="C15" s="25"/>
      <c r="D15" s="25"/>
      <c r="E15" s="25"/>
      <c r="F15" s="25"/>
      <c r="G15" s="3"/>
    </row>
    <row r="16" spans="1:9" ht="16.5" thickTop="1" thickBot="1" x14ac:dyDescent="0.3">
      <c r="A16" s="41"/>
      <c r="B16" s="24" t="s">
        <v>131</v>
      </c>
      <c r="C16" s="24" t="s">
        <v>131</v>
      </c>
      <c r="D16" s="24" t="s">
        <v>131</v>
      </c>
      <c r="E16" s="24" t="s">
        <v>131</v>
      </c>
      <c r="F16" s="24" t="s">
        <v>131</v>
      </c>
      <c r="G16" s="3" t="s">
        <v>132</v>
      </c>
    </row>
    <row r="17" spans="1:7" ht="16.5" thickTop="1" thickBot="1" x14ac:dyDescent="0.3">
      <c r="A17" s="41"/>
      <c r="B17" s="25"/>
      <c r="C17" s="25"/>
      <c r="D17" s="25"/>
      <c r="E17" s="25"/>
      <c r="F17" s="25"/>
      <c r="G17" s="3"/>
    </row>
    <row r="18" spans="1:7" ht="16.5" thickTop="1" thickBot="1" x14ac:dyDescent="0.3">
      <c r="A18" s="41"/>
      <c r="B18" s="24" t="s">
        <v>131</v>
      </c>
      <c r="C18" s="24" t="s">
        <v>131</v>
      </c>
      <c r="D18" s="24" t="s">
        <v>131</v>
      </c>
      <c r="E18" s="24" t="s">
        <v>131</v>
      </c>
      <c r="F18" s="24" t="s">
        <v>131</v>
      </c>
      <c r="G18" s="3" t="s">
        <v>133</v>
      </c>
    </row>
    <row r="19" spans="1:7" ht="16.5" thickTop="1" thickBot="1" x14ac:dyDescent="0.3">
      <c r="A19" s="41"/>
      <c r="B19" s="24" t="s">
        <v>131</v>
      </c>
      <c r="C19" s="24" t="s">
        <v>131</v>
      </c>
      <c r="D19" s="24" t="s">
        <v>131</v>
      </c>
      <c r="E19" s="24" t="s">
        <v>131</v>
      </c>
      <c r="F19" s="24" t="s">
        <v>131</v>
      </c>
      <c r="G19" s="3" t="s">
        <v>134</v>
      </c>
    </row>
    <row r="20" spans="1:7" ht="16.5" thickTop="1" thickBot="1" x14ac:dyDescent="0.3">
      <c r="A20" s="38" t="s">
        <v>122</v>
      </c>
      <c r="B20" s="24" t="s">
        <v>22</v>
      </c>
      <c r="C20" s="24" t="s">
        <v>22</v>
      </c>
      <c r="D20" s="24" t="s">
        <v>22</v>
      </c>
      <c r="E20" s="24" t="s">
        <v>22</v>
      </c>
      <c r="F20" s="24" t="s">
        <v>22</v>
      </c>
      <c r="G20" s="3" t="s">
        <v>135</v>
      </c>
    </row>
    <row r="21" spans="1:7" ht="16.5" thickTop="1" thickBot="1" x14ac:dyDescent="0.3">
      <c r="A21" s="38"/>
      <c r="B21" s="24" t="s">
        <v>22</v>
      </c>
      <c r="C21" s="24" t="s">
        <v>22</v>
      </c>
      <c r="D21" s="24" t="s">
        <v>22</v>
      </c>
      <c r="E21" s="24" t="s">
        <v>95</v>
      </c>
      <c r="F21" s="24" t="s">
        <v>95</v>
      </c>
      <c r="G21" s="3" t="s">
        <v>136</v>
      </c>
    </row>
    <row r="22" spans="1:7" ht="16.5" thickTop="1" thickBot="1" x14ac:dyDescent="0.3">
      <c r="A22" s="38"/>
      <c r="B22" s="24" t="s">
        <v>95</v>
      </c>
      <c r="C22" s="24" t="s">
        <v>95</v>
      </c>
      <c r="D22" s="24" t="s">
        <v>95</v>
      </c>
      <c r="E22" s="24" t="s">
        <v>95</v>
      </c>
      <c r="F22" s="24" t="s">
        <v>95</v>
      </c>
      <c r="G22" s="3" t="s">
        <v>137</v>
      </c>
    </row>
    <row r="23" spans="1:7" ht="16.5" thickTop="1" thickBot="1" x14ac:dyDescent="0.3">
      <c r="A23" s="38"/>
      <c r="B23" s="24" t="s">
        <v>95</v>
      </c>
      <c r="C23" s="24" t="s">
        <v>95</v>
      </c>
      <c r="D23" s="24" t="s">
        <v>95</v>
      </c>
      <c r="E23" s="24" t="s">
        <v>95</v>
      </c>
      <c r="F23" s="24" t="s">
        <v>95</v>
      </c>
      <c r="G23" s="3" t="s">
        <v>138</v>
      </c>
    </row>
    <row r="24" spans="1:7" ht="16.5" thickTop="1" thickBot="1" x14ac:dyDescent="0.3">
      <c r="A24" s="38"/>
      <c r="B24" s="24" t="s">
        <v>95</v>
      </c>
      <c r="C24" s="24" t="s">
        <v>95</v>
      </c>
      <c r="D24" s="24" t="s">
        <v>95</v>
      </c>
      <c r="E24" s="24" t="s">
        <v>95</v>
      </c>
      <c r="F24" s="24" t="s">
        <v>95</v>
      </c>
      <c r="G24" s="3" t="s">
        <v>139</v>
      </c>
    </row>
    <row r="25" spans="1:7" ht="16.5" thickTop="1" thickBot="1" x14ac:dyDescent="0.3">
      <c r="A25" s="38" t="s">
        <v>123</v>
      </c>
      <c r="B25" s="24" t="s">
        <v>69</v>
      </c>
      <c r="C25" s="24" t="s">
        <v>3</v>
      </c>
      <c r="D25" s="24" t="s">
        <v>3</v>
      </c>
      <c r="E25" s="24" t="s">
        <v>3</v>
      </c>
      <c r="F25" s="24" t="s">
        <v>3</v>
      </c>
      <c r="G25" s="3" t="s">
        <v>140</v>
      </c>
    </row>
    <row r="26" spans="1:7" ht="16.5" thickTop="1" thickBot="1" x14ac:dyDescent="0.3">
      <c r="A26" s="38"/>
      <c r="B26" s="24" t="s">
        <v>3</v>
      </c>
      <c r="C26" s="24" t="s">
        <v>3</v>
      </c>
      <c r="D26" s="24" t="s">
        <v>3</v>
      </c>
      <c r="E26" s="24" t="s">
        <v>3</v>
      </c>
      <c r="F26" s="24" t="s">
        <v>3</v>
      </c>
      <c r="G26" s="3" t="s">
        <v>141</v>
      </c>
    </row>
    <row r="27" spans="1:7" ht="16.5" thickTop="1" thickBot="1" x14ac:dyDescent="0.3">
      <c r="A27" s="38"/>
      <c r="B27" s="24" t="s">
        <v>3</v>
      </c>
      <c r="C27" s="24" t="s">
        <v>3</v>
      </c>
      <c r="D27" s="24" t="s">
        <v>3</v>
      </c>
      <c r="E27" s="24" t="s">
        <v>92</v>
      </c>
      <c r="F27" s="24" t="s">
        <v>92</v>
      </c>
      <c r="G27" s="3" t="s">
        <v>142</v>
      </c>
    </row>
    <row r="28" spans="1:7" ht="16.5" thickTop="1" thickBot="1" x14ac:dyDescent="0.3">
      <c r="A28" s="38"/>
      <c r="B28" s="24" t="s">
        <v>92</v>
      </c>
      <c r="C28" s="24" t="s">
        <v>92</v>
      </c>
      <c r="D28" s="24" t="s">
        <v>92</v>
      </c>
      <c r="E28" s="24" t="s">
        <v>92</v>
      </c>
      <c r="F28" s="24" t="s">
        <v>92</v>
      </c>
      <c r="G28" s="3" t="s">
        <v>143</v>
      </c>
    </row>
    <row r="29" spans="1:7" ht="16.5" thickTop="1" thickBot="1" x14ac:dyDescent="0.3">
      <c r="A29" s="38"/>
      <c r="B29" s="24" t="s">
        <v>92</v>
      </c>
      <c r="C29" s="24" t="s">
        <v>92</v>
      </c>
      <c r="D29" s="24" t="s">
        <v>92</v>
      </c>
      <c r="E29" s="24" t="s">
        <v>92</v>
      </c>
      <c r="F29" s="24" t="s">
        <v>92</v>
      </c>
      <c r="G29" s="3" t="s">
        <v>144</v>
      </c>
    </row>
    <row r="30" spans="1:7" ht="16.5" thickTop="1" thickBot="1" x14ac:dyDescent="0.3">
      <c r="B30" s="13"/>
      <c r="C30" s="13"/>
      <c r="D30" s="13"/>
      <c r="E30" s="13"/>
      <c r="F30" s="13"/>
    </row>
    <row r="31" spans="1:7" ht="16.5" thickTop="1" thickBot="1" x14ac:dyDescent="0.3">
      <c r="A31" s="46" t="s">
        <v>145</v>
      </c>
      <c r="B31" s="22" t="s">
        <v>70</v>
      </c>
      <c r="C31" s="26" t="s">
        <v>146</v>
      </c>
      <c r="D31" s="22" t="s">
        <v>92</v>
      </c>
      <c r="E31" s="22" t="s">
        <v>92</v>
      </c>
      <c r="F31" s="22" t="s">
        <v>92</v>
      </c>
      <c r="G31" s="17" t="s">
        <v>147</v>
      </c>
    </row>
    <row r="32" spans="1:7" ht="16.5" thickTop="1" thickBot="1" x14ac:dyDescent="0.3">
      <c r="A32" s="46"/>
      <c r="B32" s="26" t="s">
        <v>148</v>
      </c>
      <c r="C32" s="26" t="s">
        <v>148</v>
      </c>
      <c r="D32" s="22" t="s">
        <v>14</v>
      </c>
      <c r="E32" s="22" t="s">
        <v>14</v>
      </c>
      <c r="F32" s="22" t="s">
        <v>14</v>
      </c>
      <c r="G32" s="17" t="s">
        <v>149</v>
      </c>
    </row>
    <row r="33" spans="1:14" ht="16.5" thickTop="1" thickBot="1" x14ac:dyDescent="0.3">
      <c r="A33" s="46"/>
      <c r="B33" s="22" t="s">
        <v>14</v>
      </c>
      <c r="C33" s="22" t="s">
        <v>14</v>
      </c>
      <c r="D33" s="22" t="s">
        <v>14</v>
      </c>
      <c r="E33" s="22" t="s">
        <v>14</v>
      </c>
      <c r="F33" s="22" t="s">
        <v>14</v>
      </c>
      <c r="G33" s="17" t="s">
        <v>150</v>
      </c>
    </row>
    <row r="34" spans="1:14" ht="16.5" thickTop="1" thickBot="1" x14ac:dyDescent="0.3">
      <c r="A34" s="46"/>
      <c r="B34" s="22" t="s">
        <v>46</v>
      </c>
      <c r="C34" s="22" t="s">
        <v>46</v>
      </c>
      <c r="D34" s="22" t="s">
        <v>46</v>
      </c>
      <c r="E34" s="22" t="s">
        <v>46</v>
      </c>
      <c r="F34" s="22" t="s">
        <v>46</v>
      </c>
      <c r="G34" s="17" t="s">
        <v>151</v>
      </c>
    </row>
    <row r="35" spans="1:14" ht="16.5" thickTop="1" thickBot="1" x14ac:dyDescent="0.3">
      <c r="A35" s="46"/>
      <c r="B35" s="23" t="s">
        <v>152</v>
      </c>
      <c r="C35" s="23" t="s">
        <v>152</v>
      </c>
      <c r="D35" s="23" t="s">
        <v>152</v>
      </c>
      <c r="E35" s="23" t="s">
        <v>29</v>
      </c>
      <c r="F35" s="23" t="s">
        <v>29</v>
      </c>
      <c r="G35" s="17" t="s">
        <v>153</v>
      </c>
    </row>
    <row r="45" spans="1:14" ht="30" x14ac:dyDescent="0.25">
      <c r="K45" s="14" t="s">
        <v>61</v>
      </c>
      <c r="L45" s="13" t="s">
        <v>62</v>
      </c>
      <c r="M45" s="15" t="s">
        <v>63</v>
      </c>
      <c r="N45" s="15" t="s">
        <v>104</v>
      </c>
    </row>
    <row r="46" spans="1:14" ht="30" x14ac:dyDescent="0.25">
      <c r="K46" s="1" t="s">
        <v>101</v>
      </c>
      <c r="L46" s="13" t="str">
        <f>VLOOKUP(Table16205[[#This Row],[Pheno]],[1]!Table3[#Data],14,FALSE)</f>
        <v>Orthotropic</v>
      </c>
      <c r="M46" s="15" t="str">
        <f>VLOOKUP(Table16205[[#This Row],[Pheno]],[1]!Table3[#Data],15,FALSE)</f>
        <v>Weak</v>
      </c>
      <c r="N46" s="16" t="str">
        <f>VLOOKUP(Table16205[[#This Row],[Pheno]],[1]!Table3[#Data],22,FALSE)</f>
        <v>not determined</v>
      </c>
    </row>
    <row r="47" spans="1:14" x14ac:dyDescent="0.25">
      <c r="K47" s="1" t="s">
        <v>154</v>
      </c>
      <c r="L47" s="13" t="e">
        <f>VLOOKUP(Table16205[[#This Row],[Pheno]],[1]!Table3[#Data],14,FALSE)</f>
        <v>#N/A</v>
      </c>
      <c r="M47" s="15" t="e">
        <f>VLOOKUP(Table16205[[#This Row],[Pheno]],[1]!Table3[#Data],15,FALSE)</f>
        <v>#N/A</v>
      </c>
      <c r="N47" s="16" t="e">
        <f>VLOOKUP(Table16205[[#This Row],[Pheno]],[1]!Table3[#Data],22,FALSE)</f>
        <v>#N/A</v>
      </c>
    </row>
    <row r="48" spans="1:14" x14ac:dyDescent="0.25">
      <c r="K48" s="1" t="s">
        <v>155</v>
      </c>
      <c r="L48" s="13" t="e">
        <f>VLOOKUP(Table16205[[#This Row],[Pheno]],[1]!Table3[#Data],14,FALSE)</f>
        <v>#N/A</v>
      </c>
      <c r="M48" s="15" t="e">
        <f>VLOOKUP(Table16205[[#This Row],[Pheno]],[1]!Table3[#Data],15,FALSE)</f>
        <v>#N/A</v>
      </c>
      <c r="N48" s="16" t="e">
        <f>VLOOKUP(Table16205[[#This Row],[Pheno]],[1]!Table3[#Data],22,FALSE)</f>
        <v>#N/A</v>
      </c>
    </row>
    <row r="49" spans="11:14" x14ac:dyDescent="0.25">
      <c r="K49" s="1" t="s">
        <v>156</v>
      </c>
      <c r="L49" s="13" t="e">
        <f>VLOOKUP(Table16205[[#This Row],[Pheno]],[1]!Table3[#Data],14,FALSE)</f>
        <v>#N/A</v>
      </c>
      <c r="M49" s="15" t="e">
        <f>VLOOKUP(Table16205[[#This Row],[Pheno]],[1]!Table3[#Data],15,FALSE)</f>
        <v>#N/A</v>
      </c>
      <c r="N49" s="16" t="e">
        <f>VLOOKUP(Table16205[[#This Row],[Pheno]],[1]!Table3[#Data],22,FALSE)</f>
        <v>#N/A</v>
      </c>
    </row>
    <row r="50" spans="11:14" x14ac:dyDescent="0.25">
      <c r="K50" s="1" t="s">
        <v>157</v>
      </c>
      <c r="L50" s="13" t="e">
        <f>VLOOKUP(Table16205[[#This Row],[Pheno]],[1]!Table3[#Data],14,FALSE)</f>
        <v>#N/A</v>
      </c>
      <c r="M50" s="15" t="e">
        <f>VLOOKUP(Table16205[[#This Row],[Pheno]],[1]!Table3[#Data],15,FALSE)</f>
        <v>#N/A</v>
      </c>
      <c r="N50" s="16" t="e">
        <f>VLOOKUP(Table16205[[#This Row],[Pheno]],[1]!Table3[#Data],22,FALSE)</f>
        <v>#N/A</v>
      </c>
    </row>
    <row r="51" spans="11:14" x14ac:dyDescent="0.25">
      <c r="K51" s="1" t="s">
        <v>158</v>
      </c>
      <c r="L51" s="13" t="str">
        <f>VLOOKUP(Table16205[[#This Row],[Pheno]],[1]!Table3[#Data],14,FALSE)</f>
        <v>Orthotropic</v>
      </c>
      <c r="M51" s="15" t="str">
        <f>VLOOKUP(Table16205[[#This Row],[Pheno]],[1]!Table3[#Data],15,FALSE)</f>
        <v>Strong</v>
      </c>
      <c r="N51" s="16">
        <f>VLOOKUP(Table16205[[#This Row],[Pheno]],[1]!Table3[#Data],22,FALSE)</f>
        <v>0</v>
      </c>
    </row>
    <row r="52" spans="11:14" ht="60" x14ac:dyDescent="0.25">
      <c r="K52" s="1" t="s">
        <v>46</v>
      </c>
      <c r="L52" s="13" t="str">
        <f>VLOOKUP(Table16205[[#This Row],[Pheno]],[1]!Table3[#Data],14,FALSE)</f>
        <v>Mesotropic</v>
      </c>
      <c r="M52" s="15" t="str">
        <f>VLOOKUP(Table16205[[#This Row],[Pheno]],[1]!Table3[#Data],15,FALSE)</f>
        <v>Strong</v>
      </c>
      <c r="N52" s="16" t="str">
        <f>VLOOKUP(Table16205[[#This Row],[Pheno]],[1]!Table3[#Data],22,FALSE)</f>
        <v>Branches that are not divided by tops are vigorous and have plenty of nodes. A late first top and secondary tops only where necessary may work well.</v>
      </c>
    </row>
    <row r="53" spans="11:14" ht="60" x14ac:dyDescent="0.25">
      <c r="K53" s="1" t="s">
        <v>69</v>
      </c>
      <c r="L53" s="13" t="e">
        <f>VLOOKUP(Table16205[[#This Row],[Pheno]],[1]!Table3[#Data],14,FALSE)</f>
        <v>#N/A</v>
      </c>
      <c r="M53" s="15" t="e">
        <f>VLOOKUP(Table16205[[#This Row],[Pheno]],[1]!Table3[#Data],15,FALSE)</f>
        <v>#N/A</v>
      </c>
      <c r="N53" s="16" t="e">
        <f>VLOOKUP(Table16205[[#This Row],[Pheno]],[1]!Table3[#Data],22,FALSE)</f>
        <v>#N/A</v>
      </c>
    </row>
    <row r="54" spans="11:14" ht="60" x14ac:dyDescent="0.25">
      <c r="K54" s="1" t="s">
        <v>152</v>
      </c>
      <c r="L54" s="13" t="str">
        <f>VLOOKUP(Table16205[[#This Row],[Pheno]],[1]!Table3[#Data],14,FALSE)</f>
        <v>Mesotropic</v>
      </c>
      <c r="M54" s="15" t="str">
        <f>VLOOKUP(Table16205[[#This Row],[Pheno]],[1]!Table3[#Data],15,FALSE)</f>
        <v>Strong</v>
      </c>
      <c r="N54" s="16" t="str">
        <f>VLOOKUP(Table16205[[#This Row],[Pheno]],[1]!Table3[#Data],22,FALSE)</f>
        <v>Standard bowl works well.</v>
      </c>
    </row>
    <row r="55" spans="11:14" x14ac:dyDescent="0.25">
      <c r="K55" s="1" t="s">
        <v>95</v>
      </c>
      <c r="L55" s="13" t="str">
        <f>VLOOKUP(Table16205[[#This Row],[Pheno]],[1]!Table3[#Data],14,FALSE)</f>
        <v>Mesotropic</v>
      </c>
      <c r="M55" s="15" t="str">
        <f>VLOOKUP(Table16205[[#This Row],[Pheno]],[1]!Table3[#Data],15,FALSE)</f>
        <v>Weak</v>
      </c>
      <c r="N55" s="16" t="str">
        <f>VLOOKUP(Table16205[[#This Row],[Pheno]],[1]!Table3[#Data],22,FALSE)</f>
        <v>Secondary branches maintain a good strength with more frequent topping. Since this pheno will have three trellises anyway, it should be topped more frequently.</v>
      </c>
    </row>
    <row r="56" spans="11:14" x14ac:dyDescent="0.25">
      <c r="K56" s="1" t="s">
        <v>159</v>
      </c>
      <c r="L56" s="13" t="e">
        <f>VLOOKUP(Table16205[[#This Row],[Pheno]],[1]!Table3[#Data],14,FALSE)</f>
        <v>#N/A</v>
      </c>
      <c r="M56" s="15" t="e">
        <f>VLOOKUP(Table16205[[#This Row],[Pheno]],[1]!Table3[#Data],15,FALSE)</f>
        <v>#N/A</v>
      </c>
      <c r="N56" s="16" t="e">
        <f>VLOOKUP(Table16205[[#This Row],[Pheno]],[1]!Table3[#Data],22,FALSE)</f>
        <v>#N/A</v>
      </c>
    </row>
    <row r="57" spans="11:14" x14ac:dyDescent="0.25">
      <c r="K57" s="1" t="s">
        <v>160</v>
      </c>
      <c r="L57" s="13" t="e">
        <f>VLOOKUP(Table16205[[#This Row],[Pheno]],[1]!Table3[#Data],14,FALSE)</f>
        <v>#N/A</v>
      </c>
      <c r="M57" s="15" t="e">
        <f>VLOOKUP(Table16205[[#This Row],[Pheno]],[1]!Table3[#Data],15,FALSE)</f>
        <v>#N/A</v>
      </c>
      <c r="N57" s="16" t="e">
        <f>VLOOKUP(Table16205[[#This Row],[Pheno]],[1]!Table3[#Data],22,FALSE)</f>
        <v>#N/A</v>
      </c>
    </row>
    <row r="58" spans="11:14" x14ac:dyDescent="0.25">
      <c r="K58" s="1" t="s">
        <v>161</v>
      </c>
      <c r="L58" s="13" t="e">
        <f>VLOOKUP(Table16205[[#This Row],[Pheno]],[1]!Table3[#Data],14,FALSE)</f>
        <v>#N/A</v>
      </c>
      <c r="M58" s="15" t="e">
        <f>VLOOKUP(Table16205[[#This Row],[Pheno]],[1]!Table3[#Data],15,FALSE)</f>
        <v>#N/A</v>
      </c>
      <c r="N58" s="16" t="e">
        <f>VLOOKUP(Table16205[[#This Row],[Pheno]],[1]!Table3[#Data],22,FALSE)</f>
        <v>#N/A</v>
      </c>
    </row>
    <row r="59" spans="11:14" x14ac:dyDescent="0.25">
      <c r="K59" s="1" t="s">
        <v>162</v>
      </c>
      <c r="L59" s="13" t="e">
        <f>VLOOKUP(Table16205[[#This Row],[Pheno]],[1]!Table3[#Data],14,FALSE)</f>
        <v>#N/A</v>
      </c>
      <c r="M59" s="15" t="e">
        <f>VLOOKUP(Table16205[[#This Row],[Pheno]],[1]!Table3[#Data],15,FALSE)</f>
        <v>#N/A</v>
      </c>
      <c r="N59" s="16" t="e">
        <f>VLOOKUP(Table16205[[#This Row],[Pheno]],[1]!Table3[#Data],22,FALSE)</f>
        <v>#N/A</v>
      </c>
    </row>
    <row r="60" spans="11:14" x14ac:dyDescent="0.25">
      <c r="K60" s="1" t="s">
        <v>163</v>
      </c>
      <c r="L60" s="13" t="e">
        <f>VLOOKUP(Table16205[[#This Row],[Pheno]],[1]!Table3[#Data],14,FALSE)</f>
        <v>#N/A</v>
      </c>
      <c r="M60" s="15" t="e">
        <f>VLOOKUP(Table16205[[#This Row],[Pheno]],[1]!Table3[#Data],15,FALSE)</f>
        <v>#N/A</v>
      </c>
      <c r="N60" s="16" t="e">
        <f>VLOOKUP(Table16205[[#This Row],[Pheno]],[1]!Table3[#Data],22,FALSE)</f>
        <v>#N/A</v>
      </c>
    </row>
    <row r="61" spans="11:14" x14ac:dyDescent="0.25">
      <c r="K61" s="1" t="s">
        <v>164</v>
      </c>
      <c r="L61" s="13" t="e">
        <f>VLOOKUP(Table16205[[#This Row],[Pheno]],[1]!Table3[#Data],14,FALSE)</f>
        <v>#N/A</v>
      </c>
      <c r="M61" s="15" t="e">
        <f>VLOOKUP(Table16205[[#This Row],[Pheno]],[1]!Table3[#Data],15,FALSE)</f>
        <v>#N/A</v>
      </c>
      <c r="N61" s="16" t="e">
        <f>VLOOKUP(Table16205[[#This Row],[Pheno]],[1]!Table3[#Data],22,FALSE)</f>
        <v>#N/A</v>
      </c>
    </row>
    <row r="62" spans="11:14" x14ac:dyDescent="0.25">
      <c r="K62" s="1" t="s">
        <v>131</v>
      </c>
      <c r="L62" s="13" t="str">
        <f>VLOOKUP(Table16205[[#This Row],[Pheno]],[1]!Table3[#Data],14,FALSE)</f>
        <v>Orthotropic</v>
      </c>
      <c r="M62" s="15" t="str">
        <f>VLOOKUP(Table16205[[#This Row],[Pheno]],[1]!Table3[#Data],15,FALSE)</f>
        <v>Strong</v>
      </c>
      <c r="N62" s="16" t="str">
        <f>VLOOKUP(Table16205[[#This Row],[Pheno]],[1]!Table3[#Data],22,FALSE)</f>
        <v>not determined</v>
      </c>
    </row>
    <row r="63" spans="11:14" x14ac:dyDescent="0.25">
      <c r="K63" s="18" t="s">
        <v>165</v>
      </c>
      <c r="L63" s="19" t="str">
        <f>VLOOKUP(Table16205[[#This Row],[Pheno]],[1]!Table3[#Data],14,FALSE)</f>
        <v>Orthotropic</v>
      </c>
      <c r="M63" s="20" t="str">
        <f>VLOOKUP(Table16205[[#This Row],[Pheno]],[1]!Table3[#Data],15,FALSE)</f>
        <v>Strong</v>
      </c>
      <c r="N63" s="21">
        <f>VLOOKUP(Table16205[[#This Row],[Pheno]],[1]!Table3[#Data],22,FALSE)</f>
        <v>0</v>
      </c>
    </row>
    <row r="64" spans="11:14" x14ac:dyDescent="0.25">
      <c r="K64" s="18" t="s">
        <v>166</v>
      </c>
      <c r="L64" s="19" t="e">
        <f>VLOOKUP(Table16205[[#This Row],[Pheno]],[1]!Table3[#Data],14,FALSE)</f>
        <v>#N/A</v>
      </c>
      <c r="M64" s="20" t="e">
        <f>VLOOKUP(Table16205[[#This Row],[Pheno]],[1]!Table3[#Data],15,FALSE)</f>
        <v>#N/A</v>
      </c>
      <c r="N64" s="21" t="e">
        <f>VLOOKUP(Table16205[[#This Row],[Pheno]],[1]!Table3[#Data],22,FALSE)</f>
        <v>#N/A</v>
      </c>
    </row>
    <row r="65" spans="11:14" x14ac:dyDescent="0.25">
      <c r="K65" s="18" t="s">
        <v>167</v>
      </c>
      <c r="L65" s="19" t="e">
        <f>VLOOKUP(Table16205[[#This Row],[Pheno]],[1]!Table3[#Data],14,FALSE)</f>
        <v>#N/A</v>
      </c>
      <c r="M65" s="20" t="e">
        <f>VLOOKUP(Table16205[[#This Row],[Pheno]],[1]!Table3[#Data],15,FALSE)</f>
        <v>#N/A</v>
      </c>
      <c r="N65" s="21" t="e">
        <f>VLOOKUP(Table16205[[#This Row],[Pheno]],[1]!Table3[#Data],22,FALSE)</f>
        <v>#N/A</v>
      </c>
    </row>
    <row r="66" spans="11:14" x14ac:dyDescent="0.25">
      <c r="K66" s="18" t="s">
        <v>168</v>
      </c>
      <c r="L66" s="19" t="e">
        <f>VLOOKUP(Table16205[[#This Row],[Pheno]],[1]!Table3[#Data],14,FALSE)</f>
        <v>#N/A</v>
      </c>
      <c r="M66" s="20" t="e">
        <f>VLOOKUP(Table16205[[#This Row],[Pheno]],[1]!Table3[#Data],15,FALSE)</f>
        <v>#N/A</v>
      </c>
      <c r="N66" s="21" t="e">
        <f>VLOOKUP(Table16205[[#This Row],[Pheno]],[1]!Table3[#Data],22,FALSE)</f>
        <v>#N/A</v>
      </c>
    </row>
    <row r="67" spans="11:14" x14ac:dyDescent="0.25">
      <c r="K67" s="18" t="s">
        <v>169</v>
      </c>
      <c r="L67" s="19" t="e">
        <f>VLOOKUP(Table16205[[#This Row],[Pheno]],[1]!Table3[#Data],14,FALSE)</f>
        <v>#N/A</v>
      </c>
      <c r="M67" s="20" t="e">
        <f>VLOOKUP(Table16205[[#This Row],[Pheno]],[1]!Table3[#Data],15,FALSE)</f>
        <v>#N/A</v>
      </c>
      <c r="N67" s="21" t="e">
        <f>VLOOKUP(Table16205[[#This Row],[Pheno]],[1]!Table3[#Data],22,FALSE)</f>
        <v>#N/A</v>
      </c>
    </row>
    <row r="68" spans="11:14" x14ac:dyDescent="0.25">
      <c r="K68" s="18" t="s">
        <v>170</v>
      </c>
      <c r="L68" s="19" t="e">
        <f>VLOOKUP(Table16205[[#This Row],[Pheno]],[1]!Table3[#Data],14,FALSE)</f>
        <v>#N/A</v>
      </c>
      <c r="M68" s="20" t="e">
        <f>VLOOKUP(Table16205[[#This Row],[Pheno]],[1]!Table3[#Data],15,FALSE)</f>
        <v>#N/A</v>
      </c>
      <c r="N68" s="21" t="e">
        <f>VLOOKUP(Table16205[[#This Row],[Pheno]],[1]!Table3[#Data],22,FALSE)</f>
        <v>#N/A</v>
      </c>
    </row>
    <row r="69" spans="11:14" x14ac:dyDescent="0.25">
      <c r="K69" s="18" t="s">
        <v>14</v>
      </c>
      <c r="L69" s="19" t="str">
        <f>VLOOKUP(Table16205[[#This Row],[Pheno]],[1]!Table3[#Data],14,FALSE)</f>
        <v>Plagiotropic</v>
      </c>
      <c r="M69" s="20" t="str">
        <f>VLOOKUP(Table16205[[#This Row],[Pheno]],[1]!Table3[#Data],15,FALSE)</f>
        <v>Strong</v>
      </c>
      <c r="N69" s="21" t="str">
        <f>VLOOKUP(Table16205[[#This Row],[Pheno]],[1]!Table3[#Data],22,FALSE)</f>
        <v>not determined</v>
      </c>
    </row>
    <row r="70" spans="11:14" x14ac:dyDescent="0.25">
      <c r="K70" s="18" t="s">
        <v>100</v>
      </c>
      <c r="L70" s="19" t="e">
        <f>VLOOKUP(Table16205[[#This Row],[Pheno]],[1]!Table3[#Data],14,FALSE)</f>
        <v>#N/A</v>
      </c>
      <c r="M70" s="20" t="e">
        <f>VLOOKUP(Table16205[[#This Row],[Pheno]],[1]!Table3[#Data],15,FALSE)</f>
        <v>#N/A</v>
      </c>
      <c r="N70" s="21" t="e">
        <f>VLOOKUP(Table16205[[#This Row],[Pheno]],[1]!Table3[#Data],22,FALSE)</f>
        <v>#N/A</v>
      </c>
    </row>
    <row r="71" spans="11:14" x14ac:dyDescent="0.25">
      <c r="K71" s="18" t="s">
        <v>70</v>
      </c>
      <c r="L71" s="19" t="str">
        <f>VLOOKUP(Table16205[[#This Row],[Pheno]],[1]!Table3[#Data],14,FALSE)</f>
        <v>Plagiotropic</v>
      </c>
      <c r="M71" s="20" t="str">
        <f>VLOOKUP(Table16205[[#This Row],[Pheno]],[1]!Table3[#Data],15,FALSE)</f>
        <v>Strong</v>
      </c>
      <c r="N71" s="21" t="str">
        <f>VLOOKUP(Table16205[[#This Row],[Pheno]],[1]!Table3[#Data],22,FALSE)</f>
        <v>Standard bowl works well.</v>
      </c>
    </row>
    <row r="72" spans="11:14" x14ac:dyDescent="0.25">
      <c r="K72" s="18" t="s">
        <v>92</v>
      </c>
      <c r="L72" s="19" t="e">
        <f>VLOOKUP(Table16205[[#This Row],[Pheno]],[1]!Table3[#Data],14,FALSE)</f>
        <v>#N/A</v>
      </c>
      <c r="M72" s="20" t="e">
        <f>VLOOKUP(Table16205[[#This Row],[Pheno]],[1]!Table3[#Data],15,FALSE)</f>
        <v>#N/A</v>
      </c>
      <c r="N72" s="21" t="e">
        <f>VLOOKUP(Table16205[[#This Row],[Pheno]],[1]!Table3[#Data],22,FALSE)</f>
        <v>#N/A</v>
      </c>
    </row>
    <row r="73" spans="11:14" x14ac:dyDescent="0.25">
      <c r="K73" s="18" t="s">
        <v>22</v>
      </c>
      <c r="L73" s="19" t="e">
        <f>VLOOKUP(Table16205[[#This Row],[Pheno]],[1]!Table3[#Data],14,FALSE)</f>
        <v>#N/A</v>
      </c>
      <c r="M73" s="20" t="e">
        <f>VLOOKUP(Table16205[[#This Row],[Pheno]],[1]!Table3[#Data],15,FALSE)</f>
        <v>#N/A</v>
      </c>
      <c r="N73" s="21" t="e">
        <f>VLOOKUP(Table16205[[#This Row],[Pheno]],[1]!Table3[#Data],22,FALSE)</f>
        <v>#N/A</v>
      </c>
    </row>
    <row r="74" spans="11:14" x14ac:dyDescent="0.25">
      <c r="K74" s="18" t="s">
        <v>20</v>
      </c>
      <c r="L74" s="19" t="str">
        <f>VLOOKUP(Table16205[[#This Row],[Pheno]],[1]!Table3[#Data],14,FALSE)</f>
        <v>Mesotropic</v>
      </c>
      <c r="M74" s="20" t="str">
        <f>VLOOKUP(Table16205[[#This Row],[Pheno]],[1]!Table3[#Data],15,FALSE)</f>
        <v>Strong</v>
      </c>
      <c r="N74" s="21" t="str">
        <f>VLOOKUP(Table16205[[#This Row],[Pheno]],[1]!Table3[#Data],22,FALSE)</f>
        <v>Top more frequently - cola formatiion is more visually appealing on the branches that come from topped stems than those that were left to run wild and free.</v>
      </c>
    </row>
    <row r="75" spans="11:14" x14ac:dyDescent="0.25">
      <c r="K75" s="18" t="s">
        <v>29</v>
      </c>
      <c r="L75" s="19" t="str">
        <f>VLOOKUP(Table16205[[#This Row],[Pheno]],[1]!Table3[#Data],14,FALSE)</f>
        <v>Mesotropic</v>
      </c>
      <c r="M75" s="20" t="str">
        <f>VLOOKUP(Table16205[[#This Row],[Pheno]],[1]!Table3[#Data],15,FALSE)</f>
        <v>Strong</v>
      </c>
      <c r="N75" s="21" t="str">
        <f>VLOOKUP(Table16205[[#This Row],[Pheno]],[1]!Table3[#Data],22,FALSE)</f>
        <v>Normal. Bowl shape works quite well on this pheno.</v>
      </c>
    </row>
    <row r="76" spans="11:14" x14ac:dyDescent="0.25">
      <c r="K76" s="18" t="s">
        <v>26</v>
      </c>
      <c r="L76" s="19" t="e">
        <f>VLOOKUP(Table16205[[#This Row],[Pheno]],[1]!Table3[#Data],14,FALSE)</f>
        <v>#N/A</v>
      </c>
      <c r="M76" s="20" t="e">
        <f>VLOOKUP(Table16205[[#This Row],[Pheno]],[1]!Table3[#Data],15,FALSE)</f>
        <v>#N/A</v>
      </c>
      <c r="N76" s="21" t="e">
        <f>VLOOKUP(Table16205[[#This Row],[Pheno]],[1]!Table3[#Data],22,FALSE)</f>
        <v>#N/A</v>
      </c>
    </row>
    <row r="77" spans="11:14" x14ac:dyDescent="0.25">
      <c r="K77" s="18" t="s">
        <v>3</v>
      </c>
      <c r="L77" s="19" t="e">
        <f>VLOOKUP(Table16205[[#This Row],[Pheno]],[1]!Table3[#Data],14,FALSE)</f>
        <v>#N/A</v>
      </c>
      <c r="M77" s="20" t="e">
        <f>VLOOKUP(Table16205[[#This Row],[Pheno]],[1]!Table3[#Data],15,FALSE)</f>
        <v>#N/A</v>
      </c>
      <c r="N77" s="21" t="e">
        <f>VLOOKUP(Table16205[[#This Row],[Pheno]],[1]!Table3[#Data],22,FALSE)</f>
        <v>#N/A</v>
      </c>
    </row>
  </sheetData>
  <mergeCells count="8">
    <mergeCell ref="A25:A29"/>
    <mergeCell ref="A31:A35"/>
    <mergeCell ref="A1:A2"/>
    <mergeCell ref="B1:F1"/>
    <mergeCell ref="A3:A7"/>
    <mergeCell ref="A8:A12"/>
    <mergeCell ref="A13:A19"/>
    <mergeCell ref="A20:A24"/>
  </mergeCells>
  <conditionalFormatting sqref="L46:L77">
    <cfRule type="cellIs" dxfId="68" priority="2" operator="equal">
      <formula>"Heavy"</formula>
    </cfRule>
    <cfRule type="cellIs" dxfId="67" priority="3" operator="equal">
      <formula>"Moderate/Heavy"</formula>
    </cfRule>
    <cfRule type="cellIs" dxfId="66" priority="4" operator="equal">
      <formula>"Light/Moderate"</formula>
    </cfRule>
    <cfRule type="cellIs" dxfId="65" priority="5" operator="equal">
      <formula>"Light"</formula>
    </cfRule>
    <cfRule type="cellIs" dxfId="64" priority="6" operator="equal">
      <formula>"Moderate"</formula>
    </cfRule>
  </conditionalFormatting>
  <conditionalFormatting sqref="N46:N77">
    <cfRule type="cellIs" dxfId="63" priority="1" operator="lessThan">
      <formula>10</formula>
    </cfRule>
  </conditionalFormatting>
  <conditionalFormatting sqref="B3:F35">
    <cfRule type="expression" dxfId="62" priority="7">
      <formula>VLOOKUP(B3,$K$46:$L$77,2,FALSE) = "Moderate/Heavy"</formula>
    </cfRule>
    <cfRule type="expression" dxfId="61" priority="8">
      <formula>VLOOKUP(B3,$K$46:$L$77,2,FALSE) = "Moderate"</formula>
    </cfRule>
    <cfRule type="expression" dxfId="60" priority="9">
      <formula>VLOOKUP(B3,$K$46:$L$77,2,FALSE) = "Light/Moderate"</formula>
    </cfRule>
    <cfRule type="expression" dxfId="59" priority="10">
      <formula>VLOOKUP(B3,$K$46:$L$77,2,FALSE) = "Light"</formula>
    </cfRule>
    <cfRule type="expression" dxfId="58" priority="11">
      <formula>VLOOKUP(B3,$K$46:$L$77,2,FALSE) = "Heavy"</formula>
    </cfRule>
  </conditionalFormatting>
  <pageMargins left="0.7" right="0.7" top="0.75" bottom="0.75" header="0.3" footer="0.3"/>
  <pageSetup scale="38"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28605-71E9-4C70-9B18-C0B538C8A261}">
  <dimension ref="A1:N48"/>
  <sheetViews>
    <sheetView topLeftCell="A9" zoomScale="70" zoomScaleNormal="70" workbookViewId="0">
      <selection activeCell="K32" sqref="K32:N48"/>
    </sheetView>
  </sheetViews>
  <sheetFormatPr defaultColWidth="9.140625" defaultRowHeight="15" x14ac:dyDescent="0.25"/>
  <cols>
    <col min="1" max="1" width="7.7109375" customWidth="1"/>
    <col min="2" max="2" width="15.7109375" bestFit="1" customWidth="1"/>
    <col min="3" max="3" width="15.140625" bestFit="1" customWidth="1"/>
    <col min="4" max="4" width="15.7109375" bestFit="1" customWidth="1"/>
    <col min="5" max="6" width="15.42578125" bestFit="1"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63.28515625"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t="s">
        <v>103</v>
      </c>
    </row>
    <row r="3" spans="1:9" ht="16.5" thickTop="1" thickBot="1" x14ac:dyDescent="0.3">
      <c r="A3" s="38" t="s">
        <v>2</v>
      </c>
      <c r="B3" s="5" t="s">
        <v>81</v>
      </c>
      <c r="C3" s="5" t="s">
        <v>81</v>
      </c>
      <c r="D3" s="5" t="s">
        <v>22</v>
      </c>
      <c r="E3" s="5" t="s">
        <v>22</v>
      </c>
      <c r="F3" s="5" t="s">
        <v>82</v>
      </c>
      <c r="G3" s="3" t="s">
        <v>2</v>
      </c>
      <c r="I3" s="6" t="s">
        <v>55</v>
      </c>
    </row>
    <row r="4" spans="1:9" ht="16.5" thickTop="1" thickBot="1" x14ac:dyDescent="0.3">
      <c r="A4" s="38"/>
      <c r="B4" s="5" t="s">
        <v>83</v>
      </c>
      <c r="C4" s="5" t="s">
        <v>83</v>
      </c>
      <c r="D4" s="5" t="s">
        <v>83</v>
      </c>
      <c r="E4" s="5" t="s">
        <v>83</v>
      </c>
      <c r="F4" s="5" t="s">
        <v>83</v>
      </c>
      <c r="G4" s="3" t="s">
        <v>6</v>
      </c>
      <c r="I4" s="7" t="s">
        <v>56</v>
      </c>
    </row>
    <row r="5" spans="1:9" ht="16.5" thickTop="1" thickBot="1" x14ac:dyDescent="0.3">
      <c r="A5" s="38"/>
      <c r="B5" s="5" t="s">
        <v>9</v>
      </c>
      <c r="C5" s="5" t="s">
        <v>84</v>
      </c>
      <c r="D5" s="5" t="s">
        <v>46</v>
      </c>
      <c r="E5" s="5" t="s">
        <v>85</v>
      </c>
      <c r="F5" s="5" t="s">
        <v>69</v>
      </c>
      <c r="G5" s="3" t="s">
        <v>7</v>
      </c>
      <c r="I5" s="8" t="s">
        <v>57</v>
      </c>
    </row>
    <row r="6" spans="1:9" ht="16.5" thickTop="1" thickBot="1" x14ac:dyDescent="0.3">
      <c r="A6" s="38"/>
      <c r="B6" s="5" t="s">
        <v>9</v>
      </c>
      <c r="C6" s="5" t="s">
        <v>9</v>
      </c>
      <c r="D6" s="5" t="s">
        <v>9</v>
      </c>
      <c r="E6" s="5" t="s">
        <v>9</v>
      </c>
      <c r="F6" s="5" t="s">
        <v>86</v>
      </c>
      <c r="G6" s="3" t="s">
        <v>10</v>
      </c>
      <c r="I6" s="9" t="s">
        <v>58</v>
      </c>
    </row>
    <row r="7" spans="1:9" ht="16.5" thickTop="1" thickBot="1" x14ac:dyDescent="0.3">
      <c r="A7" s="38"/>
      <c r="B7" s="5" t="s">
        <v>87</v>
      </c>
      <c r="C7" s="5" t="s">
        <v>87</v>
      </c>
      <c r="D7" s="5" t="s">
        <v>88</v>
      </c>
      <c r="E7" s="5" t="s">
        <v>33</v>
      </c>
      <c r="F7" s="5" t="s">
        <v>33</v>
      </c>
      <c r="G7" s="3" t="s">
        <v>13</v>
      </c>
      <c r="I7" s="10" t="s">
        <v>59</v>
      </c>
    </row>
    <row r="8" spans="1:9" ht="16.5" thickTop="1" thickBot="1" x14ac:dyDescent="0.3">
      <c r="A8" s="38" t="s">
        <v>6</v>
      </c>
      <c r="B8" s="5" t="s">
        <v>87</v>
      </c>
      <c r="C8" s="5" t="s">
        <v>87</v>
      </c>
      <c r="D8" s="5" t="s">
        <v>87</v>
      </c>
      <c r="E8" s="5" t="s">
        <v>87</v>
      </c>
      <c r="F8" s="5" t="s">
        <v>87</v>
      </c>
      <c r="G8" s="3" t="s">
        <v>17</v>
      </c>
      <c r="I8" s="11" t="s">
        <v>60</v>
      </c>
    </row>
    <row r="9" spans="1:9" ht="16.5" thickTop="1" thickBot="1" x14ac:dyDescent="0.3">
      <c r="A9" s="38"/>
      <c r="B9" s="5" t="s">
        <v>89</v>
      </c>
      <c r="C9" s="5" t="s">
        <v>90</v>
      </c>
      <c r="D9" s="5" t="s">
        <v>87</v>
      </c>
      <c r="E9" s="5" t="s">
        <v>87</v>
      </c>
      <c r="F9" s="5" t="s">
        <v>87</v>
      </c>
      <c r="G9" s="3" t="s">
        <v>19</v>
      </c>
    </row>
    <row r="10" spans="1:9" ht="16.5" thickTop="1" thickBot="1" x14ac:dyDescent="0.3">
      <c r="A10" s="38"/>
      <c r="B10" s="5" t="s">
        <v>89</v>
      </c>
      <c r="C10" s="5" t="s">
        <v>89</v>
      </c>
      <c r="D10" s="5" t="s">
        <v>89</v>
      </c>
      <c r="E10" s="5" t="s">
        <v>91</v>
      </c>
      <c r="F10" s="5" t="s">
        <v>29</v>
      </c>
      <c r="G10" s="3" t="s">
        <v>21</v>
      </c>
    </row>
    <row r="11" spans="1:9" ht="16.5" thickTop="1" thickBot="1" x14ac:dyDescent="0.3">
      <c r="A11" s="38"/>
      <c r="B11" s="5" t="s">
        <v>92</v>
      </c>
      <c r="C11" s="5" t="s">
        <v>93</v>
      </c>
      <c r="D11" s="5" t="s">
        <v>70</v>
      </c>
      <c r="E11" s="5" t="s">
        <v>94</v>
      </c>
      <c r="F11" s="5" t="s">
        <v>29</v>
      </c>
      <c r="G11" s="3" t="s">
        <v>24</v>
      </c>
    </row>
    <row r="12" spans="1:9" ht="16.5" thickTop="1" thickBot="1" x14ac:dyDescent="0.3">
      <c r="A12" s="38"/>
      <c r="B12" s="5" t="s">
        <v>92</v>
      </c>
      <c r="C12" s="5" t="s">
        <v>92</v>
      </c>
      <c r="D12" s="5" t="s">
        <v>92</v>
      </c>
      <c r="E12" s="5" t="s">
        <v>92</v>
      </c>
      <c r="F12" s="5" t="s">
        <v>92</v>
      </c>
      <c r="G12" s="3" t="s">
        <v>25</v>
      </c>
    </row>
    <row r="13" spans="1:9" ht="16.5" thickTop="1" thickBot="1" x14ac:dyDescent="0.3">
      <c r="A13" s="41" t="s">
        <v>7</v>
      </c>
      <c r="B13" s="5" t="s">
        <v>95</v>
      </c>
      <c r="C13" s="5" t="s">
        <v>95</v>
      </c>
      <c r="D13" s="5" t="s">
        <v>96</v>
      </c>
      <c r="E13" s="5" t="s">
        <v>92</v>
      </c>
      <c r="F13" s="5" t="s">
        <v>92</v>
      </c>
      <c r="G13" s="3" t="s">
        <v>27</v>
      </c>
    </row>
    <row r="14" spans="1:9" ht="16.5" thickTop="1" thickBot="1" x14ac:dyDescent="0.3">
      <c r="A14" s="41"/>
      <c r="B14" s="5" t="s">
        <v>95</v>
      </c>
      <c r="C14" s="5" t="s">
        <v>95</v>
      </c>
      <c r="D14" s="5" t="s">
        <v>95</v>
      </c>
      <c r="E14" s="5" t="s">
        <v>95</v>
      </c>
      <c r="F14" s="5" t="s">
        <v>95</v>
      </c>
      <c r="G14" s="3" t="s">
        <v>30</v>
      </c>
    </row>
    <row r="15" spans="1:9" ht="16.5" thickTop="1" thickBot="1" x14ac:dyDescent="0.3">
      <c r="A15" s="41"/>
      <c r="B15" s="12"/>
      <c r="C15" s="12"/>
      <c r="D15" s="12"/>
      <c r="E15" s="12"/>
      <c r="F15" s="12"/>
      <c r="G15" s="3"/>
    </row>
    <row r="16" spans="1:9" ht="16.5" thickTop="1" thickBot="1" x14ac:dyDescent="0.3">
      <c r="A16" s="41"/>
      <c r="B16" s="5" t="s">
        <v>95</v>
      </c>
      <c r="C16" s="5" t="s">
        <v>95</v>
      </c>
      <c r="D16" s="5" t="s">
        <v>95</v>
      </c>
      <c r="E16" s="5" t="s">
        <v>95</v>
      </c>
      <c r="F16" s="5" t="s">
        <v>95</v>
      </c>
      <c r="G16" s="3" t="s">
        <v>32</v>
      </c>
    </row>
    <row r="17" spans="1:14" ht="16.5" thickTop="1" thickBot="1" x14ac:dyDescent="0.3">
      <c r="A17" s="41"/>
      <c r="B17" s="12"/>
      <c r="C17" s="12"/>
      <c r="D17" s="12"/>
      <c r="E17" s="12"/>
      <c r="F17" s="12"/>
      <c r="G17" s="3"/>
    </row>
    <row r="18" spans="1:14" ht="16.5" thickTop="1" thickBot="1" x14ac:dyDescent="0.3">
      <c r="A18" s="41"/>
      <c r="B18" s="5" t="s">
        <v>95</v>
      </c>
      <c r="C18" s="5" t="s">
        <v>95</v>
      </c>
      <c r="D18" s="5" t="s">
        <v>95</v>
      </c>
      <c r="E18" s="5" t="s">
        <v>95</v>
      </c>
      <c r="F18" s="5" t="s">
        <v>95</v>
      </c>
      <c r="G18" s="3" t="s">
        <v>34</v>
      </c>
    </row>
    <row r="19" spans="1:14" ht="16.5" thickTop="1" thickBot="1" x14ac:dyDescent="0.3">
      <c r="A19" s="41"/>
      <c r="B19" s="5" t="s">
        <v>95</v>
      </c>
      <c r="C19" s="5" t="s">
        <v>95</v>
      </c>
      <c r="D19" s="5" t="s">
        <v>95</v>
      </c>
      <c r="E19" s="5" t="s">
        <v>95</v>
      </c>
      <c r="F19" s="5" t="s">
        <v>95</v>
      </c>
      <c r="G19" s="3" t="s">
        <v>35</v>
      </c>
    </row>
    <row r="20" spans="1:14" ht="16.5" thickTop="1" thickBot="1" x14ac:dyDescent="0.3">
      <c r="A20" s="38" t="s">
        <v>10</v>
      </c>
      <c r="B20" s="5" t="s">
        <v>97</v>
      </c>
      <c r="C20" s="5" t="s">
        <v>20</v>
      </c>
      <c r="D20" s="5" t="s">
        <v>20</v>
      </c>
      <c r="E20" s="5" t="s">
        <v>20</v>
      </c>
      <c r="F20" s="5" t="s">
        <v>20</v>
      </c>
      <c r="G20" s="3" t="s">
        <v>39</v>
      </c>
    </row>
    <row r="21" spans="1:14" ht="16.5" thickTop="1" thickBot="1" x14ac:dyDescent="0.3">
      <c r="A21" s="38"/>
      <c r="B21" s="5" t="s">
        <v>26</v>
      </c>
      <c r="C21" s="5" t="s">
        <v>98</v>
      </c>
      <c r="D21" s="5" t="s">
        <v>20</v>
      </c>
      <c r="E21" s="5" t="s">
        <v>20</v>
      </c>
      <c r="F21" s="5" t="s">
        <v>20</v>
      </c>
      <c r="G21" s="3" t="s">
        <v>40</v>
      </c>
    </row>
    <row r="22" spans="1:14" ht="16.5" thickTop="1" thickBot="1" x14ac:dyDescent="0.3">
      <c r="A22" s="38"/>
      <c r="B22" s="5" t="s">
        <v>26</v>
      </c>
      <c r="C22" s="5" t="s">
        <v>26</v>
      </c>
      <c r="D22" s="5" t="s">
        <v>26</v>
      </c>
      <c r="E22" s="5" t="s">
        <v>26</v>
      </c>
      <c r="F22" s="5" t="s">
        <v>26</v>
      </c>
      <c r="G22" s="3" t="s">
        <v>41</v>
      </c>
    </row>
    <row r="23" spans="1:14" ht="16.5" thickTop="1" thickBot="1" x14ac:dyDescent="0.3">
      <c r="A23" s="38"/>
      <c r="B23" s="5" t="s">
        <v>99</v>
      </c>
      <c r="C23" s="5" t="s">
        <v>26</v>
      </c>
      <c r="D23" s="5" t="s">
        <v>26</v>
      </c>
      <c r="E23" s="5" t="s">
        <v>26</v>
      </c>
      <c r="F23" s="5" t="s">
        <v>26</v>
      </c>
      <c r="G23" s="3" t="s">
        <v>42</v>
      </c>
    </row>
    <row r="24" spans="1:14" ht="16.5" thickTop="1" thickBot="1" x14ac:dyDescent="0.3">
      <c r="A24" s="38"/>
      <c r="B24" s="5" t="s">
        <v>100</v>
      </c>
      <c r="C24" s="5" t="s">
        <v>100</v>
      </c>
      <c r="D24" s="5" t="s">
        <v>100</v>
      </c>
      <c r="E24" s="5" t="s">
        <v>100</v>
      </c>
      <c r="F24" s="5" t="s">
        <v>100</v>
      </c>
      <c r="G24" s="3" t="s">
        <v>45</v>
      </c>
    </row>
    <row r="25" spans="1:14" ht="16.5" thickTop="1" thickBot="1" x14ac:dyDescent="0.3">
      <c r="A25" s="38" t="s">
        <v>13</v>
      </c>
      <c r="B25" s="5" t="s">
        <v>101</v>
      </c>
      <c r="C25" s="5" t="s">
        <v>101</v>
      </c>
      <c r="D25" s="5" t="s">
        <v>102</v>
      </c>
      <c r="E25" s="5" t="s">
        <v>100</v>
      </c>
      <c r="F25" s="5" t="s">
        <v>100</v>
      </c>
      <c r="G25" s="3" t="s">
        <v>47</v>
      </c>
    </row>
    <row r="26" spans="1:14" ht="16.5" thickTop="1" thickBot="1" x14ac:dyDescent="0.3">
      <c r="A26" s="38"/>
      <c r="B26" s="5" t="s">
        <v>101</v>
      </c>
      <c r="C26" s="5" t="s">
        <v>101</v>
      </c>
      <c r="D26" s="5" t="s">
        <v>101</v>
      </c>
      <c r="E26" s="5" t="s">
        <v>101</v>
      </c>
      <c r="F26" s="5" t="s">
        <v>101</v>
      </c>
      <c r="G26" s="3" t="s">
        <v>50</v>
      </c>
    </row>
    <row r="27" spans="1:14" ht="16.5" thickTop="1" thickBot="1" x14ac:dyDescent="0.3">
      <c r="A27" s="38"/>
      <c r="B27" s="5" t="s">
        <v>101</v>
      </c>
      <c r="C27" s="5" t="s">
        <v>101</v>
      </c>
      <c r="D27" s="5" t="s">
        <v>101</v>
      </c>
      <c r="E27" s="5" t="s">
        <v>101</v>
      </c>
      <c r="F27" s="5" t="s">
        <v>101</v>
      </c>
      <c r="G27" s="3" t="s">
        <v>51</v>
      </c>
    </row>
    <row r="28" spans="1:14" ht="16.5" thickTop="1" thickBot="1" x14ac:dyDescent="0.3">
      <c r="A28" s="38"/>
      <c r="B28" s="5" t="s">
        <v>101</v>
      </c>
      <c r="C28" s="5" t="s">
        <v>101</v>
      </c>
      <c r="D28" s="5" t="s">
        <v>101</v>
      </c>
      <c r="E28" s="5" t="s">
        <v>101</v>
      </c>
      <c r="F28" s="5" t="s">
        <v>101</v>
      </c>
      <c r="G28" s="3" t="s">
        <v>52</v>
      </c>
    </row>
    <row r="29" spans="1:14" ht="16.5" thickTop="1" thickBot="1" x14ac:dyDescent="0.3">
      <c r="A29" s="38"/>
      <c r="B29" s="5" t="s">
        <v>101</v>
      </c>
      <c r="C29" s="5" t="s">
        <v>101</v>
      </c>
      <c r="D29" s="5" t="s">
        <v>101</v>
      </c>
      <c r="E29" s="5" t="s">
        <v>101</v>
      </c>
      <c r="F29" s="5" t="s">
        <v>101</v>
      </c>
      <c r="G29" s="3" t="s">
        <v>53</v>
      </c>
    </row>
    <row r="30" spans="1:14" ht="15.75" thickTop="1" x14ac:dyDescent="0.25"/>
    <row r="31" spans="1:14" ht="30" x14ac:dyDescent="0.25">
      <c r="K31" s="14" t="s">
        <v>61</v>
      </c>
      <c r="L31" s="13" t="s">
        <v>62</v>
      </c>
      <c r="M31" s="15" t="s">
        <v>63</v>
      </c>
      <c r="N31" s="15" t="s">
        <v>104</v>
      </c>
    </row>
    <row r="32" spans="1:14" ht="30" x14ac:dyDescent="0.25">
      <c r="K32" s="1" t="s">
        <v>101</v>
      </c>
      <c r="L32" s="13" t="s">
        <v>59</v>
      </c>
      <c r="M32" s="15" t="s">
        <v>105</v>
      </c>
      <c r="N32" s="16">
        <v>19</v>
      </c>
    </row>
    <row r="33" spans="11:14" ht="30" x14ac:dyDescent="0.25">
      <c r="K33" s="1" t="s">
        <v>83</v>
      </c>
      <c r="L33" s="13" t="s">
        <v>58</v>
      </c>
      <c r="M33" s="15" t="s">
        <v>106</v>
      </c>
      <c r="N33" s="16" t="s">
        <v>107</v>
      </c>
    </row>
    <row r="34" spans="11:14" ht="75" x14ac:dyDescent="0.25">
      <c r="K34" s="1" t="s">
        <v>46</v>
      </c>
      <c r="L34" s="13" t="s">
        <v>58</v>
      </c>
      <c r="M34" s="15" t="s">
        <v>108</v>
      </c>
      <c r="N34" s="16">
        <v>21</v>
      </c>
    </row>
    <row r="35" spans="11:14" ht="60" x14ac:dyDescent="0.25">
      <c r="K35" s="1" t="s">
        <v>69</v>
      </c>
      <c r="L35" s="13" t="s">
        <v>58</v>
      </c>
      <c r="M35" s="15" t="s">
        <v>71</v>
      </c>
      <c r="N35" s="16">
        <v>23</v>
      </c>
    </row>
    <row r="36" spans="11:14" ht="30" x14ac:dyDescent="0.25">
      <c r="K36" s="1" t="s">
        <v>81</v>
      </c>
      <c r="L36" s="13" t="s">
        <v>56</v>
      </c>
      <c r="M36" s="15" t="s">
        <v>109</v>
      </c>
      <c r="N36" s="16" t="s">
        <v>107</v>
      </c>
    </row>
    <row r="37" spans="11:14" ht="45" x14ac:dyDescent="0.25">
      <c r="K37" s="1" t="s">
        <v>95</v>
      </c>
      <c r="L37" s="13" t="s">
        <v>58</v>
      </c>
      <c r="M37" s="15" t="s">
        <v>110</v>
      </c>
      <c r="N37" s="16">
        <v>7</v>
      </c>
    </row>
    <row r="38" spans="11:14" x14ac:dyDescent="0.25">
      <c r="K38" s="1" t="s">
        <v>89</v>
      </c>
      <c r="L38" s="13" t="s">
        <v>56</v>
      </c>
      <c r="M38" s="15">
        <v>0</v>
      </c>
      <c r="N38" s="16">
        <v>10</v>
      </c>
    </row>
    <row r="39" spans="11:14" ht="30" x14ac:dyDescent="0.25">
      <c r="K39" s="1" t="s">
        <v>33</v>
      </c>
      <c r="L39" s="13" t="s">
        <v>56</v>
      </c>
      <c r="M39" s="15" t="s">
        <v>64</v>
      </c>
      <c r="N39" s="16">
        <v>8</v>
      </c>
    </row>
    <row r="40" spans="11:14" ht="45" x14ac:dyDescent="0.25">
      <c r="K40" s="1" t="s">
        <v>87</v>
      </c>
      <c r="L40" s="13" t="s">
        <v>56</v>
      </c>
      <c r="M40" s="15" t="s">
        <v>111</v>
      </c>
      <c r="N40" s="16" t="s">
        <v>107</v>
      </c>
    </row>
    <row r="41" spans="11:14" ht="75" x14ac:dyDescent="0.25">
      <c r="K41" s="1" t="s">
        <v>9</v>
      </c>
      <c r="L41" s="13" t="s">
        <v>58</v>
      </c>
      <c r="M41" s="15" t="s">
        <v>74</v>
      </c>
      <c r="N41" s="16">
        <v>4</v>
      </c>
    </row>
    <row r="42" spans="11:14" ht="60" x14ac:dyDescent="0.25">
      <c r="K42" s="1" t="s">
        <v>100</v>
      </c>
      <c r="L42" s="13" t="s">
        <v>58</v>
      </c>
      <c r="M42" s="15" t="s">
        <v>112</v>
      </c>
      <c r="N42" s="16">
        <v>16</v>
      </c>
    </row>
    <row r="43" spans="11:14" ht="45" x14ac:dyDescent="0.25">
      <c r="K43" s="1" t="s">
        <v>70</v>
      </c>
      <c r="L43" s="13" t="s">
        <v>58</v>
      </c>
      <c r="M43" s="15" t="s">
        <v>113</v>
      </c>
      <c r="N43" s="16">
        <v>19</v>
      </c>
    </row>
    <row r="44" spans="11:14" ht="30" x14ac:dyDescent="0.25">
      <c r="K44" s="1" t="s">
        <v>92</v>
      </c>
      <c r="L44" s="13" t="s">
        <v>58</v>
      </c>
      <c r="M44" s="15" t="s">
        <v>67</v>
      </c>
      <c r="N44" s="16">
        <v>9</v>
      </c>
    </row>
    <row r="45" spans="11:14" ht="45" x14ac:dyDescent="0.25">
      <c r="K45" s="1" t="s">
        <v>22</v>
      </c>
      <c r="L45" s="13" t="s">
        <v>58</v>
      </c>
      <c r="M45" s="15" t="s">
        <v>75</v>
      </c>
      <c r="N45" s="16">
        <v>19</v>
      </c>
    </row>
    <row r="46" spans="11:14" ht="30" x14ac:dyDescent="0.25">
      <c r="K46" s="1" t="s">
        <v>20</v>
      </c>
      <c r="L46" s="13" t="s">
        <v>59</v>
      </c>
      <c r="M46" s="15" t="s">
        <v>114</v>
      </c>
      <c r="N46" s="16" t="s">
        <v>107</v>
      </c>
    </row>
    <row r="47" spans="11:14" x14ac:dyDescent="0.25">
      <c r="K47" s="1" t="s">
        <v>29</v>
      </c>
      <c r="L47" s="13" t="s">
        <v>56</v>
      </c>
      <c r="M47" s="15" t="s">
        <v>68</v>
      </c>
      <c r="N47" s="16">
        <v>15</v>
      </c>
    </row>
    <row r="48" spans="11:14" ht="105" x14ac:dyDescent="0.25">
      <c r="K48" s="1" t="s">
        <v>26</v>
      </c>
      <c r="L48" s="13" t="s">
        <v>59</v>
      </c>
      <c r="M48" s="15" t="s">
        <v>115</v>
      </c>
      <c r="N48" s="16">
        <v>5</v>
      </c>
    </row>
  </sheetData>
  <mergeCells count="7">
    <mergeCell ref="A25:A29"/>
    <mergeCell ref="A1:A2"/>
    <mergeCell ref="B1:F1"/>
    <mergeCell ref="A3:A7"/>
    <mergeCell ref="A8:A12"/>
    <mergeCell ref="A13:A19"/>
    <mergeCell ref="A20:A24"/>
  </mergeCells>
  <conditionalFormatting sqref="L32:L48">
    <cfRule type="cellIs" dxfId="57" priority="2" operator="equal">
      <formula>"Heavy"</formula>
    </cfRule>
    <cfRule type="cellIs" dxfId="56" priority="3" operator="equal">
      <formula>"Moderate/Heavy"</formula>
    </cfRule>
    <cfRule type="cellIs" dxfId="55" priority="4" operator="equal">
      <formula>"Light/Moderate"</formula>
    </cfRule>
    <cfRule type="cellIs" dxfId="54" priority="5" operator="equal">
      <formula>"Light"</formula>
    </cfRule>
    <cfRule type="cellIs" dxfId="53" priority="6" operator="equal">
      <formula>"Moderate"</formula>
    </cfRule>
  </conditionalFormatting>
  <conditionalFormatting sqref="B3:F29">
    <cfRule type="expression" dxfId="52" priority="7">
      <formula>VLOOKUP(B3,$K$32:$L$48,2,FALSE) = "Moderate/Heavy"</formula>
    </cfRule>
    <cfRule type="expression" dxfId="51" priority="8">
      <formula>VLOOKUP(B3,$K$32:$L$48,2,FALSE) = "Moderate"</formula>
    </cfRule>
    <cfRule type="expression" dxfId="50" priority="9">
      <formula>VLOOKUP(B3,$K$32:$L$48,2,FALSE) = "Light/Moderate"</formula>
    </cfRule>
    <cfRule type="expression" dxfId="49" priority="10">
      <formula>VLOOKUP(B3,$K$32:$L$48,2,FALSE) = "Light"</formula>
    </cfRule>
    <cfRule type="expression" dxfId="48" priority="11">
      <formula>VLOOKUP(B3,$K$32:$L$48,2,FALSE) = "Heavy"</formula>
    </cfRule>
  </conditionalFormatting>
  <conditionalFormatting sqref="N32:N48">
    <cfRule type="cellIs" dxfId="47" priority="1" operator="lessThan">
      <formula>10</formula>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DADC-CB64-459A-A16C-5288A93F97ED}">
  <dimension ref="A1:M48"/>
  <sheetViews>
    <sheetView topLeftCell="A14" zoomScale="70" zoomScaleNormal="70" workbookViewId="0">
      <selection activeCell="K31" sqref="K31:M48"/>
    </sheetView>
  </sheetViews>
  <sheetFormatPr defaultColWidth="9.140625" defaultRowHeight="15" x14ac:dyDescent="0.25"/>
  <cols>
    <col min="1" max="1" width="7.7109375" customWidth="1"/>
    <col min="2" max="2" width="15.7109375" bestFit="1" customWidth="1"/>
    <col min="3" max="3" width="15.140625" bestFit="1" customWidth="1"/>
    <col min="4" max="4" width="15.7109375" bestFit="1" customWidth="1"/>
    <col min="5" max="6" width="15.42578125" bestFit="1"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63.28515625" style="15" customWidth="1"/>
    <col min="14" max="14" width="12"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t="s">
        <v>80</v>
      </c>
    </row>
    <row r="3" spans="1:9" ht="16.5" thickTop="1" thickBot="1" x14ac:dyDescent="0.3">
      <c r="A3" s="38" t="s">
        <v>2</v>
      </c>
      <c r="B3" s="5" t="s">
        <v>3</v>
      </c>
      <c r="C3" s="5" t="s">
        <v>3</v>
      </c>
      <c r="D3" s="5" t="s">
        <v>3</v>
      </c>
      <c r="E3" s="5" t="s">
        <v>3</v>
      </c>
      <c r="F3" s="5" t="s">
        <v>3</v>
      </c>
      <c r="G3" s="3" t="s">
        <v>2</v>
      </c>
      <c r="I3" s="6" t="s">
        <v>55</v>
      </c>
    </row>
    <row r="4" spans="1:9" ht="16.5" thickTop="1" thickBot="1" x14ac:dyDescent="0.3">
      <c r="A4" s="38"/>
      <c r="B4" s="5" t="s">
        <v>3</v>
      </c>
      <c r="C4" s="5" t="s">
        <v>3</v>
      </c>
      <c r="D4" s="5" t="s">
        <v>3</v>
      </c>
      <c r="E4" s="5" t="s">
        <v>4</v>
      </c>
      <c r="F4" s="5" t="s">
        <v>5</v>
      </c>
      <c r="G4" s="3" t="s">
        <v>6</v>
      </c>
      <c r="I4" s="7" t="s">
        <v>56</v>
      </c>
    </row>
    <row r="5" spans="1:9" ht="16.5" thickTop="1" thickBot="1" x14ac:dyDescent="0.3">
      <c r="A5" s="38"/>
      <c r="B5" s="5" t="s">
        <v>5</v>
      </c>
      <c r="C5" s="5" t="s">
        <v>5</v>
      </c>
      <c r="D5" s="5" t="s">
        <v>5</v>
      </c>
      <c r="E5" s="5" t="s">
        <v>5</v>
      </c>
      <c r="F5" s="5" t="s">
        <v>5</v>
      </c>
      <c r="G5" s="3" t="s">
        <v>7</v>
      </c>
      <c r="I5" s="8" t="s">
        <v>57</v>
      </c>
    </row>
    <row r="6" spans="1:9" ht="16.5" thickTop="1" thickBot="1" x14ac:dyDescent="0.3">
      <c r="A6" s="38"/>
      <c r="B6" s="5" t="s">
        <v>5</v>
      </c>
      <c r="C6" s="5" t="s">
        <v>5</v>
      </c>
      <c r="D6" s="5" t="s">
        <v>8</v>
      </c>
      <c r="E6" s="5" t="s">
        <v>9</v>
      </c>
      <c r="F6" s="5" t="s">
        <v>9</v>
      </c>
      <c r="G6" s="3" t="s">
        <v>10</v>
      </c>
      <c r="I6" s="9" t="s">
        <v>58</v>
      </c>
    </row>
    <row r="7" spans="1:9" ht="16.5" thickTop="1" thickBot="1" x14ac:dyDescent="0.3">
      <c r="A7" s="38"/>
      <c r="B7" s="5" t="s">
        <v>11</v>
      </c>
      <c r="C7" s="5" t="s">
        <v>9</v>
      </c>
      <c r="D7" s="5" t="s">
        <v>9</v>
      </c>
      <c r="E7" s="5" t="s">
        <v>9</v>
      </c>
      <c r="F7" s="5" t="s">
        <v>12</v>
      </c>
      <c r="G7" s="3" t="s">
        <v>13</v>
      </c>
      <c r="I7" s="10" t="s">
        <v>59</v>
      </c>
    </row>
    <row r="8" spans="1:9" ht="16.5" thickTop="1" thickBot="1" x14ac:dyDescent="0.3">
      <c r="A8" s="38" t="s">
        <v>6</v>
      </c>
      <c r="B8" s="5" t="s">
        <v>14</v>
      </c>
      <c r="C8" s="5" t="s">
        <v>14</v>
      </c>
      <c r="D8" s="5" t="s">
        <v>14</v>
      </c>
      <c r="E8" s="5" t="s">
        <v>15</v>
      </c>
      <c r="F8" s="5" t="s">
        <v>16</v>
      </c>
      <c r="G8" s="3" t="s">
        <v>17</v>
      </c>
      <c r="I8" s="11" t="s">
        <v>60</v>
      </c>
    </row>
    <row r="9" spans="1:9" ht="16.5" thickTop="1" thickBot="1" x14ac:dyDescent="0.3">
      <c r="A9" s="38"/>
      <c r="B9" s="5" t="s">
        <v>18</v>
      </c>
      <c r="C9" s="5" t="s">
        <v>14</v>
      </c>
      <c r="D9" s="5" t="s">
        <v>14</v>
      </c>
      <c r="E9" s="5" t="s">
        <v>14</v>
      </c>
      <c r="F9" s="5" t="s">
        <v>14</v>
      </c>
      <c r="G9" s="3" t="s">
        <v>19</v>
      </c>
    </row>
    <row r="10" spans="1:9" ht="16.5" thickTop="1" thickBot="1" x14ac:dyDescent="0.3">
      <c r="A10" s="38"/>
      <c r="B10" s="5" t="s">
        <v>20</v>
      </c>
      <c r="C10" s="5" t="s">
        <v>20</v>
      </c>
      <c r="D10" s="5" t="s">
        <v>20</v>
      </c>
      <c r="E10" s="5" t="s">
        <v>20</v>
      </c>
      <c r="F10" s="5" t="s">
        <v>20</v>
      </c>
      <c r="G10" s="3" t="s">
        <v>21</v>
      </c>
    </row>
    <row r="11" spans="1:9" ht="16.5" thickTop="1" thickBot="1" x14ac:dyDescent="0.3">
      <c r="A11" s="38"/>
      <c r="B11" s="5" t="s">
        <v>22</v>
      </c>
      <c r="C11" s="5" t="s">
        <v>23</v>
      </c>
      <c r="D11" s="5" t="s">
        <v>20</v>
      </c>
      <c r="E11" s="5" t="s">
        <v>20</v>
      </c>
      <c r="F11" s="5" t="s">
        <v>20</v>
      </c>
      <c r="G11" s="3" t="s">
        <v>24</v>
      </c>
    </row>
    <row r="12" spans="1:9" ht="16.5" thickTop="1" thickBot="1" x14ac:dyDescent="0.3">
      <c r="A12" s="38"/>
      <c r="B12" s="5" t="s">
        <v>22</v>
      </c>
      <c r="C12" s="5" t="s">
        <v>22</v>
      </c>
      <c r="D12" s="5" t="s">
        <v>22</v>
      </c>
      <c r="E12" s="5" t="s">
        <v>22</v>
      </c>
      <c r="F12" s="5" t="s">
        <v>22</v>
      </c>
      <c r="G12" s="3" t="s">
        <v>25</v>
      </c>
    </row>
    <row r="13" spans="1:9" ht="16.5" thickTop="1" thickBot="1" x14ac:dyDescent="0.3">
      <c r="A13" s="41" t="s">
        <v>7</v>
      </c>
      <c r="B13" s="5" t="s">
        <v>26</v>
      </c>
      <c r="C13" s="5" t="s">
        <v>26</v>
      </c>
      <c r="D13" s="5" t="s">
        <v>26</v>
      </c>
      <c r="E13" s="5" t="s">
        <v>26</v>
      </c>
      <c r="F13" s="5" t="s">
        <v>22</v>
      </c>
      <c r="G13" s="3" t="s">
        <v>27</v>
      </c>
    </row>
    <row r="14" spans="1:9" ht="16.5" thickTop="1" thickBot="1" x14ac:dyDescent="0.3">
      <c r="A14" s="41"/>
      <c r="B14" s="5" t="s">
        <v>26</v>
      </c>
      <c r="C14" s="5" t="s">
        <v>26</v>
      </c>
      <c r="D14" s="5" t="s">
        <v>28</v>
      </c>
      <c r="E14" s="5" t="s">
        <v>29</v>
      </c>
      <c r="F14" s="5" t="s">
        <v>29</v>
      </c>
      <c r="G14" s="3" t="s">
        <v>30</v>
      </c>
    </row>
    <row r="15" spans="1:9" ht="16.5" thickTop="1" thickBot="1" x14ac:dyDescent="0.3">
      <c r="A15" s="41"/>
      <c r="B15" s="12"/>
      <c r="C15" s="12"/>
      <c r="D15" s="12"/>
      <c r="E15" s="12"/>
      <c r="F15" s="12"/>
      <c r="G15" s="3"/>
    </row>
    <row r="16" spans="1:9" ht="16.5" thickTop="1" thickBot="1" x14ac:dyDescent="0.3">
      <c r="A16" s="41"/>
      <c r="B16" s="5" t="s">
        <v>31</v>
      </c>
      <c r="C16" s="5" t="s">
        <v>29</v>
      </c>
      <c r="D16" s="5" t="s">
        <v>29</v>
      </c>
      <c r="E16" s="5" t="s">
        <v>29</v>
      </c>
      <c r="F16" s="5" t="s">
        <v>29</v>
      </c>
      <c r="G16" s="3" t="s">
        <v>32</v>
      </c>
    </row>
    <row r="17" spans="1:13" ht="16.5" thickTop="1" thickBot="1" x14ac:dyDescent="0.3">
      <c r="A17" s="41"/>
      <c r="B17" s="12"/>
      <c r="C17" s="12"/>
      <c r="D17" s="12"/>
      <c r="E17" s="12"/>
      <c r="F17" s="12"/>
      <c r="G17" s="3"/>
    </row>
    <row r="18" spans="1:13" ht="16.5" thickTop="1" thickBot="1" x14ac:dyDescent="0.3">
      <c r="A18" s="41"/>
      <c r="B18" s="5" t="s">
        <v>33</v>
      </c>
      <c r="C18" s="5" t="s">
        <v>33</v>
      </c>
      <c r="D18" s="5" t="s">
        <v>33</v>
      </c>
      <c r="E18" s="5" t="s">
        <v>33</v>
      </c>
      <c r="F18" s="5" t="s">
        <v>33</v>
      </c>
      <c r="G18" s="3" t="s">
        <v>34</v>
      </c>
    </row>
    <row r="19" spans="1:13" ht="16.5" thickTop="1" thickBot="1" x14ac:dyDescent="0.3">
      <c r="A19" s="41"/>
      <c r="B19" s="5" t="s">
        <v>33</v>
      </c>
      <c r="C19" s="5" t="s">
        <v>33</v>
      </c>
      <c r="D19" s="5" t="s">
        <v>33</v>
      </c>
      <c r="E19" s="5" t="s">
        <v>33</v>
      </c>
      <c r="F19" s="5" t="s">
        <v>33</v>
      </c>
      <c r="G19" s="3" t="s">
        <v>35</v>
      </c>
    </row>
    <row r="20" spans="1:13" ht="16.5" thickTop="1" thickBot="1" x14ac:dyDescent="0.3">
      <c r="A20" s="38" t="s">
        <v>10</v>
      </c>
      <c r="B20" s="5" t="s">
        <v>33</v>
      </c>
      <c r="C20" s="5" t="s">
        <v>36</v>
      </c>
      <c r="D20" s="5" t="s">
        <v>37</v>
      </c>
      <c r="E20" s="5" t="s">
        <v>38</v>
      </c>
      <c r="F20" s="5" t="s">
        <v>38</v>
      </c>
      <c r="G20" s="3" t="s">
        <v>39</v>
      </c>
    </row>
    <row r="21" spans="1:13" ht="16.5" thickTop="1" thickBot="1" x14ac:dyDescent="0.3">
      <c r="A21" s="38"/>
      <c r="B21" s="5" t="s">
        <v>38</v>
      </c>
      <c r="C21" s="5" t="s">
        <v>38</v>
      </c>
      <c r="D21" s="5" t="s">
        <v>38</v>
      </c>
      <c r="E21" s="5" t="s">
        <v>38</v>
      </c>
      <c r="F21" s="5" t="s">
        <v>38</v>
      </c>
      <c r="G21" s="3" t="s">
        <v>40</v>
      </c>
    </row>
    <row r="22" spans="1:13" ht="16.5" thickTop="1" thickBot="1" x14ac:dyDescent="0.3">
      <c r="A22" s="38"/>
      <c r="B22" s="5" t="s">
        <v>38</v>
      </c>
      <c r="C22" s="5" t="s">
        <v>38</v>
      </c>
      <c r="D22" s="5" t="s">
        <v>38</v>
      </c>
      <c r="E22" s="5" t="s">
        <v>38</v>
      </c>
      <c r="F22" s="5" t="s">
        <v>38</v>
      </c>
      <c r="G22" s="3" t="s">
        <v>41</v>
      </c>
    </row>
    <row r="23" spans="1:13" ht="16.5" thickTop="1" thickBot="1" x14ac:dyDescent="0.3">
      <c r="A23" s="38"/>
      <c r="B23" s="5" t="s">
        <v>38</v>
      </c>
      <c r="C23" s="5" t="s">
        <v>38</v>
      </c>
      <c r="D23" s="5" t="s">
        <v>38</v>
      </c>
      <c r="E23" s="5" t="s">
        <v>38</v>
      </c>
      <c r="F23" s="5" t="s">
        <v>38</v>
      </c>
      <c r="G23" s="3" t="s">
        <v>42</v>
      </c>
    </row>
    <row r="24" spans="1:13" ht="16.5" thickTop="1" thickBot="1" x14ac:dyDescent="0.3">
      <c r="A24" s="38"/>
      <c r="B24" s="5" t="s">
        <v>38</v>
      </c>
      <c r="C24" s="5" t="s">
        <v>38</v>
      </c>
      <c r="D24" s="5" t="s">
        <v>43</v>
      </c>
      <c r="E24" s="5" t="s">
        <v>44</v>
      </c>
      <c r="F24" s="5" t="s">
        <v>44</v>
      </c>
      <c r="G24" s="3" t="s">
        <v>45</v>
      </c>
    </row>
    <row r="25" spans="1:13" ht="16.5" thickTop="1" thickBot="1" x14ac:dyDescent="0.3">
      <c r="A25" s="38" t="s">
        <v>13</v>
      </c>
      <c r="B25" s="5" t="s">
        <v>46</v>
      </c>
      <c r="C25" s="5" t="s">
        <v>46</v>
      </c>
      <c r="D25" s="5" t="s">
        <v>46</v>
      </c>
      <c r="E25" s="5" t="s">
        <v>44</v>
      </c>
      <c r="F25" s="5" t="s">
        <v>44</v>
      </c>
      <c r="G25" s="3" t="s">
        <v>47</v>
      </c>
    </row>
    <row r="26" spans="1:13" ht="24" thickTop="1" thickBot="1" x14ac:dyDescent="0.3">
      <c r="A26" s="38"/>
      <c r="B26" s="5" t="s">
        <v>46</v>
      </c>
      <c r="C26" s="5" t="s">
        <v>46</v>
      </c>
      <c r="D26" s="5" t="s">
        <v>48</v>
      </c>
      <c r="E26" s="5" t="s">
        <v>49</v>
      </c>
      <c r="F26" s="5" t="s">
        <v>49</v>
      </c>
      <c r="G26" s="3" t="s">
        <v>50</v>
      </c>
    </row>
    <row r="27" spans="1:13" ht="16.5" thickTop="1" thickBot="1" x14ac:dyDescent="0.3">
      <c r="A27" s="38"/>
      <c r="B27" s="5" t="s">
        <v>49</v>
      </c>
      <c r="C27" s="5" t="s">
        <v>49</v>
      </c>
      <c r="D27" s="5" t="s">
        <v>49</v>
      </c>
      <c r="E27" s="5" t="s">
        <v>49</v>
      </c>
      <c r="F27" s="5" t="s">
        <v>49</v>
      </c>
      <c r="G27" s="3" t="s">
        <v>51</v>
      </c>
    </row>
    <row r="28" spans="1:13" ht="16.5" thickTop="1" thickBot="1" x14ac:dyDescent="0.3">
      <c r="A28" s="38"/>
      <c r="B28" s="5" t="s">
        <v>49</v>
      </c>
      <c r="C28" s="5" t="s">
        <v>49</v>
      </c>
      <c r="D28" s="5" t="s">
        <v>49</v>
      </c>
      <c r="E28" s="5" t="s">
        <v>49</v>
      </c>
      <c r="F28" s="5" t="s">
        <v>49</v>
      </c>
      <c r="G28" s="3" t="s">
        <v>52</v>
      </c>
    </row>
    <row r="29" spans="1:13" ht="16.5" thickTop="1" thickBot="1" x14ac:dyDescent="0.3">
      <c r="A29" s="38"/>
      <c r="B29" s="5" t="s">
        <v>49</v>
      </c>
      <c r="C29" s="5" t="s">
        <v>49</v>
      </c>
      <c r="D29" s="5" t="s">
        <v>49</v>
      </c>
      <c r="E29" s="5" t="s">
        <v>49</v>
      </c>
      <c r="F29" s="5" t="s">
        <v>49</v>
      </c>
      <c r="G29" s="3" t="s">
        <v>53</v>
      </c>
    </row>
    <row r="30" spans="1:13" ht="15.75" thickTop="1" x14ac:dyDescent="0.25"/>
    <row r="31" spans="1:13" x14ac:dyDescent="0.25">
      <c r="K31" s="14" t="s">
        <v>61</v>
      </c>
      <c r="L31" s="13" t="s">
        <v>62</v>
      </c>
      <c r="M31" s="15" t="s">
        <v>63</v>
      </c>
    </row>
    <row r="32" spans="1:13" ht="60" x14ac:dyDescent="0.25">
      <c r="K32" s="14" t="s">
        <v>5</v>
      </c>
      <c r="L32" s="13" t="s">
        <v>56</v>
      </c>
      <c r="M32" s="15" t="s">
        <v>77</v>
      </c>
    </row>
    <row r="33" spans="11:13" ht="60" x14ac:dyDescent="0.25">
      <c r="K33" s="14" t="s">
        <v>46</v>
      </c>
      <c r="L33" s="13" t="s">
        <v>58</v>
      </c>
      <c r="M33" s="15" t="s">
        <v>71</v>
      </c>
    </row>
    <row r="34" spans="11:13" ht="60" x14ac:dyDescent="0.25">
      <c r="K34" s="14" t="s">
        <v>69</v>
      </c>
      <c r="L34" s="13" t="s">
        <v>58</v>
      </c>
      <c r="M34" s="15" t="s">
        <v>71</v>
      </c>
    </row>
    <row r="35" spans="11:13" ht="45" x14ac:dyDescent="0.25">
      <c r="K35" s="14" t="s">
        <v>38</v>
      </c>
      <c r="L35" s="13" t="s">
        <v>57</v>
      </c>
      <c r="M35" s="15" t="s">
        <v>72</v>
      </c>
    </row>
    <row r="36" spans="11:13" ht="30" x14ac:dyDescent="0.25">
      <c r="K36" s="14" t="s">
        <v>37</v>
      </c>
      <c r="L36" s="13" t="s">
        <v>56</v>
      </c>
      <c r="M36" s="15" t="s">
        <v>73</v>
      </c>
    </row>
    <row r="37" spans="11:13" ht="30" x14ac:dyDescent="0.25">
      <c r="K37" s="14" t="s">
        <v>33</v>
      </c>
      <c r="L37" s="13" t="s">
        <v>56</v>
      </c>
      <c r="M37" s="15" t="s">
        <v>64</v>
      </c>
    </row>
    <row r="38" spans="11:13" x14ac:dyDescent="0.25">
      <c r="K38" s="14" t="s">
        <v>44</v>
      </c>
      <c r="L38" s="13" t="s">
        <v>60</v>
      </c>
      <c r="M38" s="15" t="s">
        <v>65</v>
      </c>
    </row>
    <row r="39" spans="11:13" ht="75" x14ac:dyDescent="0.25">
      <c r="K39" s="14" t="s">
        <v>9</v>
      </c>
      <c r="L39" s="13" t="s">
        <v>58</v>
      </c>
      <c r="M39" s="15" t="s">
        <v>74</v>
      </c>
    </row>
    <row r="40" spans="11:13" x14ac:dyDescent="0.25">
      <c r="K40" s="14" t="s">
        <v>14</v>
      </c>
      <c r="L40" s="13" t="s">
        <v>58</v>
      </c>
      <c r="M40" s="15" t="s">
        <v>76</v>
      </c>
    </row>
    <row r="41" spans="11:13" x14ac:dyDescent="0.25">
      <c r="K41" s="14" t="s">
        <v>16</v>
      </c>
      <c r="L41" s="13" t="s">
        <v>57</v>
      </c>
      <c r="M41" s="15" t="s">
        <v>76</v>
      </c>
    </row>
    <row r="42" spans="11:13" ht="45" x14ac:dyDescent="0.25">
      <c r="K42" s="14" t="s">
        <v>49</v>
      </c>
      <c r="L42" s="13" t="s">
        <v>58</v>
      </c>
      <c r="M42" s="15" t="s">
        <v>66</v>
      </c>
    </row>
    <row r="43" spans="11:13" ht="30" x14ac:dyDescent="0.25">
      <c r="K43" s="14" t="s">
        <v>70</v>
      </c>
      <c r="L43" s="13" t="s">
        <v>58</v>
      </c>
      <c r="M43" s="15" t="s">
        <v>67</v>
      </c>
    </row>
    <row r="44" spans="11:13" ht="45" x14ac:dyDescent="0.25">
      <c r="K44" s="14" t="s">
        <v>22</v>
      </c>
      <c r="L44" s="13" t="s">
        <v>58</v>
      </c>
      <c r="M44" s="15" t="s">
        <v>75</v>
      </c>
    </row>
    <row r="45" spans="11:13" ht="30" x14ac:dyDescent="0.25">
      <c r="K45" s="14" t="s">
        <v>20</v>
      </c>
      <c r="L45" s="13" t="s">
        <v>59</v>
      </c>
      <c r="M45" s="15" t="s">
        <v>78</v>
      </c>
    </row>
    <row r="46" spans="11:13" x14ac:dyDescent="0.25">
      <c r="K46" s="14" t="s">
        <v>29</v>
      </c>
      <c r="L46" s="13" t="s">
        <v>56</v>
      </c>
      <c r="M46" s="15" t="s">
        <v>68</v>
      </c>
    </row>
    <row r="47" spans="11:13" x14ac:dyDescent="0.25">
      <c r="K47" s="14" t="s">
        <v>26</v>
      </c>
      <c r="L47" s="13" t="s">
        <v>58</v>
      </c>
      <c r="M47" s="15" t="s">
        <v>76</v>
      </c>
    </row>
    <row r="48" spans="11:13" ht="60" x14ac:dyDescent="0.25">
      <c r="K48" s="14" t="s">
        <v>3</v>
      </c>
      <c r="L48" s="13" t="s">
        <v>57</v>
      </c>
      <c r="M48" s="15" t="s">
        <v>79</v>
      </c>
    </row>
  </sheetData>
  <mergeCells count="7">
    <mergeCell ref="A25:A29"/>
    <mergeCell ref="A1:A2"/>
    <mergeCell ref="B1:F1"/>
    <mergeCell ref="A3:A7"/>
    <mergeCell ref="A8:A12"/>
    <mergeCell ref="A13:A19"/>
    <mergeCell ref="A20:A24"/>
  </mergeCells>
  <conditionalFormatting sqref="L32:L48">
    <cfRule type="cellIs" dxfId="46" priority="1" operator="equal">
      <formula>"Heavy"</formula>
    </cfRule>
    <cfRule type="cellIs" dxfId="45" priority="2" operator="equal">
      <formula>"Moderate/Heavy"</formula>
    </cfRule>
    <cfRule type="cellIs" dxfId="44" priority="3" operator="equal">
      <formula>"Light/Moderate"</formula>
    </cfRule>
    <cfRule type="cellIs" dxfId="43" priority="4" operator="equal">
      <formula>"Light"</formula>
    </cfRule>
    <cfRule type="cellIs" dxfId="42" priority="5" operator="equal">
      <formula>"Moderate"</formula>
    </cfRule>
  </conditionalFormatting>
  <conditionalFormatting sqref="B3:F29">
    <cfRule type="expression" dxfId="41" priority="6">
      <formula>VLOOKUP(B3,$K$32:$L$48,2,FALSE) = "Moderate/Heavy"</formula>
    </cfRule>
    <cfRule type="expression" dxfId="40" priority="7">
      <formula>VLOOKUP(B3,$K$32:$L$48,2,FALSE) = "Moderate"</formula>
    </cfRule>
    <cfRule type="expression" dxfId="39" priority="8">
      <formula>VLOOKUP(B3,$K$32:$L$48,2,FALSE) = "Light/Moderate"</formula>
    </cfRule>
    <cfRule type="expression" dxfId="38" priority="9">
      <formula>VLOOKUP(B3,$K$32:$L$48,2,FALSE) = "Light"</formula>
    </cfRule>
    <cfRule type="expression" dxfId="37" priority="10">
      <formula>VLOOKUP(B3,$K$32:$L$48,2,FALSE) = "Heavy"</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8A3BE-3BED-47A9-AF39-F37969811E72}">
  <dimension ref="A1:E242"/>
  <sheetViews>
    <sheetView topLeftCell="A239" workbookViewId="0">
      <selection activeCell="A243" sqref="A243"/>
    </sheetView>
  </sheetViews>
  <sheetFormatPr defaultRowHeight="15" x14ac:dyDescent="0.25"/>
  <cols>
    <col min="1" max="1" width="12" customWidth="1"/>
    <col min="2" max="2" width="16.140625" bestFit="1" customWidth="1"/>
    <col min="3" max="3" width="12.85546875" customWidth="1"/>
    <col min="4" max="4" width="87.7109375" customWidth="1"/>
  </cols>
  <sheetData>
    <row r="1" spans="1:5" x14ac:dyDescent="0.25">
      <c r="A1" s="14" t="s">
        <v>186</v>
      </c>
      <c r="B1" s="14" t="s">
        <v>61</v>
      </c>
      <c r="C1" s="13" t="s">
        <v>62</v>
      </c>
      <c r="D1" s="15" t="s">
        <v>63</v>
      </c>
      <c r="E1" s="13" t="s">
        <v>185</v>
      </c>
    </row>
    <row r="2" spans="1:5" ht="45" x14ac:dyDescent="0.25">
      <c r="A2" s="29" t="s">
        <v>187</v>
      </c>
      <c r="B2" s="14" t="s">
        <v>5</v>
      </c>
      <c r="C2" s="13" t="s">
        <v>56</v>
      </c>
      <c r="D2" s="15" t="s">
        <v>77</v>
      </c>
      <c r="E2" s="13"/>
    </row>
    <row r="3" spans="1:5" ht="45" x14ac:dyDescent="0.25">
      <c r="A3" s="29" t="s">
        <v>187</v>
      </c>
      <c r="B3" s="14" t="s">
        <v>46</v>
      </c>
      <c r="C3" s="13" t="s">
        <v>58</v>
      </c>
      <c r="D3" s="15" t="s">
        <v>71</v>
      </c>
      <c r="E3" s="13"/>
    </row>
    <row r="4" spans="1:5" ht="45" x14ac:dyDescent="0.25">
      <c r="A4" s="29" t="s">
        <v>187</v>
      </c>
      <c r="B4" s="14" t="s">
        <v>69</v>
      </c>
      <c r="C4" s="13" t="s">
        <v>58</v>
      </c>
      <c r="D4" s="15" t="s">
        <v>71</v>
      </c>
      <c r="E4" s="13"/>
    </row>
    <row r="5" spans="1:5" ht="30" x14ac:dyDescent="0.25">
      <c r="A5" s="29" t="s">
        <v>187</v>
      </c>
      <c r="B5" s="14" t="s">
        <v>38</v>
      </c>
      <c r="C5" s="13" t="s">
        <v>57</v>
      </c>
      <c r="D5" s="15" t="s">
        <v>72</v>
      </c>
      <c r="E5" s="13"/>
    </row>
    <row r="6" spans="1:5" ht="30" x14ac:dyDescent="0.25">
      <c r="A6" s="29" t="s">
        <v>187</v>
      </c>
      <c r="B6" s="14" t="s">
        <v>37</v>
      </c>
      <c r="C6" s="13" t="s">
        <v>56</v>
      </c>
      <c r="D6" s="15" t="s">
        <v>73</v>
      </c>
      <c r="E6" s="13"/>
    </row>
    <row r="7" spans="1:5" ht="30" x14ac:dyDescent="0.25">
      <c r="A7" s="29" t="s">
        <v>187</v>
      </c>
      <c r="B7" s="14" t="s">
        <v>33</v>
      </c>
      <c r="C7" s="13" t="s">
        <v>56</v>
      </c>
      <c r="D7" s="15" t="s">
        <v>64</v>
      </c>
      <c r="E7" s="13"/>
    </row>
    <row r="8" spans="1:5" x14ac:dyDescent="0.25">
      <c r="A8" s="29" t="s">
        <v>187</v>
      </c>
      <c r="B8" s="14" t="s">
        <v>44</v>
      </c>
      <c r="C8" s="13" t="s">
        <v>60</v>
      </c>
      <c r="D8" s="15" t="s">
        <v>65</v>
      </c>
      <c r="E8" s="13"/>
    </row>
    <row r="9" spans="1:5" ht="45" x14ac:dyDescent="0.25">
      <c r="A9" s="29" t="s">
        <v>187</v>
      </c>
      <c r="B9" s="14" t="s">
        <v>9</v>
      </c>
      <c r="C9" s="13" t="s">
        <v>58</v>
      </c>
      <c r="D9" s="15" t="s">
        <v>74</v>
      </c>
      <c r="E9" s="13"/>
    </row>
    <row r="10" spans="1:5" x14ac:dyDescent="0.25">
      <c r="A10" s="29" t="s">
        <v>187</v>
      </c>
      <c r="B10" s="14" t="s">
        <v>14</v>
      </c>
      <c r="C10" s="13" t="s">
        <v>58</v>
      </c>
      <c r="D10" s="15" t="s">
        <v>76</v>
      </c>
      <c r="E10" s="13"/>
    </row>
    <row r="11" spans="1:5" x14ac:dyDescent="0.25">
      <c r="A11" s="29" t="s">
        <v>187</v>
      </c>
      <c r="B11" s="14" t="s">
        <v>16</v>
      </c>
      <c r="C11" s="13" t="s">
        <v>57</v>
      </c>
      <c r="D11" s="15" t="s">
        <v>76</v>
      </c>
      <c r="E11" s="13"/>
    </row>
    <row r="12" spans="1:5" ht="30" x14ac:dyDescent="0.25">
      <c r="A12" s="29" t="s">
        <v>187</v>
      </c>
      <c r="B12" s="14" t="s">
        <v>49</v>
      </c>
      <c r="C12" s="13" t="s">
        <v>58</v>
      </c>
      <c r="D12" s="15" t="s">
        <v>66</v>
      </c>
      <c r="E12" s="13"/>
    </row>
    <row r="13" spans="1:5" ht="30" x14ac:dyDescent="0.25">
      <c r="A13" s="29" t="s">
        <v>187</v>
      </c>
      <c r="B13" s="14" t="s">
        <v>70</v>
      </c>
      <c r="C13" s="13" t="s">
        <v>58</v>
      </c>
      <c r="D13" s="15" t="s">
        <v>67</v>
      </c>
      <c r="E13" s="13"/>
    </row>
    <row r="14" spans="1:5" ht="45" x14ac:dyDescent="0.25">
      <c r="A14" s="29" t="s">
        <v>187</v>
      </c>
      <c r="B14" s="14" t="s">
        <v>22</v>
      </c>
      <c r="C14" s="13" t="s">
        <v>58</v>
      </c>
      <c r="D14" s="15" t="s">
        <v>75</v>
      </c>
      <c r="E14" s="13"/>
    </row>
    <row r="15" spans="1:5" ht="30" x14ac:dyDescent="0.25">
      <c r="A15" s="29" t="s">
        <v>187</v>
      </c>
      <c r="B15" s="14" t="s">
        <v>20</v>
      </c>
      <c r="C15" s="13" t="s">
        <v>59</v>
      </c>
      <c r="D15" s="15" t="s">
        <v>78</v>
      </c>
      <c r="E15" s="13"/>
    </row>
    <row r="16" spans="1:5" x14ac:dyDescent="0.25">
      <c r="A16" s="29" t="s">
        <v>187</v>
      </c>
      <c r="B16" s="14" t="s">
        <v>29</v>
      </c>
      <c r="C16" s="13" t="s">
        <v>56</v>
      </c>
      <c r="D16" s="15" t="s">
        <v>68</v>
      </c>
      <c r="E16" s="13"/>
    </row>
    <row r="17" spans="1:5" x14ac:dyDescent="0.25">
      <c r="A17" s="29" t="s">
        <v>187</v>
      </c>
      <c r="B17" s="14" t="s">
        <v>26</v>
      </c>
      <c r="C17" s="13" t="s">
        <v>58</v>
      </c>
      <c r="D17" s="15" t="s">
        <v>76</v>
      </c>
      <c r="E17" s="13"/>
    </row>
    <row r="18" spans="1:5" ht="45" x14ac:dyDescent="0.25">
      <c r="A18" s="29" t="s">
        <v>187</v>
      </c>
      <c r="B18" s="14" t="s">
        <v>3</v>
      </c>
      <c r="C18" s="13" t="s">
        <v>57</v>
      </c>
      <c r="D18" s="15" t="s">
        <v>79</v>
      </c>
      <c r="E18" s="13"/>
    </row>
    <row r="19" spans="1:5" x14ac:dyDescent="0.25">
      <c r="A19" s="29" t="s">
        <v>188</v>
      </c>
      <c r="B19" s="29" t="s">
        <v>101</v>
      </c>
      <c r="C19" s="19" t="s">
        <v>59</v>
      </c>
      <c r="D19" s="20" t="s">
        <v>105</v>
      </c>
      <c r="E19" s="13">
        <v>19</v>
      </c>
    </row>
    <row r="20" spans="1:5" ht="30" x14ac:dyDescent="0.25">
      <c r="A20" s="29" t="s">
        <v>188</v>
      </c>
      <c r="B20" s="29" t="s">
        <v>83</v>
      </c>
      <c r="C20" s="19" t="s">
        <v>58</v>
      </c>
      <c r="D20" s="20" t="s">
        <v>106</v>
      </c>
      <c r="E20" s="13" t="s">
        <v>107</v>
      </c>
    </row>
    <row r="21" spans="1:5" ht="60" x14ac:dyDescent="0.25">
      <c r="A21" s="29" t="s">
        <v>188</v>
      </c>
      <c r="B21" s="29" t="s">
        <v>46</v>
      </c>
      <c r="C21" s="19" t="s">
        <v>58</v>
      </c>
      <c r="D21" s="20" t="s">
        <v>108</v>
      </c>
      <c r="E21" s="13">
        <v>21</v>
      </c>
    </row>
    <row r="22" spans="1:5" ht="45" x14ac:dyDescent="0.25">
      <c r="A22" s="29" t="s">
        <v>188</v>
      </c>
      <c r="B22" s="29" t="s">
        <v>69</v>
      </c>
      <c r="C22" s="19" t="s">
        <v>58</v>
      </c>
      <c r="D22" s="20" t="s">
        <v>71</v>
      </c>
      <c r="E22" s="13">
        <v>23</v>
      </c>
    </row>
    <row r="23" spans="1:5" ht="30" x14ac:dyDescent="0.25">
      <c r="A23" s="29" t="s">
        <v>188</v>
      </c>
      <c r="B23" s="29" t="s">
        <v>81</v>
      </c>
      <c r="C23" s="19" t="s">
        <v>56</v>
      </c>
      <c r="D23" s="20" t="s">
        <v>109</v>
      </c>
      <c r="E23" s="13" t="s">
        <v>107</v>
      </c>
    </row>
    <row r="24" spans="1:5" ht="30" x14ac:dyDescent="0.25">
      <c r="A24" s="29" t="s">
        <v>188</v>
      </c>
      <c r="B24" s="29" t="s">
        <v>95</v>
      </c>
      <c r="C24" s="19" t="s">
        <v>58</v>
      </c>
      <c r="D24" s="20" t="s">
        <v>110</v>
      </c>
      <c r="E24" s="13">
        <v>7</v>
      </c>
    </row>
    <row r="25" spans="1:5" x14ac:dyDescent="0.25">
      <c r="A25" s="29" t="s">
        <v>188</v>
      </c>
      <c r="B25" s="29" t="s">
        <v>89</v>
      </c>
      <c r="C25" s="19" t="s">
        <v>56</v>
      </c>
      <c r="D25" s="20">
        <v>0</v>
      </c>
      <c r="E25" s="13">
        <v>10</v>
      </c>
    </row>
    <row r="26" spans="1:5" ht="30" x14ac:dyDescent="0.25">
      <c r="A26" s="29" t="s">
        <v>188</v>
      </c>
      <c r="B26" s="29" t="s">
        <v>33</v>
      </c>
      <c r="C26" s="19" t="s">
        <v>56</v>
      </c>
      <c r="D26" s="20" t="s">
        <v>64</v>
      </c>
      <c r="E26" s="13">
        <v>8</v>
      </c>
    </row>
    <row r="27" spans="1:5" ht="30" x14ac:dyDescent="0.25">
      <c r="A27" s="29" t="s">
        <v>188</v>
      </c>
      <c r="B27" s="29" t="s">
        <v>87</v>
      </c>
      <c r="C27" s="19" t="s">
        <v>56</v>
      </c>
      <c r="D27" s="20" t="s">
        <v>111</v>
      </c>
      <c r="E27" s="13" t="s">
        <v>107</v>
      </c>
    </row>
    <row r="28" spans="1:5" ht="45" x14ac:dyDescent="0.25">
      <c r="A28" s="29" t="s">
        <v>188</v>
      </c>
      <c r="B28" s="29" t="s">
        <v>9</v>
      </c>
      <c r="C28" s="19" t="s">
        <v>58</v>
      </c>
      <c r="D28" s="20" t="s">
        <v>74</v>
      </c>
      <c r="E28" s="13">
        <v>4</v>
      </c>
    </row>
    <row r="29" spans="1:5" ht="45" x14ac:dyDescent="0.25">
      <c r="A29" s="29" t="s">
        <v>188</v>
      </c>
      <c r="B29" s="29" t="s">
        <v>100</v>
      </c>
      <c r="C29" s="19" t="s">
        <v>58</v>
      </c>
      <c r="D29" s="20" t="s">
        <v>112</v>
      </c>
      <c r="E29" s="13">
        <v>16</v>
      </c>
    </row>
    <row r="30" spans="1:5" ht="30" x14ac:dyDescent="0.25">
      <c r="A30" s="29" t="s">
        <v>188</v>
      </c>
      <c r="B30" s="29" t="s">
        <v>70</v>
      </c>
      <c r="C30" s="19" t="s">
        <v>58</v>
      </c>
      <c r="D30" s="20" t="s">
        <v>113</v>
      </c>
      <c r="E30" s="13">
        <v>19</v>
      </c>
    </row>
    <row r="31" spans="1:5" ht="30" x14ac:dyDescent="0.25">
      <c r="A31" s="29" t="s">
        <v>188</v>
      </c>
      <c r="B31" s="29" t="s">
        <v>92</v>
      </c>
      <c r="C31" s="19" t="s">
        <v>58</v>
      </c>
      <c r="D31" s="20" t="s">
        <v>67</v>
      </c>
      <c r="E31" s="13">
        <v>9</v>
      </c>
    </row>
    <row r="32" spans="1:5" ht="45" x14ac:dyDescent="0.25">
      <c r="A32" s="29" t="s">
        <v>188</v>
      </c>
      <c r="B32" s="29" t="s">
        <v>22</v>
      </c>
      <c r="C32" s="19" t="s">
        <v>58</v>
      </c>
      <c r="D32" s="20" t="s">
        <v>75</v>
      </c>
      <c r="E32" s="13">
        <v>19</v>
      </c>
    </row>
    <row r="33" spans="1:5" ht="30" x14ac:dyDescent="0.25">
      <c r="A33" s="29" t="s">
        <v>188</v>
      </c>
      <c r="B33" s="29" t="s">
        <v>20</v>
      </c>
      <c r="C33" s="19" t="s">
        <v>59</v>
      </c>
      <c r="D33" s="20" t="s">
        <v>114</v>
      </c>
      <c r="E33" s="13" t="s">
        <v>107</v>
      </c>
    </row>
    <row r="34" spans="1:5" x14ac:dyDescent="0.25">
      <c r="A34" s="29" t="s">
        <v>188</v>
      </c>
      <c r="B34" s="29" t="s">
        <v>29</v>
      </c>
      <c r="C34" s="19" t="s">
        <v>56</v>
      </c>
      <c r="D34" s="20" t="s">
        <v>68</v>
      </c>
      <c r="E34" s="13">
        <v>15</v>
      </c>
    </row>
    <row r="35" spans="1:5" ht="75" x14ac:dyDescent="0.25">
      <c r="A35" s="29" t="s">
        <v>188</v>
      </c>
      <c r="B35" s="29" t="s">
        <v>26</v>
      </c>
      <c r="C35" s="19" t="s">
        <v>59</v>
      </c>
      <c r="D35" s="20" t="s">
        <v>115</v>
      </c>
      <c r="E35" s="13">
        <v>5</v>
      </c>
    </row>
    <row r="36" spans="1:5" x14ac:dyDescent="0.25">
      <c r="A36" s="29" t="s">
        <v>189</v>
      </c>
      <c r="B36" s="29" t="s">
        <v>101</v>
      </c>
      <c r="C36" s="19" t="s">
        <v>59</v>
      </c>
      <c r="D36" s="20" t="s">
        <v>173</v>
      </c>
      <c r="E36" s="13">
        <v>15</v>
      </c>
    </row>
    <row r="37" spans="1:5" x14ac:dyDescent="0.25">
      <c r="A37" s="29" t="s">
        <v>189</v>
      </c>
      <c r="B37" s="29" t="s">
        <v>154</v>
      </c>
      <c r="C37" s="19" t="e">
        <v>#N/A</v>
      </c>
      <c r="D37" s="20" t="e">
        <v>#N/A</v>
      </c>
      <c r="E37" s="13" t="e">
        <v>#N/A</v>
      </c>
    </row>
    <row r="38" spans="1:5" x14ac:dyDescent="0.25">
      <c r="A38" s="29" t="s">
        <v>189</v>
      </c>
      <c r="B38" s="29" t="s">
        <v>155</v>
      </c>
      <c r="C38" s="19" t="e">
        <v>#N/A</v>
      </c>
      <c r="D38" s="20" t="e">
        <v>#N/A</v>
      </c>
      <c r="E38" s="13" t="e">
        <v>#N/A</v>
      </c>
    </row>
    <row r="39" spans="1:5" x14ac:dyDescent="0.25">
      <c r="A39" s="29" t="s">
        <v>189</v>
      </c>
      <c r="B39" s="29" t="s">
        <v>156</v>
      </c>
      <c r="C39" s="19" t="e">
        <v>#N/A</v>
      </c>
      <c r="D39" s="20" t="e">
        <v>#N/A</v>
      </c>
      <c r="E39" s="13" t="e">
        <v>#N/A</v>
      </c>
    </row>
    <row r="40" spans="1:5" x14ac:dyDescent="0.25">
      <c r="A40" s="29" t="s">
        <v>189</v>
      </c>
      <c r="B40" s="29" t="s">
        <v>157</v>
      </c>
      <c r="C40" s="19" t="e">
        <v>#N/A</v>
      </c>
      <c r="D40" s="20" t="e">
        <v>#N/A</v>
      </c>
      <c r="E40" s="13" t="e">
        <v>#N/A</v>
      </c>
    </row>
    <row r="41" spans="1:5" x14ac:dyDescent="0.25">
      <c r="A41" s="29" t="s">
        <v>189</v>
      </c>
      <c r="B41" s="29" t="s">
        <v>158</v>
      </c>
      <c r="C41" s="19" t="e">
        <v>#N/A</v>
      </c>
      <c r="D41" s="20" t="e">
        <v>#N/A</v>
      </c>
      <c r="E41" s="13" t="e">
        <v>#N/A</v>
      </c>
    </row>
    <row r="42" spans="1:5" ht="45" x14ac:dyDescent="0.25">
      <c r="A42" s="29" t="s">
        <v>189</v>
      </c>
      <c r="B42" s="29" t="s">
        <v>46</v>
      </c>
      <c r="C42" s="19" t="s">
        <v>56</v>
      </c>
      <c r="D42" s="20" t="s">
        <v>174</v>
      </c>
      <c r="E42" s="13">
        <v>16</v>
      </c>
    </row>
    <row r="43" spans="1:5" ht="45" x14ac:dyDescent="0.25">
      <c r="A43" s="29" t="s">
        <v>189</v>
      </c>
      <c r="B43" s="29" t="s">
        <v>69</v>
      </c>
      <c r="C43" s="19" t="s">
        <v>58</v>
      </c>
      <c r="D43" s="20" t="s">
        <v>174</v>
      </c>
      <c r="E43" s="13">
        <v>17</v>
      </c>
    </row>
    <row r="44" spans="1:5" ht="45" x14ac:dyDescent="0.25">
      <c r="A44" s="29" t="s">
        <v>189</v>
      </c>
      <c r="B44" s="29" t="s">
        <v>152</v>
      </c>
      <c r="C44" s="19" t="s">
        <v>59</v>
      </c>
      <c r="D44" s="20" t="s">
        <v>175</v>
      </c>
      <c r="E44" s="13">
        <v>9</v>
      </c>
    </row>
    <row r="45" spans="1:5" ht="45" x14ac:dyDescent="0.25">
      <c r="A45" s="29" t="s">
        <v>189</v>
      </c>
      <c r="B45" s="29" t="s">
        <v>95</v>
      </c>
      <c r="C45" s="19" t="s">
        <v>59</v>
      </c>
      <c r="D45" s="20" t="s">
        <v>191</v>
      </c>
      <c r="E45" s="13">
        <v>4</v>
      </c>
    </row>
    <row r="46" spans="1:5" x14ac:dyDescent="0.25">
      <c r="A46" s="29" t="s">
        <v>189</v>
      </c>
      <c r="B46" s="29" t="s">
        <v>159</v>
      </c>
      <c r="C46" s="19" t="e">
        <v>#N/A</v>
      </c>
      <c r="D46" s="20" t="e">
        <v>#N/A</v>
      </c>
      <c r="E46" s="13" t="e">
        <v>#N/A</v>
      </c>
    </row>
    <row r="47" spans="1:5" x14ac:dyDescent="0.25">
      <c r="A47" s="29" t="s">
        <v>189</v>
      </c>
      <c r="B47" s="29" t="s">
        <v>160</v>
      </c>
      <c r="C47" s="19" t="e">
        <v>#N/A</v>
      </c>
      <c r="D47" s="20" t="e">
        <v>#N/A</v>
      </c>
      <c r="E47" s="13" t="e">
        <v>#N/A</v>
      </c>
    </row>
    <row r="48" spans="1:5" x14ac:dyDescent="0.25">
      <c r="A48" s="29" t="s">
        <v>189</v>
      </c>
      <c r="B48" s="29" t="s">
        <v>161</v>
      </c>
      <c r="C48" s="19" t="e">
        <v>#N/A</v>
      </c>
      <c r="D48" s="20" t="e">
        <v>#N/A</v>
      </c>
      <c r="E48" s="13" t="e">
        <v>#N/A</v>
      </c>
    </row>
    <row r="49" spans="1:5" x14ac:dyDescent="0.25">
      <c r="A49" s="29" t="s">
        <v>189</v>
      </c>
      <c r="B49" s="29" t="s">
        <v>162</v>
      </c>
      <c r="C49" s="19" t="e">
        <v>#N/A</v>
      </c>
      <c r="D49" s="20" t="e">
        <v>#N/A</v>
      </c>
      <c r="E49" s="13" t="e">
        <v>#N/A</v>
      </c>
    </row>
    <row r="50" spans="1:5" x14ac:dyDescent="0.25">
      <c r="A50" s="29" t="s">
        <v>189</v>
      </c>
      <c r="B50" s="29" t="s">
        <v>163</v>
      </c>
      <c r="C50" s="19" t="e">
        <v>#N/A</v>
      </c>
      <c r="D50" s="20" t="e">
        <v>#N/A</v>
      </c>
      <c r="E50" s="13" t="e">
        <v>#N/A</v>
      </c>
    </row>
    <row r="51" spans="1:5" x14ac:dyDescent="0.25">
      <c r="A51" s="29" t="s">
        <v>189</v>
      </c>
      <c r="B51" s="29" t="s">
        <v>164</v>
      </c>
      <c r="C51" s="19" t="e">
        <v>#N/A</v>
      </c>
      <c r="D51" s="20" t="e">
        <v>#N/A</v>
      </c>
      <c r="E51" s="13" t="e">
        <v>#N/A</v>
      </c>
    </row>
    <row r="52" spans="1:5" ht="30" x14ac:dyDescent="0.25">
      <c r="A52" s="29" t="s">
        <v>189</v>
      </c>
      <c r="B52" s="29" t="s">
        <v>131</v>
      </c>
      <c r="C52" s="19" t="s">
        <v>60</v>
      </c>
      <c r="D52" s="20" t="s">
        <v>177</v>
      </c>
      <c r="E52" s="13">
        <v>2</v>
      </c>
    </row>
    <row r="53" spans="1:5" x14ac:dyDescent="0.25">
      <c r="A53" s="29" t="s">
        <v>189</v>
      </c>
      <c r="B53" s="29" t="s">
        <v>165</v>
      </c>
      <c r="C53" s="19" t="e">
        <v>#N/A</v>
      </c>
      <c r="D53" s="20" t="e">
        <v>#N/A</v>
      </c>
      <c r="E53" s="13" t="e">
        <v>#N/A</v>
      </c>
    </row>
    <row r="54" spans="1:5" x14ac:dyDescent="0.25">
      <c r="A54" s="29" t="s">
        <v>189</v>
      </c>
      <c r="B54" s="29" t="s">
        <v>166</v>
      </c>
      <c r="C54" s="19" t="e">
        <v>#N/A</v>
      </c>
      <c r="D54" s="20" t="e">
        <v>#N/A</v>
      </c>
      <c r="E54" s="13" t="e">
        <v>#N/A</v>
      </c>
    </row>
    <row r="55" spans="1:5" x14ac:dyDescent="0.25">
      <c r="A55" s="29" t="s">
        <v>189</v>
      </c>
      <c r="B55" s="29" t="s">
        <v>167</v>
      </c>
      <c r="C55" s="19" t="e">
        <v>#N/A</v>
      </c>
      <c r="D55" s="20" t="e">
        <v>#N/A</v>
      </c>
      <c r="E55" s="13" t="e">
        <v>#N/A</v>
      </c>
    </row>
    <row r="56" spans="1:5" x14ac:dyDescent="0.25">
      <c r="A56" s="29" t="s">
        <v>189</v>
      </c>
      <c r="B56" s="29" t="s">
        <v>168</v>
      </c>
      <c r="C56" s="19" t="e">
        <v>#N/A</v>
      </c>
      <c r="D56" s="20" t="e">
        <v>#N/A</v>
      </c>
      <c r="E56" s="13" t="e">
        <v>#N/A</v>
      </c>
    </row>
    <row r="57" spans="1:5" x14ac:dyDescent="0.25">
      <c r="A57" s="29" t="s">
        <v>189</v>
      </c>
      <c r="B57" s="29" t="s">
        <v>169</v>
      </c>
      <c r="C57" s="19" t="e">
        <v>#N/A</v>
      </c>
      <c r="D57" s="20" t="e">
        <v>#N/A</v>
      </c>
      <c r="E57" s="13" t="e">
        <v>#N/A</v>
      </c>
    </row>
    <row r="58" spans="1:5" x14ac:dyDescent="0.25">
      <c r="A58" s="29" t="s">
        <v>189</v>
      </c>
      <c r="B58" s="29" t="s">
        <v>170</v>
      </c>
      <c r="C58" s="19" t="e">
        <v>#N/A</v>
      </c>
      <c r="D58" s="20" t="e">
        <v>#N/A</v>
      </c>
      <c r="E58" s="13" t="e">
        <v>#N/A</v>
      </c>
    </row>
    <row r="59" spans="1:5" ht="60" x14ac:dyDescent="0.25">
      <c r="A59" s="29" t="s">
        <v>189</v>
      </c>
      <c r="B59" s="29" t="s">
        <v>14</v>
      </c>
      <c r="C59" s="19" t="s">
        <v>58</v>
      </c>
      <c r="D59" s="20" t="s">
        <v>192</v>
      </c>
      <c r="E59" s="13">
        <v>7</v>
      </c>
    </row>
    <row r="60" spans="1:5" ht="45" x14ac:dyDescent="0.25">
      <c r="A60" s="29" t="s">
        <v>189</v>
      </c>
      <c r="B60" s="29" t="s">
        <v>100</v>
      </c>
      <c r="C60" s="19" t="s">
        <v>58</v>
      </c>
      <c r="D60" s="20" t="s">
        <v>193</v>
      </c>
      <c r="E60" s="13">
        <v>13</v>
      </c>
    </row>
    <row r="61" spans="1:5" ht="45" x14ac:dyDescent="0.25">
      <c r="A61" s="29" t="s">
        <v>189</v>
      </c>
      <c r="B61" s="29" t="s">
        <v>70</v>
      </c>
      <c r="C61" s="19" t="s">
        <v>59</v>
      </c>
      <c r="D61" s="20" t="s">
        <v>184</v>
      </c>
      <c r="E61" s="13">
        <v>12</v>
      </c>
    </row>
    <row r="62" spans="1:5" ht="45" x14ac:dyDescent="0.25">
      <c r="A62" s="29" t="s">
        <v>189</v>
      </c>
      <c r="B62" s="29" t="s">
        <v>92</v>
      </c>
      <c r="C62" s="19" t="s">
        <v>59</v>
      </c>
      <c r="D62" s="20" t="s">
        <v>194</v>
      </c>
      <c r="E62" s="13">
        <v>5</v>
      </c>
    </row>
    <row r="63" spans="1:5" ht="45" x14ac:dyDescent="0.25">
      <c r="A63" s="29" t="s">
        <v>189</v>
      </c>
      <c r="B63" s="29" t="s">
        <v>22</v>
      </c>
      <c r="C63" s="19" t="s">
        <v>57</v>
      </c>
      <c r="D63" s="20" t="s">
        <v>179</v>
      </c>
      <c r="E63" s="13">
        <v>11</v>
      </c>
    </row>
    <row r="64" spans="1:5" ht="30" x14ac:dyDescent="0.25">
      <c r="A64" s="29" t="s">
        <v>189</v>
      </c>
      <c r="B64" s="29" t="s">
        <v>20</v>
      </c>
      <c r="C64" s="19" t="s">
        <v>59</v>
      </c>
      <c r="D64" s="20" t="s">
        <v>195</v>
      </c>
      <c r="E64" s="13" t="s">
        <v>196</v>
      </c>
    </row>
    <row r="65" spans="1:5" ht="30" x14ac:dyDescent="0.25">
      <c r="A65" s="29" t="s">
        <v>189</v>
      </c>
      <c r="B65" s="29" t="s">
        <v>29</v>
      </c>
      <c r="C65" s="19" t="s">
        <v>57</v>
      </c>
      <c r="D65" s="20" t="s">
        <v>180</v>
      </c>
      <c r="E65" s="13">
        <v>6</v>
      </c>
    </row>
    <row r="66" spans="1:5" ht="75" x14ac:dyDescent="0.25">
      <c r="A66" s="29" t="s">
        <v>189</v>
      </c>
      <c r="B66" s="29" t="s">
        <v>26</v>
      </c>
      <c r="C66" s="19" t="s">
        <v>59</v>
      </c>
      <c r="D66" s="20" t="s">
        <v>181</v>
      </c>
      <c r="E66" s="13">
        <v>8</v>
      </c>
    </row>
    <row r="67" spans="1:5" ht="60" x14ac:dyDescent="0.25">
      <c r="A67" s="29" t="s">
        <v>189</v>
      </c>
      <c r="B67" s="29" t="s">
        <v>3</v>
      </c>
      <c r="C67" s="19" t="s">
        <v>59</v>
      </c>
      <c r="D67" s="20" t="s">
        <v>182</v>
      </c>
      <c r="E67" s="13">
        <v>1</v>
      </c>
    </row>
    <row r="68" spans="1:5" x14ac:dyDescent="0.25">
      <c r="A68" s="29" t="s">
        <v>190</v>
      </c>
      <c r="B68" s="29" t="s">
        <v>101</v>
      </c>
      <c r="C68" s="19" t="s">
        <v>59</v>
      </c>
      <c r="D68" s="20" t="s">
        <v>173</v>
      </c>
      <c r="E68" s="13">
        <v>15</v>
      </c>
    </row>
    <row r="69" spans="1:5" ht="45" x14ac:dyDescent="0.25">
      <c r="A69" s="29" t="s">
        <v>190</v>
      </c>
      <c r="B69" s="29" t="s">
        <v>46</v>
      </c>
      <c r="C69" s="19" t="s">
        <v>56</v>
      </c>
      <c r="D69" s="20" t="s">
        <v>174</v>
      </c>
      <c r="E69" s="13">
        <v>16</v>
      </c>
    </row>
    <row r="70" spans="1:5" ht="45" x14ac:dyDescent="0.25">
      <c r="A70" s="29" t="s">
        <v>190</v>
      </c>
      <c r="B70" s="29" t="s">
        <v>69</v>
      </c>
      <c r="C70" s="19" t="s">
        <v>58</v>
      </c>
      <c r="D70" s="20" t="s">
        <v>174</v>
      </c>
      <c r="E70" s="13">
        <v>17</v>
      </c>
    </row>
    <row r="71" spans="1:5" ht="45" x14ac:dyDescent="0.25">
      <c r="A71" s="29" t="s">
        <v>190</v>
      </c>
      <c r="B71" s="29" t="s">
        <v>152</v>
      </c>
      <c r="C71" s="19" t="s">
        <v>59</v>
      </c>
      <c r="D71" s="20" t="s">
        <v>175</v>
      </c>
      <c r="E71" s="13">
        <v>9</v>
      </c>
    </row>
    <row r="72" spans="1:5" ht="75" x14ac:dyDescent="0.25">
      <c r="A72" s="29" t="s">
        <v>190</v>
      </c>
      <c r="B72" s="29" t="s">
        <v>44</v>
      </c>
      <c r="C72" s="19" t="s">
        <v>58</v>
      </c>
      <c r="D72" s="20" t="s">
        <v>176</v>
      </c>
      <c r="E72" s="13">
        <v>14</v>
      </c>
    </row>
    <row r="73" spans="1:5" ht="30" x14ac:dyDescent="0.25">
      <c r="A73" s="29" t="s">
        <v>190</v>
      </c>
      <c r="B73" s="29" t="s">
        <v>131</v>
      </c>
      <c r="C73" s="19" t="s">
        <v>60</v>
      </c>
      <c r="D73" s="20" t="s">
        <v>177</v>
      </c>
      <c r="E73" s="13">
        <v>2</v>
      </c>
    </row>
    <row r="74" spans="1:5" ht="45" x14ac:dyDescent="0.25">
      <c r="A74" s="29" t="s">
        <v>190</v>
      </c>
      <c r="B74" s="29" t="s">
        <v>9</v>
      </c>
      <c r="C74" s="19" t="s">
        <v>59</v>
      </c>
      <c r="D74" s="20" t="s">
        <v>178</v>
      </c>
      <c r="E74" s="13">
        <v>3</v>
      </c>
    </row>
    <row r="75" spans="1:5" ht="45" x14ac:dyDescent="0.25">
      <c r="A75" s="29" t="s">
        <v>190</v>
      </c>
      <c r="B75" s="29" t="s">
        <v>70</v>
      </c>
      <c r="C75" s="19" t="s">
        <v>59</v>
      </c>
      <c r="D75" s="20" t="s">
        <v>184</v>
      </c>
      <c r="E75" s="13">
        <v>12</v>
      </c>
    </row>
    <row r="76" spans="1:5" ht="45" x14ac:dyDescent="0.25">
      <c r="A76" s="29" t="s">
        <v>190</v>
      </c>
      <c r="B76" s="29" t="s">
        <v>22</v>
      </c>
      <c r="C76" s="19" t="s">
        <v>57</v>
      </c>
      <c r="D76" s="20" t="s">
        <v>179</v>
      </c>
      <c r="E76" s="13">
        <v>11</v>
      </c>
    </row>
    <row r="77" spans="1:5" ht="30" x14ac:dyDescent="0.25">
      <c r="A77" s="29" t="s">
        <v>190</v>
      </c>
      <c r="B77" s="29" t="s">
        <v>29</v>
      </c>
      <c r="C77" s="19" t="s">
        <v>57</v>
      </c>
      <c r="D77" s="20" t="s">
        <v>180</v>
      </c>
      <c r="E77" s="13">
        <v>6</v>
      </c>
    </row>
    <row r="78" spans="1:5" ht="75" x14ac:dyDescent="0.25">
      <c r="A78" s="29" t="s">
        <v>190</v>
      </c>
      <c r="B78" s="29" t="s">
        <v>26</v>
      </c>
      <c r="C78" s="19" t="s">
        <v>59</v>
      </c>
      <c r="D78" s="20" t="s">
        <v>181</v>
      </c>
      <c r="E78" s="13">
        <v>8</v>
      </c>
    </row>
    <row r="79" spans="1:5" ht="60" x14ac:dyDescent="0.25">
      <c r="A79" s="29" t="s">
        <v>190</v>
      </c>
      <c r="B79" s="29" t="s">
        <v>3</v>
      </c>
      <c r="C79" s="19" t="s">
        <v>59</v>
      </c>
      <c r="D79" s="20" t="s">
        <v>182</v>
      </c>
      <c r="E79" s="13">
        <v>1</v>
      </c>
    </row>
    <row r="80" spans="1:5" x14ac:dyDescent="0.25">
      <c r="A80" s="29" t="s">
        <v>190</v>
      </c>
      <c r="B80" s="29" t="s">
        <v>164</v>
      </c>
      <c r="C80" s="19" t="e">
        <v>#N/A</v>
      </c>
      <c r="D80" s="20" t="e">
        <v>#N/A</v>
      </c>
      <c r="E80" s="13" t="e">
        <v>#N/A</v>
      </c>
    </row>
    <row r="81" spans="1:5" x14ac:dyDescent="0.25">
      <c r="A81" s="29" t="s">
        <v>190</v>
      </c>
      <c r="B81" s="29" t="s">
        <v>155</v>
      </c>
      <c r="C81" s="19" t="e">
        <v>#N/A</v>
      </c>
      <c r="D81" s="20" t="e">
        <v>#N/A</v>
      </c>
      <c r="E81" s="13" t="e">
        <v>#N/A</v>
      </c>
    </row>
    <row r="82" spans="1:5" x14ac:dyDescent="0.25">
      <c r="A82" s="29" t="s">
        <v>190</v>
      </c>
      <c r="B82" s="29" t="s">
        <v>101</v>
      </c>
      <c r="C82" s="19" t="s">
        <v>59</v>
      </c>
      <c r="D82" s="20" t="s">
        <v>173</v>
      </c>
      <c r="E82" s="13">
        <v>15</v>
      </c>
    </row>
    <row r="83" spans="1:5" ht="45" x14ac:dyDescent="0.25">
      <c r="A83" s="29" t="s">
        <v>190</v>
      </c>
      <c r="B83" s="29" t="s">
        <v>46</v>
      </c>
      <c r="C83" s="19" t="s">
        <v>56</v>
      </c>
      <c r="D83" s="20" t="s">
        <v>174</v>
      </c>
      <c r="E83" s="13">
        <v>16</v>
      </c>
    </row>
    <row r="84" spans="1:5" ht="45" x14ac:dyDescent="0.25">
      <c r="A84" s="29" t="s">
        <v>190</v>
      </c>
      <c r="B84" s="29" t="s">
        <v>69</v>
      </c>
      <c r="C84" s="19" t="s">
        <v>58</v>
      </c>
      <c r="D84" s="20" t="s">
        <v>174</v>
      </c>
      <c r="E84" s="13">
        <v>17</v>
      </c>
    </row>
    <row r="85" spans="1:5" ht="45" x14ac:dyDescent="0.25">
      <c r="A85" s="29" t="s">
        <v>190</v>
      </c>
      <c r="B85" s="29" t="s">
        <v>152</v>
      </c>
      <c r="C85" s="19" t="s">
        <v>59</v>
      </c>
      <c r="D85" s="20" t="s">
        <v>175</v>
      </c>
      <c r="E85" s="13">
        <v>9</v>
      </c>
    </row>
    <row r="86" spans="1:5" ht="75" x14ac:dyDescent="0.25">
      <c r="A86" s="29" t="s">
        <v>190</v>
      </c>
      <c r="B86" s="29" t="s">
        <v>44</v>
      </c>
      <c r="C86" s="19" t="s">
        <v>58</v>
      </c>
      <c r="D86" s="20" t="s">
        <v>176</v>
      </c>
      <c r="E86" s="13">
        <v>14</v>
      </c>
    </row>
    <row r="87" spans="1:5" ht="30" x14ac:dyDescent="0.25">
      <c r="A87" s="29" t="s">
        <v>190</v>
      </c>
      <c r="B87" s="29" t="s">
        <v>131</v>
      </c>
      <c r="C87" s="19" t="s">
        <v>60</v>
      </c>
      <c r="D87" s="20" t="s">
        <v>177</v>
      </c>
      <c r="E87" s="13">
        <v>2</v>
      </c>
    </row>
    <row r="88" spans="1:5" ht="45" x14ac:dyDescent="0.25">
      <c r="A88" s="29" t="s">
        <v>190</v>
      </c>
      <c r="B88" s="29" t="s">
        <v>9</v>
      </c>
      <c r="C88" s="19" t="s">
        <v>59</v>
      </c>
      <c r="D88" s="20" t="s">
        <v>178</v>
      </c>
      <c r="E88" s="13">
        <v>3</v>
      </c>
    </row>
    <row r="89" spans="1:5" ht="45" x14ac:dyDescent="0.25">
      <c r="A89" s="29" t="s">
        <v>190</v>
      </c>
      <c r="B89" s="29" t="s">
        <v>70</v>
      </c>
      <c r="C89" s="19" t="s">
        <v>59</v>
      </c>
      <c r="D89" s="20" t="s">
        <v>184</v>
      </c>
      <c r="E89" s="13">
        <v>12</v>
      </c>
    </row>
    <row r="90" spans="1:5" ht="45" x14ac:dyDescent="0.25">
      <c r="A90" s="29" t="s">
        <v>190</v>
      </c>
      <c r="B90" s="29" t="s">
        <v>22</v>
      </c>
      <c r="C90" s="19" t="s">
        <v>57</v>
      </c>
      <c r="D90" s="20" t="s">
        <v>179</v>
      </c>
      <c r="E90" s="13">
        <v>11</v>
      </c>
    </row>
    <row r="91" spans="1:5" ht="30" x14ac:dyDescent="0.25">
      <c r="A91" s="29" t="s">
        <v>190</v>
      </c>
      <c r="B91" s="29" t="s">
        <v>29</v>
      </c>
      <c r="C91" s="19" t="s">
        <v>57</v>
      </c>
      <c r="D91" s="20" t="s">
        <v>180</v>
      </c>
      <c r="E91" s="13">
        <v>6</v>
      </c>
    </row>
    <row r="92" spans="1:5" ht="75" x14ac:dyDescent="0.25">
      <c r="A92" s="29" t="s">
        <v>190</v>
      </c>
      <c r="B92" s="29" t="s">
        <v>26</v>
      </c>
      <c r="C92" s="19" t="s">
        <v>59</v>
      </c>
      <c r="D92" s="20" t="s">
        <v>181</v>
      </c>
      <c r="E92" s="13">
        <v>8</v>
      </c>
    </row>
    <row r="93" spans="1:5" ht="60" x14ac:dyDescent="0.25">
      <c r="A93" s="29" t="s">
        <v>190</v>
      </c>
      <c r="B93" s="29" t="s">
        <v>3</v>
      </c>
      <c r="C93" s="19" t="s">
        <v>59</v>
      </c>
      <c r="D93" s="20" t="s">
        <v>182</v>
      </c>
      <c r="E93" s="13">
        <v>1</v>
      </c>
    </row>
    <row r="94" spans="1:5" x14ac:dyDescent="0.25">
      <c r="A94" s="29" t="s">
        <v>204</v>
      </c>
      <c r="B94" s="29" t="s">
        <v>101</v>
      </c>
      <c r="C94" s="19" t="s">
        <v>59</v>
      </c>
      <c r="D94" s="20" t="s">
        <v>173</v>
      </c>
      <c r="E94" s="13">
        <v>15</v>
      </c>
    </row>
    <row r="95" spans="1:5" ht="45" x14ac:dyDescent="0.25">
      <c r="A95" s="29" t="s">
        <v>204</v>
      </c>
      <c r="B95" s="29" t="s">
        <v>46</v>
      </c>
      <c r="C95" s="19" t="s">
        <v>56</v>
      </c>
      <c r="D95" s="20" t="s">
        <v>174</v>
      </c>
      <c r="E95" s="13">
        <v>16</v>
      </c>
    </row>
    <row r="96" spans="1:5" ht="45" x14ac:dyDescent="0.25">
      <c r="A96" s="29" t="s">
        <v>204</v>
      </c>
      <c r="B96" s="29" t="s">
        <v>152</v>
      </c>
      <c r="C96" s="19" t="s">
        <v>59</v>
      </c>
      <c r="D96" s="20" t="s">
        <v>175</v>
      </c>
      <c r="E96" s="13">
        <v>9</v>
      </c>
    </row>
    <row r="97" spans="1:5" ht="30" x14ac:dyDescent="0.25">
      <c r="A97" s="29" t="s">
        <v>204</v>
      </c>
      <c r="B97" s="29" t="s">
        <v>131</v>
      </c>
      <c r="C97" s="19" t="s">
        <v>60</v>
      </c>
      <c r="D97" s="20" t="s">
        <v>177</v>
      </c>
      <c r="E97" s="13">
        <v>2</v>
      </c>
    </row>
    <row r="98" spans="1:5" ht="45" x14ac:dyDescent="0.25">
      <c r="A98" s="29" t="s">
        <v>204</v>
      </c>
      <c r="B98" s="29" t="s">
        <v>9</v>
      </c>
      <c r="C98" s="19" t="s">
        <v>59</v>
      </c>
      <c r="D98" s="20" t="s">
        <v>178</v>
      </c>
      <c r="E98" s="13">
        <v>3</v>
      </c>
    </row>
    <row r="99" spans="1:5" ht="45" x14ac:dyDescent="0.25">
      <c r="A99" s="29" t="s">
        <v>204</v>
      </c>
      <c r="B99" s="29" t="s">
        <v>100</v>
      </c>
      <c r="C99" s="19" t="s">
        <v>58</v>
      </c>
      <c r="D99" s="20" t="s">
        <v>193</v>
      </c>
      <c r="E99" s="13">
        <v>13</v>
      </c>
    </row>
    <row r="100" spans="1:5" ht="45" x14ac:dyDescent="0.25">
      <c r="A100" s="29" t="s">
        <v>204</v>
      </c>
      <c r="B100" s="29" t="s">
        <v>92</v>
      </c>
      <c r="C100" s="19" t="s">
        <v>59</v>
      </c>
      <c r="D100" s="20" t="s">
        <v>194</v>
      </c>
      <c r="E100" s="13">
        <v>5</v>
      </c>
    </row>
    <row r="101" spans="1:5" ht="45" x14ac:dyDescent="0.25">
      <c r="A101" s="29" t="s">
        <v>204</v>
      </c>
      <c r="B101" s="29" t="s">
        <v>22</v>
      </c>
      <c r="C101" s="19" t="s">
        <v>57</v>
      </c>
      <c r="D101" s="20" t="s">
        <v>179</v>
      </c>
      <c r="E101" s="13">
        <v>11</v>
      </c>
    </row>
    <row r="102" spans="1:5" ht="75" x14ac:dyDescent="0.25">
      <c r="A102" s="29" t="s">
        <v>204</v>
      </c>
      <c r="B102" s="29" t="s">
        <v>26</v>
      </c>
      <c r="C102" s="19" t="s">
        <v>59</v>
      </c>
      <c r="D102" s="20" t="s">
        <v>181</v>
      </c>
      <c r="E102" s="13">
        <v>8</v>
      </c>
    </row>
    <row r="103" spans="1:5" ht="60" x14ac:dyDescent="0.25">
      <c r="A103" s="29" t="s">
        <v>204</v>
      </c>
      <c r="B103" s="29" t="s">
        <v>3</v>
      </c>
      <c r="C103" s="19" t="s">
        <v>59</v>
      </c>
      <c r="D103" s="20" t="s">
        <v>182</v>
      </c>
      <c r="E103" s="13">
        <v>1</v>
      </c>
    </row>
    <row r="104" spans="1:5" x14ac:dyDescent="0.25">
      <c r="A104" s="29" t="s">
        <v>209</v>
      </c>
      <c r="B104" s="29" t="s">
        <v>165</v>
      </c>
      <c r="C104" s="19" t="e">
        <v>#N/A</v>
      </c>
      <c r="D104" s="20" t="e">
        <v>#N/A</v>
      </c>
      <c r="E104" s="13" t="e">
        <v>#N/A</v>
      </c>
    </row>
    <row r="105" spans="1:5" x14ac:dyDescent="0.25">
      <c r="A105" s="29" t="s">
        <v>209</v>
      </c>
      <c r="B105" s="29" t="s">
        <v>166</v>
      </c>
      <c r="C105" s="19" t="e">
        <v>#N/A</v>
      </c>
      <c r="D105" s="20" t="e">
        <v>#N/A</v>
      </c>
      <c r="E105" s="13" t="e">
        <v>#N/A</v>
      </c>
    </row>
    <row r="106" spans="1:5" x14ac:dyDescent="0.25">
      <c r="A106" s="29" t="s">
        <v>209</v>
      </c>
      <c r="B106" s="29" t="s">
        <v>167</v>
      </c>
      <c r="C106" s="19" t="e">
        <v>#N/A</v>
      </c>
      <c r="D106" s="20" t="e">
        <v>#N/A</v>
      </c>
      <c r="E106" s="13" t="e">
        <v>#N/A</v>
      </c>
    </row>
    <row r="107" spans="1:5" x14ac:dyDescent="0.25">
      <c r="A107" s="29" t="s">
        <v>209</v>
      </c>
      <c r="B107" s="29" t="s">
        <v>169</v>
      </c>
      <c r="C107" s="19" t="e">
        <v>#N/A</v>
      </c>
      <c r="D107" s="20" t="e">
        <v>#N/A</v>
      </c>
      <c r="E107" s="13" t="e">
        <v>#N/A</v>
      </c>
    </row>
    <row r="108" spans="1:5" x14ac:dyDescent="0.25">
      <c r="A108" s="29" t="s">
        <v>209</v>
      </c>
      <c r="B108" s="29" t="s">
        <v>170</v>
      </c>
      <c r="C108" s="19" t="e">
        <v>#N/A</v>
      </c>
      <c r="D108" s="20" t="e">
        <v>#N/A</v>
      </c>
      <c r="E108" s="13" t="e">
        <v>#N/A</v>
      </c>
    </row>
    <row r="109" spans="1:5" x14ac:dyDescent="0.25">
      <c r="A109" s="29" t="s">
        <v>209</v>
      </c>
      <c r="B109" s="29" t="s">
        <v>168</v>
      </c>
      <c r="C109" s="19" t="e">
        <v>#N/A</v>
      </c>
      <c r="D109" s="20" t="e">
        <v>#N/A</v>
      </c>
      <c r="E109" s="13" t="e">
        <v>#N/A</v>
      </c>
    </row>
    <row r="110" spans="1:5" x14ac:dyDescent="0.25">
      <c r="A110" s="29" t="s">
        <v>209</v>
      </c>
      <c r="B110" s="29" t="s">
        <v>158</v>
      </c>
      <c r="C110" s="19" t="e">
        <v>#N/A</v>
      </c>
      <c r="D110" s="20" t="e">
        <v>#N/A</v>
      </c>
      <c r="E110" s="13" t="e">
        <v>#N/A</v>
      </c>
    </row>
    <row r="111" spans="1:5" x14ac:dyDescent="0.25">
      <c r="A111" s="29" t="s">
        <v>209</v>
      </c>
      <c r="B111" s="29" t="s">
        <v>159</v>
      </c>
      <c r="C111" s="19" t="e">
        <v>#N/A</v>
      </c>
      <c r="D111" s="20" t="e">
        <v>#N/A</v>
      </c>
      <c r="E111" s="13" t="e">
        <v>#N/A</v>
      </c>
    </row>
    <row r="112" spans="1:5" x14ac:dyDescent="0.25">
      <c r="A112" s="29" t="s">
        <v>209</v>
      </c>
      <c r="B112" s="29" t="s">
        <v>160</v>
      </c>
      <c r="C112" s="19" t="e">
        <v>#N/A</v>
      </c>
      <c r="D112" s="20" t="e">
        <v>#N/A</v>
      </c>
      <c r="E112" s="13" t="e">
        <v>#N/A</v>
      </c>
    </row>
    <row r="113" spans="1:5" x14ac:dyDescent="0.25">
      <c r="A113" s="29" t="s">
        <v>209</v>
      </c>
      <c r="B113" s="29" t="s">
        <v>161</v>
      </c>
      <c r="C113" s="19" t="e">
        <v>#N/A</v>
      </c>
      <c r="D113" s="20" t="e">
        <v>#N/A</v>
      </c>
      <c r="E113" s="13" t="e">
        <v>#N/A</v>
      </c>
    </row>
    <row r="114" spans="1:5" x14ac:dyDescent="0.25">
      <c r="A114" s="29" t="s">
        <v>209</v>
      </c>
      <c r="B114" s="29" t="s">
        <v>162</v>
      </c>
      <c r="C114" s="19" t="e">
        <v>#N/A</v>
      </c>
      <c r="D114" s="20" t="e">
        <v>#N/A</v>
      </c>
      <c r="E114" s="13" t="e">
        <v>#N/A</v>
      </c>
    </row>
    <row r="115" spans="1:5" x14ac:dyDescent="0.25">
      <c r="A115" s="29" t="s">
        <v>209</v>
      </c>
      <c r="B115" s="29" t="s">
        <v>163</v>
      </c>
      <c r="C115" s="19" t="e">
        <v>#N/A</v>
      </c>
      <c r="D115" s="20" t="e">
        <v>#N/A</v>
      </c>
      <c r="E115" s="13" t="e">
        <v>#N/A</v>
      </c>
    </row>
    <row r="116" spans="1:5" x14ac:dyDescent="0.25">
      <c r="A116" s="29" t="s">
        <v>209</v>
      </c>
      <c r="B116" s="29" t="s">
        <v>164</v>
      </c>
      <c r="C116" s="19" t="e">
        <v>#N/A</v>
      </c>
      <c r="D116" s="20" t="e">
        <v>#N/A</v>
      </c>
      <c r="E116" s="13" t="e">
        <v>#N/A</v>
      </c>
    </row>
    <row r="117" spans="1:5" x14ac:dyDescent="0.25">
      <c r="A117" s="29" t="s">
        <v>209</v>
      </c>
      <c r="B117" s="29" t="s">
        <v>155</v>
      </c>
      <c r="C117" s="19" t="e">
        <v>#N/A</v>
      </c>
      <c r="D117" s="20" t="e">
        <v>#N/A</v>
      </c>
      <c r="E117" s="13" t="e">
        <v>#N/A</v>
      </c>
    </row>
    <row r="118" spans="1:5" x14ac:dyDescent="0.25">
      <c r="A118" s="29" t="s">
        <v>209</v>
      </c>
      <c r="B118" s="29" t="s">
        <v>101</v>
      </c>
      <c r="C118" s="19" t="s">
        <v>59</v>
      </c>
      <c r="D118" s="20" t="s">
        <v>173</v>
      </c>
      <c r="E118" s="13">
        <v>15</v>
      </c>
    </row>
    <row r="119" spans="1:5" x14ac:dyDescent="0.25">
      <c r="A119" s="29" t="s">
        <v>209</v>
      </c>
      <c r="B119" s="29" t="s">
        <v>154</v>
      </c>
      <c r="C119" s="19" t="e">
        <v>#N/A</v>
      </c>
      <c r="D119" s="20" t="e">
        <v>#N/A</v>
      </c>
      <c r="E119" s="13" t="e">
        <v>#N/A</v>
      </c>
    </row>
    <row r="120" spans="1:5" x14ac:dyDescent="0.25">
      <c r="A120" s="29" t="s">
        <v>209</v>
      </c>
      <c r="B120" s="29" t="s">
        <v>155</v>
      </c>
      <c r="C120" s="19" t="e">
        <v>#N/A</v>
      </c>
      <c r="D120" s="20" t="e">
        <v>#N/A</v>
      </c>
      <c r="E120" s="13" t="e">
        <v>#N/A</v>
      </c>
    </row>
    <row r="121" spans="1:5" x14ac:dyDescent="0.25">
      <c r="A121" s="29" t="s">
        <v>209</v>
      </c>
      <c r="B121" s="29" t="s">
        <v>158</v>
      </c>
      <c r="C121" s="19" t="e">
        <v>#N/A</v>
      </c>
      <c r="D121" s="20" t="e">
        <v>#N/A</v>
      </c>
      <c r="E121" s="13" t="e">
        <v>#N/A</v>
      </c>
    </row>
    <row r="122" spans="1:5" ht="45" x14ac:dyDescent="0.25">
      <c r="A122" s="29" t="s">
        <v>209</v>
      </c>
      <c r="B122" s="29" t="s">
        <v>46</v>
      </c>
      <c r="C122" s="19" t="s">
        <v>56</v>
      </c>
      <c r="D122" s="20" t="s">
        <v>174</v>
      </c>
      <c r="E122" s="13">
        <v>16</v>
      </c>
    </row>
    <row r="123" spans="1:5" ht="45" x14ac:dyDescent="0.25">
      <c r="A123" s="29" t="s">
        <v>209</v>
      </c>
      <c r="B123" s="29" t="s">
        <v>152</v>
      </c>
      <c r="C123" s="19" t="s">
        <v>59</v>
      </c>
      <c r="D123" s="20" t="s">
        <v>175</v>
      </c>
      <c r="E123" s="13">
        <v>9</v>
      </c>
    </row>
    <row r="124" spans="1:5" ht="45" x14ac:dyDescent="0.25">
      <c r="A124" s="29" t="s">
        <v>209</v>
      </c>
      <c r="B124" s="29" t="s">
        <v>95</v>
      </c>
      <c r="C124" s="19" t="s">
        <v>58</v>
      </c>
      <c r="D124" s="20" t="s">
        <v>191</v>
      </c>
      <c r="E124" s="13">
        <v>4</v>
      </c>
    </row>
    <row r="125" spans="1:5" ht="60" x14ac:dyDescent="0.25">
      <c r="A125" s="29" t="s">
        <v>209</v>
      </c>
      <c r="B125" s="29" t="s">
        <v>33</v>
      </c>
      <c r="C125" s="19" t="s">
        <v>56</v>
      </c>
      <c r="D125" s="20" t="s">
        <v>208</v>
      </c>
      <c r="E125" s="13">
        <v>10</v>
      </c>
    </row>
    <row r="126" spans="1:5" ht="75" x14ac:dyDescent="0.25">
      <c r="A126" s="29" t="s">
        <v>209</v>
      </c>
      <c r="B126" s="29" t="s">
        <v>44</v>
      </c>
      <c r="C126" s="19" t="s">
        <v>58</v>
      </c>
      <c r="D126" s="20" t="s">
        <v>176</v>
      </c>
      <c r="E126" s="13">
        <v>14</v>
      </c>
    </row>
    <row r="127" spans="1:5" ht="30" x14ac:dyDescent="0.25">
      <c r="A127" s="29" t="s">
        <v>209</v>
      </c>
      <c r="B127" s="29" t="s">
        <v>131</v>
      </c>
      <c r="C127" s="19" t="s">
        <v>60</v>
      </c>
      <c r="D127" s="20" t="s">
        <v>177</v>
      </c>
      <c r="E127" s="13">
        <v>2</v>
      </c>
    </row>
    <row r="128" spans="1:5" x14ac:dyDescent="0.25">
      <c r="A128" s="29" t="s">
        <v>209</v>
      </c>
      <c r="B128" s="29" t="s">
        <v>166</v>
      </c>
      <c r="C128" s="19" t="e">
        <v>#N/A</v>
      </c>
      <c r="D128" s="20" t="e">
        <v>#N/A</v>
      </c>
      <c r="E128" s="13" t="e">
        <v>#N/A</v>
      </c>
    </row>
    <row r="129" spans="1:5" ht="45" x14ac:dyDescent="0.25">
      <c r="A129" s="29" t="s">
        <v>209</v>
      </c>
      <c r="B129" s="29" t="s">
        <v>9</v>
      </c>
      <c r="C129" s="19" t="s">
        <v>59</v>
      </c>
      <c r="D129" s="20" t="s">
        <v>178</v>
      </c>
      <c r="E129" s="13">
        <v>3</v>
      </c>
    </row>
    <row r="130" spans="1:5" ht="45" x14ac:dyDescent="0.25">
      <c r="A130" s="29" t="s">
        <v>209</v>
      </c>
      <c r="B130" s="29" t="s">
        <v>100</v>
      </c>
      <c r="C130" s="19" t="s">
        <v>58</v>
      </c>
      <c r="D130" s="20" t="s">
        <v>193</v>
      </c>
      <c r="E130" s="13">
        <v>13</v>
      </c>
    </row>
    <row r="131" spans="1:5" ht="45" x14ac:dyDescent="0.25">
      <c r="A131" s="29" t="s">
        <v>209</v>
      </c>
      <c r="B131" s="29" t="s">
        <v>92</v>
      </c>
      <c r="C131" s="19" t="s">
        <v>59</v>
      </c>
      <c r="D131" s="20" t="s">
        <v>194</v>
      </c>
      <c r="E131" s="13">
        <v>5</v>
      </c>
    </row>
    <row r="132" spans="1:5" ht="30" x14ac:dyDescent="0.25">
      <c r="A132" s="29" t="s">
        <v>209</v>
      </c>
      <c r="B132" s="29" t="s">
        <v>20</v>
      </c>
      <c r="C132" s="19" t="s">
        <v>59</v>
      </c>
      <c r="D132" s="20" t="s">
        <v>195</v>
      </c>
      <c r="E132" s="13" t="s">
        <v>196</v>
      </c>
    </row>
    <row r="133" spans="1:5" ht="30" x14ac:dyDescent="0.25">
      <c r="A133" s="29" t="s">
        <v>209</v>
      </c>
      <c r="B133" s="29" t="s">
        <v>29</v>
      </c>
      <c r="C133" s="19" t="s">
        <v>57</v>
      </c>
      <c r="D133" s="20" t="s">
        <v>180</v>
      </c>
      <c r="E133" s="13">
        <v>6</v>
      </c>
    </row>
    <row r="134" spans="1:5" x14ac:dyDescent="0.25">
      <c r="A134" s="29" t="s">
        <v>222</v>
      </c>
      <c r="B134" s="29" t="s">
        <v>101</v>
      </c>
      <c r="C134" s="19" t="s">
        <v>59</v>
      </c>
      <c r="D134" s="20" t="s">
        <v>173</v>
      </c>
      <c r="E134" s="13">
        <v>15</v>
      </c>
    </row>
    <row r="135" spans="1:5" x14ac:dyDescent="0.25">
      <c r="A135" s="29" t="s">
        <v>222</v>
      </c>
      <c r="B135" s="29" t="s">
        <v>211</v>
      </c>
      <c r="C135" s="19" t="e">
        <v>#N/A</v>
      </c>
      <c r="D135" s="20" t="e">
        <v>#N/A</v>
      </c>
      <c r="E135" s="16" t="e">
        <v>#N/A</v>
      </c>
    </row>
    <row r="136" spans="1:5" x14ac:dyDescent="0.25">
      <c r="A136" s="29" t="s">
        <v>222</v>
      </c>
      <c r="B136" s="29" t="s">
        <v>212</v>
      </c>
      <c r="C136" s="19" t="e">
        <v>#N/A</v>
      </c>
      <c r="D136" s="20" t="e">
        <v>#N/A</v>
      </c>
      <c r="E136" s="16" t="e">
        <v>#N/A</v>
      </c>
    </row>
    <row r="137" spans="1:5" x14ac:dyDescent="0.25">
      <c r="A137" s="29" t="s">
        <v>222</v>
      </c>
      <c r="B137" s="29" t="s">
        <v>213</v>
      </c>
      <c r="C137" s="19" t="e">
        <v>#N/A</v>
      </c>
      <c r="D137" s="20" t="e">
        <v>#N/A</v>
      </c>
      <c r="E137" s="16" t="e">
        <v>#N/A</v>
      </c>
    </row>
    <row r="138" spans="1:5" x14ac:dyDescent="0.25">
      <c r="A138" s="29" t="s">
        <v>222</v>
      </c>
      <c r="B138" s="29" t="s">
        <v>214</v>
      </c>
      <c r="C138" s="19" t="e">
        <v>#N/A</v>
      </c>
      <c r="D138" s="20" t="e">
        <v>#N/A</v>
      </c>
      <c r="E138" s="16" t="e">
        <v>#N/A</v>
      </c>
    </row>
    <row r="139" spans="1:5" x14ac:dyDescent="0.25">
      <c r="A139" s="29" t="s">
        <v>222</v>
      </c>
      <c r="B139" s="29" t="s">
        <v>215</v>
      </c>
      <c r="C139" s="19" t="e">
        <v>#N/A</v>
      </c>
      <c r="D139" s="20" t="e">
        <v>#N/A</v>
      </c>
      <c r="E139" s="16" t="e">
        <v>#N/A</v>
      </c>
    </row>
    <row r="140" spans="1:5" x14ac:dyDescent="0.25">
      <c r="A140" s="29" t="s">
        <v>222</v>
      </c>
      <c r="B140" s="29" t="s">
        <v>216</v>
      </c>
      <c r="C140" s="19" t="e">
        <v>#N/A</v>
      </c>
      <c r="D140" s="20" t="e">
        <v>#N/A</v>
      </c>
      <c r="E140" s="16" t="e">
        <v>#N/A</v>
      </c>
    </row>
    <row r="141" spans="1:5" x14ac:dyDescent="0.25">
      <c r="A141" s="29" t="s">
        <v>222</v>
      </c>
      <c r="B141" s="29" t="s">
        <v>217</v>
      </c>
      <c r="C141" s="19" t="e">
        <v>#N/A</v>
      </c>
      <c r="D141" s="20" t="e">
        <v>#N/A</v>
      </c>
      <c r="E141" s="16" t="e">
        <v>#N/A</v>
      </c>
    </row>
    <row r="142" spans="1:5" ht="45" x14ac:dyDescent="0.25">
      <c r="A142" s="29" t="s">
        <v>222</v>
      </c>
      <c r="B142" s="29" t="s">
        <v>46</v>
      </c>
      <c r="C142" s="19" t="s">
        <v>56</v>
      </c>
      <c r="D142" s="20" t="s">
        <v>174</v>
      </c>
      <c r="E142" s="16">
        <v>16</v>
      </c>
    </row>
    <row r="143" spans="1:5" ht="45" x14ac:dyDescent="0.25">
      <c r="A143" s="29" t="s">
        <v>222</v>
      </c>
      <c r="B143" s="29" t="s">
        <v>95</v>
      </c>
      <c r="C143" s="19" t="s">
        <v>58</v>
      </c>
      <c r="D143" s="20" t="s">
        <v>191</v>
      </c>
      <c r="E143" s="16">
        <v>4</v>
      </c>
    </row>
    <row r="144" spans="1:5" ht="75" x14ac:dyDescent="0.25">
      <c r="A144" s="29" t="s">
        <v>222</v>
      </c>
      <c r="B144" s="29" t="s">
        <v>44</v>
      </c>
      <c r="C144" s="19" t="s">
        <v>58</v>
      </c>
      <c r="D144" s="20" t="s">
        <v>176</v>
      </c>
      <c r="E144" s="16">
        <v>14</v>
      </c>
    </row>
    <row r="145" spans="1:5" ht="30" x14ac:dyDescent="0.25">
      <c r="A145" s="29" t="s">
        <v>222</v>
      </c>
      <c r="B145" s="29" t="s">
        <v>131</v>
      </c>
      <c r="C145" s="19" t="s">
        <v>60</v>
      </c>
      <c r="D145" s="20" t="s">
        <v>177</v>
      </c>
      <c r="E145" s="16">
        <v>2</v>
      </c>
    </row>
    <row r="146" spans="1:5" x14ac:dyDescent="0.25">
      <c r="A146" s="29" t="s">
        <v>222</v>
      </c>
      <c r="B146" s="29" t="s">
        <v>165</v>
      </c>
      <c r="C146" s="19" t="e">
        <v>#N/A</v>
      </c>
      <c r="D146" s="20" t="e">
        <v>#N/A</v>
      </c>
      <c r="E146" s="16" t="e">
        <v>#N/A</v>
      </c>
    </row>
    <row r="147" spans="1:5" x14ac:dyDescent="0.25">
      <c r="A147" s="29" t="s">
        <v>222</v>
      </c>
      <c r="B147" s="29" t="s">
        <v>166</v>
      </c>
      <c r="C147" s="19" t="e">
        <v>#N/A</v>
      </c>
      <c r="D147" s="20" t="e">
        <v>#N/A</v>
      </c>
      <c r="E147" s="16" t="e">
        <v>#N/A</v>
      </c>
    </row>
    <row r="148" spans="1:5" ht="60" x14ac:dyDescent="0.25">
      <c r="A148" s="29" t="s">
        <v>222</v>
      </c>
      <c r="B148" s="29" t="s">
        <v>14</v>
      </c>
      <c r="C148" s="32" t="s">
        <v>58</v>
      </c>
      <c r="D148" s="20" t="s">
        <v>192</v>
      </c>
      <c r="E148" s="33">
        <v>7</v>
      </c>
    </row>
    <row r="149" spans="1:5" ht="45" x14ac:dyDescent="0.25">
      <c r="A149" s="29" t="s">
        <v>222</v>
      </c>
      <c r="B149" s="29" t="s">
        <v>100</v>
      </c>
      <c r="C149" s="32" t="s">
        <v>58</v>
      </c>
      <c r="D149" s="20" t="s">
        <v>193</v>
      </c>
      <c r="E149" s="33">
        <v>13</v>
      </c>
    </row>
    <row r="150" spans="1:5" x14ac:dyDescent="0.25">
      <c r="A150" s="29" t="s">
        <v>222</v>
      </c>
      <c r="B150" s="29" t="s">
        <v>218</v>
      </c>
      <c r="C150" s="32" t="e">
        <v>#N/A</v>
      </c>
      <c r="D150" s="20" t="e">
        <v>#N/A</v>
      </c>
      <c r="E150" s="33" t="e">
        <v>#N/A</v>
      </c>
    </row>
    <row r="151" spans="1:5" x14ac:dyDescent="0.25">
      <c r="A151" s="29" t="s">
        <v>222</v>
      </c>
      <c r="B151" s="29" t="s">
        <v>219</v>
      </c>
      <c r="C151" s="32" t="e">
        <v>#N/A</v>
      </c>
      <c r="D151" s="20" t="e">
        <v>#N/A</v>
      </c>
      <c r="E151" s="35" t="e">
        <v>#N/A</v>
      </c>
    </row>
    <row r="152" spans="1:5" x14ac:dyDescent="0.25">
      <c r="A152" s="29" t="s">
        <v>222</v>
      </c>
      <c r="B152" s="29" t="s">
        <v>220</v>
      </c>
      <c r="C152" s="32" t="e">
        <v>#N/A</v>
      </c>
      <c r="D152" s="20" t="e">
        <v>#N/A</v>
      </c>
      <c r="E152" s="33" t="e">
        <v>#N/A</v>
      </c>
    </row>
    <row r="153" spans="1:5" x14ac:dyDescent="0.25">
      <c r="A153" s="29" t="s">
        <v>222</v>
      </c>
      <c r="B153" s="29" t="s">
        <v>221</v>
      </c>
      <c r="C153" s="32" t="e">
        <v>#N/A</v>
      </c>
      <c r="D153" s="20" t="e">
        <v>#N/A</v>
      </c>
      <c r="E153" s="33" t="e">
        <v>#N/A</v>
      </c>
    </row>
    <row r="154" spans="1:5" ht="45" x14ac:dyDescent="0.25">
      <c r="A154" s="29" t="s">
        <v>222</v>
      </c>
      <c r="B154" s="29" t="s">
        <v>70</v>
      </c>
      <c r="C154" s="32" t="s">
        <v>59</v>
      </c>
      <c r="D154" s="20" t="s">
        <v>184</v>
      </c>
      <c r="E154" s="33">
        <v>12</v>
      </c>
    </row>
    <row r="155" spans="1:5" ht="45" x14ac:dyDescent="0.25">
      <c r="A155" s="29" t="s">
        <v>222</v>
      </c>
      <c r="B155" s="29" t="s">
        <v>92</v>
      </c>
      <c r="C155" s="32" t="s">
        <v>59</v>
      </c>
      <c r="D155" s="20" t="s">
        <v>194</v>
      </c>
      <c r="E155" s="33">
        <v>5</v>
      </c>
    </row>
    <row r="156" spans="1:5" ht="45" x14ac:dyDescent="0.25">
      <c r="A156" s="29" t="s">
        <v>222</v>
      </c>
      <c r="B156" s="29" t="s">
        <v>22</v>
      </c>
      <c r="C156" s="32" t="s">
        <v>57</v>
      </c>
      <c r="D156" s="20" t="s">
        <v>179</v>
      </c>
      <c r="E156" s="33">
        <v>11</v>
      </c>
    </row>
    <row r="157" spans="1:5" ht="30" x14ac:dyDescent="0.25">
      <c r="A157" s="29" t="s">
        <v>222</v>
      </c>
      <c r="B157" s="29" t="s">
        <v>29</v>
      </c>
      <c r="C157" s="32" t="s">
        <v>57</v>
      </c>
      <c r="D157" s="20" t="s">
        <v>180</v>
      </c>
      <c r="E157" s="35">
        <v>6</v>
      </c>
    </row>
    <row r="158" spans="1:5" ht="75" x14ac:dyDescent="0.25">
      <c r="A158" s="29" t="s">
        <v>222</v>
      </c>
      <c r="B158" s="29" t="s">
        <v>26</v>
      </c>
      <c r="C158" s="19" t="s">
        <v>59</v>
      </c>
      <c r="D158" s="20" t="s">
        <v>181</v>
      </c>
      <c r="E158" s="21">
        <v>8</v>
      </c>
    </row>
    <row r="159" spans="1:5" x14ac:dyDescent="0.25">
      <c r="A159" s="29" t="s">
        <v>222</v>
      </c>
      <c r="B159" s="29"/>
      <c r="C159" s="19" t="e">
        <v>#N/A</v>
      </c>
      <c r="D159" s="20" t="e">
        <v>#N/A</v>
      </c>
      <c r="E159" s="21" t="e">
        <v>#N/A</v>
      </c>
    </row>
    <row r="160" spans="1:5" x14ac:dyDescent="0.25">
      <c r="A160" s="29" t="s">
        <v>222</v>
      </c>
      <c r="B160" s="29"/>
      <c r="C160" s="19" t="e">
        <v>#N/A</v>
      </c>
      <c r="D160" s="20" t="e">
        <v>#N/A</v>
      </c>
      <c r="E160" s="21" t="e">
        <v>#N/A</v>
      </c>
    </row>
    <row r="161" spans="1:5" x14ac:dyDescent="0.25">
      <c r="A161" s="29" t="s">
        <v>222</v>
      </c>
      <c r="B161" s="29"/>
      <c r="C161" s="19" t="e">
        <v>#N/A</v>
      </c>
      <c r="D161" s="20" t="e">
        <v>#N/A</v>
      </c>
      <c r="E161" s="21" t="e">
        <v>#N/A</v>
      </c>
    </row>
    <row r="162" spans="1:5" x14ac:dyDescent="0.25">
      <c r="A162" s="29" t="s">
        <v>222</v>
      </c>
      <c r="B162" s="29"/>
      <c r="C162" s="19" t="e">
        <v>#N/A</v>
      </c>
      <c r="D162" s="20" t="e">
        <v>#N/A</v>
      </c>
      <c r="E162" s="21" t="e">
        <v>#N/A</v>
      </c>
    </row>
    <row r="163" spans="1:5" x14ac:dyDescent="0.25">
      <c r="A163" s="29" t="s">
        <v>222</v>
      </c>
      <c r="B163" s="29"/>
      <c r="C163" s="19" t="e">
        <v>#N/A</v>
      </c>
      <c r="D163" s="20" t="e">
        <v>#N/A</v>
      </c>
      <c r="E163" s="21" t="e">
        <v>#N/A</v>
      </c>
    </row>
    <row r="164" spans="1:5" x14ac:dyDescent="0.25">
      <c r="A164" s="29" t="s">
        <v>263</v>
      </c>
      <c r="B164" s="29" t="s">
        <v>101</v>
      </c>
      <c r="C164" s="37" t="s">
        <v>59</v>
      </c>
      <c r="D164" s="32" t="s">
        <v>173</v>
      </c>
      <c r="E164" s="20">
        <v>15</v>
      </c>
    </row>
    <row r="165" spans="1:5" ht="30" x14ac:dyDescent="0.25">
      <c r="A165" s="29" t="s">
        <v>263</v>
      </c>
      <c r="B165" s="29" t="s">
        <v>158</v>
      </c>
      <c r="C165" s="37" t="s">
        <v>57</v>
      </c>
      <c r="D165" s="32">
        <v>0</v>
      </c>
      <c r="E165" s="20" t="s">
        <v>196</v>
      </c>
    </row>
    <row r="166" spans="1:5" ht="45" x14ac:dyDescent="0.25">
      <c r="A166" s="29" t="s">
        <v>263</v>
      </c>
      <c r="B166" s="29" t="s">
        <v>46</v>
      </c>
      <c r="C166" s="37" t="s">
        <v>56</v>
      </c>
      <c r="D166" s="32" t="s">
        <v>174</v>
      </c>
      <c r="E166" s="20">
        <v>16</v>
      </c>
    </row>
    <row r="167" spans="1:5" x14ac:dyDescent="0.25">
      <c r="A167" s="29" t="s">
        <v>263</v>
      </c>
      <c r="B167" s="29" t="s">
        <v>232</v>
      </c>
      <c r="C167" s="37" t="e">
        <v>#N/A</v>
      </c>
      <c r="D167" s="32" t="e">
        <v>#N/A</v>
      </c>
      <c r="E167" s="20" t="e">
        <v>#N/A</v>
      </c>
    </row>
    <row r="168" spans="1:5" x14ac:dyDescent="0.25">
      <c r="A168" s="29" t="s">
        <v>263</v>
      </c>
      <c r="B168" s="29" t="s">
        <v>233</v>
      </c>
      <c r="C168" s="37" t="e">
        <v>#N/A</v>
      </c>
      <c r="D168" s="32" t="e">
        <v>#N/A</v>
      </c>
      <c r="E168" s="20" t="e">
        <v>#N/A</v>
      </c>
    </row>
    <row r="169" spans="1:5" x14ac:dyDescent="0.25">
      <c r="A169" s="29" t="s">
        <v>263</v>
      </c>
      <c r="B169" s="29" t="s">
        <v>234</v>
      </c>
      <c r="C169" s="37" t="e">
        <v>#N/A</v>
      </c>
      <c r="D169" s="32" t="e">
        <v>#N/A</v>
      </c>
      <c r="E169" s="20" t="e">
        <v>#N/A</v>
      </c>
    </row>
    <row r="170" spans="1:5" x14ac:dyDescent="0.25">
      <c r="A170" s="29" t="s">
        <v>263</v>
      </c>
      <c r="B170" s="29" t="s">
        <v>235</v>
      </c>
      <c r="C170" s="37" t="e">
        <v>#N/A</v>
      </c>
      <c r="D170" s="32" t="e">
        <v>#N/A</v>
      </c>
      <c r="E170" s="20" t="e">
        <v>#N/A</v>
      </c>
    </row>
    <row r="171" spans="1:5" x14ac:dyDescent="0.25">
      <c r="A171" s="29" t="s">
        <v>263</v>
      </c>
      <c r="B171" s="29" t="s">
        <v>236</v>
      </c>
      <c r="C171" s="37" t="e">
        <v>#N/A</v>
      </c>
      <c r="D171" s="32" t="e">
        <v>#N/A</v>
      </c>
      <c r="E171" s="20" t="e">
        <v>#N/A</v>
      </c>
    </row>
    <row r="172" spans="1:5" x14ac:dyDescent="0.25">
      <c r="A172" s="29" t="s">
        <v>263</v>
      </c>
      <c r="B172" s="29" t="s">
        <v>237</v>
      </c>
      <c r="C172" s="37" t="e">
        <v>#N/A</v>
      </c>
      <c r="D172" s="32" t="e">
        <v>#N/A</v>
      </c>
      <c r="E172" s="20" t="e">
        <v>#N/A</v>
      </c>
    </row>
    <row r="173" spans="1:5" x14ac:dyDescent="0.25">
      <c r="A173" s="29" t="s">
        <v>263</v>
      </c>
      <c r="B173" s="29" t="s">
        <v>238</v>
      </c>
      <c r="C173" s="37" t="e">
        <v>#N/A</v>
      </c>
      <c r="D173" s="32" t="e">
        <v>#N/A</v>
      </c>
      <c r="E173" s="20" t="e">
        <v>#N/A</v>
      </c>
    </row>
    <row r="174" spans="1:5" x14ac:dyDescent="0.25">
      <c r="A174" s="29" t="s">
        <v>263</v>
      </c>
      <c r="B174" s="29" t="s">
        <v>239</v>
      </c>
      <c r="C174" s="37" t="e">
        <v>#N/A</v>
      </c>
      <c r="D174" s="32" t="e">
        <v>#N/A</v>
      </c>
      <c r="E174" s="20" t="e">
        <v>#N/A</v>
      </c>
    </row>
    <row r="175" spans="1:5" x14ac:dyDescent="0.25">
      <c r="A175" s="29" t="s">
        <v>263</v>
      </c>
      <c r="B175" s="29" t="s">
        <v>240</v>
      </c>
      <c r="C175" s="37" t="e">
        <v>#N/A</v>
      </c>
      <c r="D175" s="32" t="e">
        <v>#N/A</v>
      </c>
      <c r="E175" s="20" t="e">
        <v>#N/A</v>
      </c>
    </row>
    <row r="176" spans="1:5" ht="45" x14ac:dyDescent="0.25">
      <c r="A176" s="29" t="s">
        <v>263</v>
      </c>
      <c r="B176" s="29" t="s">
        <v>152</v>
      </c>
      <c r="C176" s="37" t="s">
        <v>59</v>
      </c>
      <c r="D176" s="32" t="s">
        <v>175</v>
      </c>
      <c r="E176" s="20">
        <v>9</v>
      </c>
    </row>
    <row r="177" spans="1:5" ht="45" x14ac:dyDescent="0.25">
      <c r="A177" s="29" t="s">
        <v>263</v>
      </c>
      <c r="B177" s="29" t="s">
        <v>95</v>
      </c>
      <c r="C177" s="37" t="s">
        <v>58</v>
      </c>
      <c r="D177" s="32" t="s">
        <v>191</v>
      </c>
      <c r="E177" s="20">
        <v>4</v>
      </c>
    </row>
    <row r="178" spans="1:5" x14ac:dyDescent="0.25">
      <c r="A178" s="29" t="s">
        <v>263</v>
      </c>
      <c r="B178" s="29" t="s">
        <v>241</v>
      </c>
      <c r="C178" s="37" t="e">
        <v>#N/A</v>
      </c>
      <c r="D178" s="32" t="e">
        <v>#N/A</v>
      </c>
      <c r="E178" s="20" t="e">
        <v>#N/A</v>
      </c>
    </row>
    <row r="179" spans="1:5" x14ac:dyDescent="0.25">
      <c r="A179" s="29" t="s">
        <v>263</v>
      </c>
      <c r="B179" s="29" t="s">
        <v>242</v>
      </c>
      <c r="C179" s="37" t="e">
        <v>#N/A</v>
      </c>
      <c r="D179" s="32" t="e">
        <v>#N/A</v>
      </c>
      <c r="E179" s="20" t="e">
        <v>#N/A</v>
      </c>
    </row>
    <row r="180" spans="1:5" x14ac:dyDescent="0.25">
      <c r="A180" s="29" t="s">
        <v>263</v>
      </c>
      <c r="B180" s="29" t="s">
        <v>243</v>
      </c>
      <c r="C180" s="37" t="e">
        <v>#N/A</v>
      </c>
      <c r="D180" s="32" t="e">
        <v>#N/A</v>
      </c>
      <c r="E180" s="20" t="e">
        <v>#N/A</v>
      </c>
    </row>
    <row r="181" spans="1:5" x14ac:dyDescent="0.25">
      <c r="A181" s="29" t="s">
        <v>263</v>
      </c>
      <c r="B181" s="29" t="s">
        <v>244</v>
      </c>
      <c r="C181" s="37" t="e">
        <v>#N/A</v>
      </c>
      <c r="D181" s="32" t="e">
        <v>#N/A</v>
      </c>
      <c r="E181" s="20" t="e">
        <v>#N/A</v>
      </c>
    </row>
    <row r="182" spans="1:5" x14ac:dyDescent="0.25">
      <c r="A182" s="29" t="s">
        <v>263</v>
      </c>
      <c r="B182" s="29" t="s">
        <v>245</v>
      </c>
      <c r="C182" s="37" t="e">
        <v>#N/A</v>
      </c>
      <c r="D182" s="32" t="e">
        <v>#N/A</v>
      </c>
      <c r="E182" s="20" t="e">
        <v>#N/A</v>
      </c>
    </row>
    <row r="183" spans="1:5" x14ac:dyDescent="0.25">
      <c r="A183" s="29" t="s">
        <v>263</v>
      </c>
      <c r="B183" s="29" t="s">
        <v>246</v>
      </c>
      <c r="C183" s="37" t="e">
        <v>#N/A</v>
      </c>
      <c r="D183" s="32" t="e">
        <v>#N/A</v>
      </c>
      <c r="E183" s="20" t="e">
        <v>#N/A</v>
      </c>
    </row>
    <row r="184" spans="1:5" ht="60" x14ac:dyDescent="0.25">
      <c r="A184" s="29" t="s">
        <v>263</v>
      </c>
      <c r="B184" s="29" t="s">
        <v>33</v>
      </c>
      <c r="C184" s="37" t="s">
        <v>56</v>
      </c>
      <c r="D184" s="32" t="s">
        <v>208</v>
      </c>
      <c r="E184" s="20">
        <v>10</v>
      </c>
    </row>
    <row r="185" spans="1:5" ht="75" x14ac:dyDescent="0.25">
      <c r="A185" s="29" t="s">
        <v>263</v>
      </c>
      <c r="B185" s="29" t="s">
        <v>44</v>
      </c>
      <c r="C185" s="37" t="s">
        <v>58</v>
      </c>
      <c r="D185" s="32" t="s">
        <v>176</v>
      </c>
      <c r="E185" s="20">
        <v>14</v>
      </c>
    </row>
    <row r="186" spans="1:5" ht="30" x14ac:dyDescent="0.25">
      <c r="A186" s="29" t="s">
        <v>263</v>
      </c>
      <c r="B186" s="29" t="s">
        <v>131</v>
      </c>
      <c r="C186" s="37" t="s">
        <v>60</v>
      </c>
      <c r="D186" s="32" t="s">
        <v>177</v>
      </c>
      <c r="E186" s="20">
        <v>2</v>
      </c>
    </row>
    <row r="187" spans="1:5" ht="30" x14ac:dyDescent="0.25">
      <c r="A187" s="29" t="s">
        <v>263</v>
      </c>
      <c r="B187" s="29" t="s">
        <v>165</v>
      </c>
      <c r="C187" s="37" t="s">
        <v>57</v>
      </c>
      <c r="D187" s="32">
        <v>0</v>
      </c>
      <c r="E187" s="20" t="s">
        <v>196</v>
      </c>
    </row>
    <row r="188" spans="1:5" ht="45" x14ac:dyDescent="0.25">
      <c r="A188" s="29" t="s">
        <v>263</v>
      </c>
      <c r="B188" s="29" t="s">
        <v>92</v>
      </c>
      <c r="C188" s="37" t="s">
        <v>59</v>
      </c>
      <c r="D188" s="32" t="s">
        <v>194</v>
      </c>
      <c r="E188" s="20">
        <v>5</v>
      </c>
    </row>
    <row r="189" spans="1:5" ht="60" x14ac:dyDescent="0.25">
      <c r="A189" s="29" t="s">
        <v>263</v>
      </c>
      <c r="B189" s="29" t="s">
        <v>20</v>
      </c>
      <c r="C189" s="37" t="s">
        <v>58</v>
      </c>
      <c r="D189" s="32" t="s">
        <v>249</v>
      </c>
      <c r="E189" s="20" t="s">
        <v>196</v>
      </c>
    </row>
    <row r="190" spans="1:5" ht="75" x14ac:dyDescent="0.25">
      <c r="A190" s="29" t="s">
        <v>263</v>
      </c>
      <c r="B190" s="29" t="s">
        <v>26</v>
      </c>
      <c r="C190" s="37" t="s">
        <v>59</v>
      </c>
      <c r="D190" s="32" t="s">
        <v>181</v>
      </c>
      <c r="E190" s="20">
        <v>8</v>
      </c>
    </row>
    <row r="191" spans="1:5" x14ac:dyDescent="0.25">
      <c r="A191" s="29" t="s">
        <v>264</v>
      </c>
      <c r="B191" s="29" t="s">
        <v>101</v>
      </c>
      <c r="C191" s="19" t="s">
        <v>59</v>
      </c>
      <c r="D191" s="20" t="s">
        <v>173</v>
      </c>
      <c r="E191" s="13">
        <v>15</v>
      </c>
    </row>
    <row r="192" spans="1:5" ht="45" x14ac:dyDescent="0.25">
      <c r="A192" s="29" t="s">
        <v>264</v>
      </c>
      <c r="B192" s="29" t="s">
        <v>250</v>
      </c>
      <c r="C192" s="19" t="s">
        <v>58</v>
      </c>
      <c r="D192" s="20" t="s">
        <v>174</v>
      </c>
      <c r="E192" s="13" t="s">
        <v>196</v>
      </c>
    </row>
    <row r="193" spans="1:5" x14ac:dyDescent="0.25">
      <c r="A193" s="29" t="s">
        <v>264</v>
      </c>
      <c r="B193" s="29" t="s">
        <v>211</v>
      </c>
      <c r="C193" s="19" t="e">
        <v>#N/A</v>
      </c>
      <c r="D193" s="20" t="e">
        <v>#N/A</v>
      </c>
      <c r="E193" s="13" t="e">
        <v>#N/A</v>
      </c>
    </row>
    <row r="194" spans="1:5" x14ac:dyDescent="0.25">
      <c r="A194" s="29" t="s">
        <v>264</v>
      </c>
      <c r="B194" s="29" t="s">
        <v>213</v>
      </c>
      <c r="C194" s="19" t="e">
        <v>#N/A</v>
      </c>
      <c r="D194" s="20" t="e">
        <v>#N/A</v>
      </c>
      <c r="E194" s="13" t="e">
        <v>#N/A</v>
      </c>
    </row>
    <row r="195" spans="1:5" x14ac:dyDescent="0.25">
      <c r="A195" s="29" t="s">
        <v>264</v>
      </c>
      <c r="B195" s="29" t="s">
        <v>214</v>
      </c>
      <c r="C195" s="19" t="e">
        <v>#N/A</v>
      </c>
      <c r="D195" s="20" t="e">
        <v>#N/A</v>
      </c>
      <c r="E195" s="13" t="e">
        <v>#N/A</v>
      </c>
    </row>
    <row r="196" spans="1:5" x14ac:dyDescent="0.25">
      <c r="A196" s="29" t="s">
        <v>264</v>
      </c>
      <c r="B196" s="29" t="s">
        <v>158</v>
      </c>
      <c r="C196" s="19" t="s">
        <v>57</v>
      </c>
      <c r="D196" s="20">
        <v>0</v>
      </c>
      <c r="E196" s="13" t="s">
        <v>196</v>
      </c>
    </row>
    <row r="197" spans="1:5" x14ac:dyDescent="0.25">
      <c r="A197" s="29" t="s">
        <v>264</v>
      </c>
      <c r="B197" s="29" t="s">
        <v>215</v>
      </c>
      <c r="C197" s="19" t="e">
        <v>#N/A</v>
      </c>
      <c r="D197" s="20" t="e">
        <v>#N/A</v>
      </c>
      <c r="E197" s="13" t="e">
        <v>#N/A</v>
      </c>
    </row>
    <row r="198" spans="1:5" x14ac:dyDescent="0.25">
      <c r="A198" s="29" t="s">
        <v>264</v>
      </c>
      <c r="B198" s="29" t="s">
        <v>216</v>
      </c>
      <c r="C198" s="19" t="e">
        <v>#N/A</v>
      </c>
      <c r="D198" s="20" t="e">
        <v>#N/A</v>
      </c>
      <c r="E198" s="13" t="e">
        <v>#N/A</v>
      </c>
    </row>
    <row r="199" spans="1:5" x14ac:dyDescent="0.25">
      <c r="A199" s="29" t="s">
        <v>264</v>
      </c>
      <c r="B199" s="29" t="s">
        <v>217</v>
      </c>
      <c r="C199" s="19" t="e">
        <v>#N/A</v>
      </c>
      <c r="D199" s="20" t="e">
        <v>#N/A</v>
      </c>
      <c r="E199" s="13" t="e">
        <v>#N/A</v>
      </c>
    </row>
    <row r="200" spans="1:5" ht="45" x14ac:dyDescent="0.25">
      <c r="A200" s="29" t="s">
        <v>264</v>
      </c>
      <c r="B200" s="29" t="s">
        <v>46</v>
      </c>
      <c r="C200" s="19" t="s">
        <v>56</v>
      </c>
      <c r="D200" s="20" t="s">
        <v>174</v>
      </c>
      <c r="E200" s="13">
        <v>16</v>
      </c>
    </row>
    <row r="201" spans="1:5" ht="45" x14ac:dyDescent="0.25">
      <c r="A201" s="29" t="s">
        <v>264</v>
      </c>
      <c r="B201" s="29" t="s">
        <v>95</v>
      </c>
      <c r="C201" s="19" t="s">
        <v>58</v>
      </c>
      <c r="D201" s="20" t="s">
        <v>191</v>
      </c>
      <c r="E201" s="13">
        <v>4</v>
      </c>
    </row>
    <row r="202" spans="1:5" ht="60" x14ac:dyDescent="0.25">
      <c r="A202" s="29" t="s">
        <v>264</v>
      </c>
      <c r="B202" s="29" t="s">
        <v>33</v>
      </c>
      <c r="C202" s="19" t="s">
        <v>56</v>
      </c>
      <c r="D202" s="20" t="s">
        <v>208</v>
      </c>
      <c r="E202" s="13">
        <v>10</v>
      </c>
    </row>
    <row r="203" spans="1:5" ht="75" x14ac:dyDescent="0.25">
      <c r="A203" s="29" t="s">
        <v>264</v>
      </c>
      <c r="B203" s="29" t="s">
        <v>44</v>
      </c>
      <c r="C203" s="19" t="s">
        <v>58</v>
      </c>
      <c r="D203" s="20" t="s">
        <v>176</v>
      </c>
      <c r="E203" s="13">
        <v>14</v>
      </c>
    </row>
    <row r="204" spans="1:5" ht="30" x14ac:dyDescent="0.25">
      <c r="A204" s="29" t="s">
        <v>264</v>
      </c>
      <c r="B204" s="29" t="s">
        <v>131</v>
      </c>
      <c r="C204" s="19" t="s">
        <v>60</v>
      </c>
      <c r="D204" s="20" t="s">
        <v>177</v>
      </c>
      <c r="E204" s="13">
        <v>2</v>
      </c>
    </row>
    <row r="205" spans="1:5" x14ac:dyDescent="0.25">
      <c r="A205" s="29" t="s">
        <v>264</v>
      </c>
      <c r="B205" s="29" t="s">
        <v>165</v>
      </c>
      <c r="C205" s="19" t="s">
        <v>57</v>
      </c>
      <c r="D205" s="20">
        <v>0</v>
      </c>
      <c r="E205" s="13" t="s">
        <v>196</v>
      </c>
    </row>
    <row r="206" spans="1:5" x14ac:dyDescent="0.25">
      <c r="A206" s="29" t="s">
        <v>264</v>
      </c>
      <c r="B206" s="29" t="s">
        <v>218</v>
      </c>
      <c r="C206" s="19" t="e">
        <v>#N/A</v>
      </c>
      <c r="D206" s="20" t="e">
        <v>#N/A</v>
      </c>
      <c r="E206" s="13" t="e">
        <v>#N/A</v>
      </c>
    </row>
    <row r="207" spans="1:5" x14ac:dyDescent="0.25">
      <c r="A207" s="29" t="s">
        <v>264</v>
      </c>
      <c r="B207" s="29" t="s">
        <v>219</v>
      </c>
      <c r="C207" s="19" t="e">
        <v>#N/A</v>
      </c>
      <c r="D207" s="20" t="e">
        <v>#N/A</v>
      </c>
      <c r="E207" s="13" t="e">
        <v>#N/A</v>
      </c>
    </row>
    <row r="208" spans="1:5" x14ac:dyDescent="0.25">
      <c r="A208" s="29" t="s">
        <v>264</v>
      </c>
      <c r="B208" s="29" t="s">
        <v>220</v>
      </c>
      <c r="C208" s="19" t="e">
        <v>#N/A</v>
      </c>
      <c r="D208" s="20" t="e">
        <v>#N/A</v>
      </c>
      <c r="E208" s="13" t="e">
        <v>#N/A</v>
      </c>
    </row>
    <row r="209" spans="1:5" x14ac:dyDescent="0.25">
      <c r="A209" s="29" t="s">
        <v>264</v>
      </c>
      <c r="B209" s="29" t="s">
        <v>221</v>
      </c>
      <c r="C209" s="19" t="e">
        <v>#N/A</v>
      </c>
      <c r="D209" s="20" t="e">
        <v>#N/A</v>
      </c>
      <c r="E209" s="13" t="e">
        <v>#N/A</v>
      </c>
    </row>
    <row r="210" spans="1:5" ht="45" x14ac:dyDescent="0.25">
      <c r="A210" s="29" t="s">
        <v>264</v>
      </c>
      <c r="B210" s="29" t="s">
        <v>251</v>
      </c>
      <c r="C210" s="19" t="s">
        <v>57</v>
      </c>
      <c r="D210" s="20" t="s">
        <v>179</v>
      </c>
      <c r="E210" s="13" t="s">
        <v>196</v>
      </c>
    </row>
    <row r="211" spans="1:5" ht="45" x14ac:dyDescent="0.25">
      <c r="A211" s="29" t="s">
        <v>264</v>
      </c>
      <c r="B211" s="29" t="s">
        <v>92</v>
      </c>
      <c r="C211" s="19" t="s">
        <v>59</v>
      </c>
      <c r="D211" s="20" t="s">
        <v>194</v>
      </c>
      <c r="E211" s="13">
        <v>5</v>
      </c>
    </row>
    <row r="212" spans="1:5" ht="75" x14ac:dyDescent="0.25">
      <c r="A212" s="29" t="s">
        <v>264</v>
      </c>
      <c r="B212" s="29" t="s">
        <v>254</v>
      </c>
      <c r="C212" s="19" t="s">
        <v>59</v>
      </c>
      <c r="D212" s="20" t="s">
        <v>181</v>
      </c>
      <c r="E212" s="13" t="s">
        <v>196</v>
      </c>
    </row>
    <row r="213" spans="1:5" x14ac:dyDescent="0.25">
      <c r="A213" s="29" t="s">
        <v>264</v>
      </c>
      <c r="B213" s="29" t="s">
        <v>165</v>
      </c>
      <c r="C213" s="19" t="s">
        <v>57</v>
      </c>
      <c r="D213" s="20">
        <v>0</v>
      </c>
      <c r="E213" s="13" t="s">
        <v>196</v>
      </c>
    </row>
    <row r="214" spans="1:5" x14ac:dyDescent="0.25">
      <c r="A214" s="29" t="s">
        <v>262</v>
      </c>
      <c r="B214" s="29" t="s">
        <v>101</v>
      </c>
      <c r="C214" s="19" t="s">
        <v>59</v>
      </c>
      <c r="D214" s="20" t="s">
        <v>173</v>
      </c>
      <c r="E214" s="13">
        <v>15</v>
      </c>
    </row>
    <row r="215" spans="1:5" ht="75" x14ac:dyDescent="0.25">
      <c r="A215" s="29" t="s">
        <v>262</v>
      </c>
      <c r="B215" s="29" t="s">
        <v>254</v>
      </c>
      <c r="C215" s="19" t="s">
        <v>57</v>
      </c>
      <c r="D215" s="20" t="s">
        <v>181</v>
      </c>
      <c r="E215" s="13" t="s">
        <v>196</v>
      </c>
    </row>
    <row r="216" spans="1:5" ht="45" x14ac:dyDescent="0.25">
      <c r="A216" s="29" t="s">
        <v>262</v>
      </c>
      <c r="B216" s="29" t="s">
        <v>250</v>
      </c>
      <c r="C216" s="19" t="s">
        <v>58</v>
      </c>
      <c r="D216" s="20" t="s">
        <v>174</v>
      </c>
      <c r="E216" s="13" t="s">
        <v>196</v>
      </c>
    </row>
    <row r="217" spans="1:5" ht="45" x14ac:dyDescent="0.25">
      <c r="A217" s="29" t="s">
        <v>262</v>
      </c>
      <c r="B217" s="29" t="s">
        <v>46</v>
      </c>
      <c r="C217" s="19" t="s">
        <v>56</v>
      </c>
      <c r="D217" s="20" t="s">
        <v>174</v>
      </c>
      <c r="E217" s="13">
        <v>16</v>
      </c>
    </row>
    <row r="218" spans="1:5" x14ac:dyDescent="0.25">
      <c r="A218" s="29" t="s">
        <v>262</v>
      </c>
      <c r="B218" s="29" t="s">
        <v>232</v>
      </c>
      <c r="C218" s="19" t="e">
        <v>#N/A</v>
      </c>
      <c r="D218" s="20" t="e">
        <v>#N/A</v>
      </c>
      <c r="E218" s="13" t="e">
        <v>#N/A</v>
      </c>
    </row>
    <row r="219" spans="1:5" x14ac:dyDescent="0.25">
      <c r="A219" s="29" t="s">
        <v>262</v>
      </c>
      <c r="B219" s="29" t="s">
        <v>233</v>
      </c>
      <c r="C219" s="19" t="e">
        <v>#N/A</v>
      </c>
      <c r="D219" s="20" t="e">
        <v>#N/A</v>
      </c>
      <c r="E219" s="13" t="e">
        <v>#N/A</v>
      </c>
    </row>
    <row r="220" spans="1:5" x14ac:dyDescent="0.25">
      <c r="A220" s="29" t="s">
        <v>262</v>
      </c>
      <c r="B220" s="29" t="s">
        <v>234</v>
      </c>
      <c r="C220" s="19" t="e">
        <v>#N/A</v>
      </c>
      <c r="D220" s="20" t="e">
        <v>#N/A</v>
      </c>
      <c r="E220" s="13" t="e">
        <v>#N/A</v>
      </c>
    </row>
    <row r="221" spans="1:5" x14ac:dyDescent="0.25">
      <c r="A221" s="29" t="s">
        <v>262</v>
      </c>
      <c r="B221" s="29" t="s">
        <v>235</v>
      </c>
      <c r="C221" s="19" t="e">
        <v>#N/A</v>
      </c>
      <c r="D221" s="20" t="e">
        <v>#N/A</v>
      </c>
      <c r="E221" s="13" t="e">
        <v>#N/A</v>
      </c>
    </row>
    <row r="222" spans="1:5" x14ac:dyDescent="0.25">
      <c r="A222" s="29" t="s">
        <v>262</v>
      </c>
      <c r="B222" s="29" t="s">
        <v>236</v>
      </c>
      <c r="C222" s="19" t="e">
        <v>#N/A</v>
      </c>
      <c r="D222" s="20" t="e">
        <v>#N/A</v>
      </c>
      <c r="E222" s="13" t="e">
        <v>#N/A</v>
      </c>
    </row>
    <row r="223" spans="1:5" x14ac:dyDescent="0.25">
      <c r="A223" s="29" t="s">
        <v>262</v>
      </c>
      <c r="B223" s="29" t="s">
        <v>237</v>
      </c>
      <c r="C223" s="19" t="e">
        <v>#N/A</v>
      </c>
      <c r="D223" s="20" t="e">
        <v>#N/A</v>
      </c>
      <c r="E223" s="13" t="e">
        <v>#N/A</v>
      </c>
    </row>
    <row r="224" spans="1:5" x14ac:dyDescent="0.25">
      <c r="A224" s="29" t="s">
        <v>262</v>
      </c>
      <c r="B224" s="29" t="s">
        <v>238</v>
      </c>
      <c r="C224" s="19" t="e">
        <v>#N/A</v>
      </c>
      <c r="D224" s="20" t="e">
        <v>#N/A</v>
      </c>
      <c r="E224" s="13" t="e">
        <v>#N/A</v>
      </c>
    </row>
    <row r="225" spans="1:5" x14ac:dyDescent="0.25">
      <c r="A225" s="29" t="s">
        <v>262</v>
      </c>
      <c r="B225" s="29" t="s">
        <v>239</v>
      </c>
      <c r="C225" s="19" t="e">
        <v>#N/A</v>
      </c>
      <c r="D225" s="20" t="e">
        <v>#N/A</v>
      </c>
      <c r="E225" s="13" t="e">
        <v>#N/A</v>
      </c>
    </row>
    <row r="226" spans="1:5" x14ac:dyDescent="0.25">
      <c r="A226" s="29" t="s">
        <v>262</v>
      </c>
      <c r="B226" s="29" t="s">
        <v>240</v>
      </c>
      <c r="C226" s="19" t="s">
        <v>57</v>
      </c>
      <c r="D226" s="20" t="s">
        <v>260</v>
      </c>
      <c r="E226" s="13" t="s">
        <v>196</v>
      </c>
    </row>
    <row r="227" spans="1:5" ht="45" x14ac:dyDescent="0.25">
      <c r="A227" s="29" t="s">
        <v>262</v>
      </c>
      <c r="B227" s="29" t="s">
        <v>95</v>
      </c>
      <c r="C227" s="19" t="s">
        <v>58</v>
      </c>
      <c r="D227" s="20" t="s">
        <v>191</v>
      </c>
      <c r="E227" s="13">
        <v>4</v>
      </c>
    </row>
    <row r="228" spans="1:5" x14ac:dyDescent="0.25">
      <c r="A228" s="29" t="s">
        <v>262</v>
      </c>
      <c r="B228" s="29" t="s">
        <v>241</v>
      </c>
      <c r="C228" s="19" t="e">
        <v>#N/A</v>
      </c>
      <c r="D228" s="20" t="e">
        <v>#N/A</v>
      </c>
      <c r="E228" s="13" t="e">
        <v>#N/A</v>
      </c>
    </row>
    <row r="229" spans="1:5" x14ac:dyDescent="0.25">
      <c r="A229" s="29" t="s">
        <v>262</v>
      </c>
      <c r="B229" s="29" t="s">
        <v>242</v>
      </c>
      <c r="C229" s="19" t="e">
        <v>#N/A</v>
      </c>
      <c r="D229" s="20" t="e">
        <v>#N/A</v>
      </c>
      <c r="E229" s="13" t="e">
        <v>#N/A</v>
      </c>
    </row>
    <row r="230" spans="1:5" x14ac:dyDescent="0.25">
      <c r="A230" s="29" t="s">
        <v>262</v>
      </c>
      <c r="B230" s="29" t="s">
        <v>243</v>
      </c>
      <c r="C230" s="19" t="e">
        <v>#N/A</v>
      </c>
      <c r="D230" s="20" t="e">
        <v>#N/A</v>
      </c>
      <c r="E230" s="13" t="e">
        <v>#N/A</v>
      </c>
    </row>
    <row r="231" spans="1:5" x14ac:dyDescent="0.25">
      <c r="A231" s="29" t="s">
        <v>262</v>
      </c>
      <c r="B231" s="29" t="s">
        <v>244</v>
      </c>
      <c r="C231" s="19" t="e">
        <v>#N/A</v>
      </c>
      <c r="D231" s="20" t="e">
        <v>#N/A</v>
      </c>
      <c r="E231" s="13" t="e">
        <v>#N/A</v>
      </c>
    </row>
    <row r="232" spans="1:5" x14ac:dyDescent="0.25">
      <c r="A232" s="29" t="s">
        <v>262</v>
      </c>
      <c r="B232" s="29" t="s">
        <v>245</v>
      </c>
      <c r="C232" s="19" t="e">
        <v>#N/A</v>
      </c>
      <c r="D232" s="20" t="e">
        <v>#N/A</v>
      </c>
      <c r="E232" s="13" t="e">
        <v>#N/A</v>
      </c>
    </row>
    <row r="233" spans="1:5" x14ac:dyDescent="0.25">
      <c r="A233" s="29" t="s">
        <v>262</v>
      </c>
      <c r="B233" s="29" t="s">
        <v>246</v>
      </c>
      <c r="C233" s="19" t="e">
        <v>#N/A</v>
      </c>
      <c r="D233" s="20" t="e">
        <v>#N/A</v>
      </c>
      <c r="E233" s="13" t="e">
        <v>#N/A</v>
      </c>
    </row>
    <row r="234" spans="1:5" ht="60" x14ac:dyDescent="0.25">
      <c r="A234" s="29" t="s">
        <v>262</v>
      </c>
      <c r="B234" s="29" t="s">
        <v>33</v>
      </c>
      <c r="C234" s="19" t="s">
        <v>56</v>
      </c>
      <c r="D234" s="20" t="s">
        <v>208</v>
      </c>
      <c r="E234" s="13">
        <v>10</v>
      </c>
    </row>
    <row r="235" spans="1:5" ht="75" x14ac:dyDescent="0.25">
      <c r="A235" s="29" t="s">
        <v>262</v>
      </c>
      <c r="B235" s="29" t="s">
        <v>44</v>
      </c>
      <c r="C235" s="19" t="s">
        <v>58</v>
      </c>
      <c r="D235" s="20" t="s">
        <v>176</v>
      </c>
      <c r="E235" s="13">
        <v>14</v>
      </c>
    </row>
    <row r="236" spans="1:5" ht="30" x14ac:dyDescent="0.25">
      <c r="A236" s="29" t="s">
        <v>262</v>
      </c>
      <c r="B236" s="29" t="s">
        <v>131</v>
      </c>
      <c r="C236" s="19" t="s">
        <v>60</v>
      </c>
      <c r="D236" s="20" t="s">
        <v>177</v>
      </c>
      <c r="E236" s="13">
        <v>2</v>
      </c>
    </row>
    <row r="237" spans="1:5" ht="30" x14ac:dyDescent="0.25">
      <c r="A237" s="29" t="s">
        <v>262</v>
      </c>
      <c r="B237" s="29" t="s">
        <v>165</v>
      </c>
      <c r="C237" s="19" t="s">
        <v>57</v>
      </c>
      <c r="D237" s="20" t="s">
        <v>261</v>
      </c>
      <c r="E237" s="13" t="s">
        <v>196</v>
      </c>
    </row>
    <row r="238" spans="1:5" ht="60" x14ac:dyDescent="0.25">
      <c r="A238" s="29" t="s">
        <v>262</v>
      </c>
      <c r="B238" s="29" t="s">
        <v>14</v>
      </c>
      <c r="C238" s="19" t="s">
        <v>58</v>
      </c>
      <c r="D238" s="20" t="s">
        <v>192</v>
      </c>
      <c r="E238" s="13">
        <v>7</v>
      </c>
    </row>
    <row r="239" spans="1:5" ht="45" x14ac:dyDescent="0.25">
      <c r="A239" s="29" t="s">
        <v>262</v>
      </c>
      <c r="B239" s="29" t="s">
        <v>251</v>
      </c>
      <c r="C239" s="19" t="s">
        <v>57</v>
      </c>
      <c r="D239" s="20" t="s">
        <v>179</v>
      </c>
      <c r="E239" s="13" t="s">
        <v>196</v>
      </c>
    </row>
    <row r="240" spans="1:5" ht="45" x14ac:dyDescent="0.25">
      <c r="A240" s="29" t="s">
        <v>262</v>
      </c>
      <c r="B240" s="29" t="s">
        <v>92</v>
      </c>
      <c r="C240" s="19" t="s">
        <v>59</v>
      </c>
      <c r="D240" s="20" t="s">
        <v>194</v>
      </c>
      <c r="E240" s="13">
        <v>5</v>
      </c>
    </row>
    <row r="241" spans="1:5" ht="60" x14ac:dyDescent="0.25">
      <c r="A241" s="29" t="s">
        <v>262</v>
      </c>
      <c r="B241" s="29" t="s">
        <v>20</v>
      </c>
      <c r="C241" s="19" t="s">
        <v>58</v>
      </c>
      <c r="D241" s="20" t="s">
        <v>249</v>
      </c>
      <c r="E241" s="13" t="s">
        <v>196</v>
      </c>
    </row>
    <row r="242" spans="1:5" ht="30" x14ac:dyDescent="0.25">
      <c r="A242" s="29" t="s">
        <v>262</v>
      </c>
      <c r="B242" s="29" t="s">
        <v>29</v>
      </c>
      <c r="C242" s="19" t="s">
        <v>57</v>
      </c>
      <c r="D242" s="20" t="s">
        <v>180</v>
      </c>
      <c r="E242" s="13">
        <v>6</v>
      </c>
    </row>
  </sheetData>
  <phoneticPr fontId="10" type="noConversion"/>
  <conditionalFormatting sqref="C2:C192 D193:D219">
    <cfRule type="cellIs" dxfId="213" priority="17" operator="equal">
      <formula>"Heavy"</formula>
    </cfRule>
    <cfRule type="cellIs" dxfId="212" priority="18" operator="equal">
      <formula>"Moderate/Heavy"</formula>
    </cfRule>
    <cfRule type="cellIs" dxfId="211" priority="19" operator="equal">
      <formula>"Light/Moderate"</formula>
    </cfRule>
    <cfRule type="cellIs" dxfId="210" priority="20" operator="equal">
      <formula>"Light"</formula>
    </cfRule>
    <cfRule type="cellIs" dxfId="209" priority="21" operator="equal">
      <formula>"Moderate"</formula>
    </cfRule>
  </conditionalFormatting>
  <conditionalFormatting sqref="C134:C163">
    <cfRule type="cellIs" dxfId="208" priority="12" operator="equal">
      <formula>"Heavy"</formula>
    </cfRule>
    <cfRule type="cellIs" dxfId="207" priority="13" operator="equal">
      <formula>"Moderate/Heavy"</formula>
    </cfRule>
    <cfRule type="cellIs" dxfId="206" priority="14" operator="equal">
      <formula>"Light/Moderate"</formula>
    </cfRule>
    <cfRule type="cellIs" dxfId="205" priority="15" operator="equal">
      <formula>"Light"</formula>
    </cfRule>
    <cfRule type="cellIs" dxfId="204" priority="16" operator="equal">
      <formula>"Moderate"</formula>
    </cfRule>
  </conditionalFormatting>
  <conditionalFormatting sqref="E135:E163">
    <cfRule type="cellIs" dxfId="203" priority="11" operator="lessThan">
      <formula>10</formula>
    </cfRule>
  </conditionalFormatting>
  <conditionalFormatting sqref="D134">
    <cfRule type="cellIs" dxfId="202" priority="6" operator="equal">
      <formula>"Heavy"</formula>
    </cfRule>
    <cfRule type="cellIs" dxfId="201" priority="7" operator="equal">
      <formula>"Moderate/Heavy"</formula>
    </cfRule>
    <cfRule type="cellIs" dxfId="200" priority="8" operator="equal">
      <formula>"Light/Moderate"</formula>
    </cfRule>
    <cfRule type="cellIs" dxfId="199" priority="9" operator="equal">
      <formula>"Light"</formula>
    </cfRule>
    <cfRule type="cellIs" dxfId="198" priority="10" operator="equal">
      <formula>"Moderate"</formula>
    </cfRule>
  </conditionalFormatting>
  <conditionalFormatting sqref="E134">
    <cfRule type="cellIs" dxfId="197" priority="1" operator="equal">
      <formula>"Heavy"</formula>
    </cfRule>
    <cfRule type="cellIs" dxfId="196" priority="2" operator="equal">
      <formula>"Moderate/Heavy"</formula>
    </cfRule>
    <cfRule type="cellIs" dxfId="195" priority="3" operator="equal">
      <formula>"Light/Moderate"</formula>
    </cfRule>
    <cfRule type="cellIs" dxfId="194" priority="4" operator="equal">
      <formula>"Light"</formula>
    </cfRule>
    <cfRule type="cellIs" dxfId="193" priority="5" operator="equal">
      <formula>"Moderate"</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F2E4-F85A-4FB8-9905-2A9548034279}">
  <sheetPr>
    <pageSetUpPr fitToPage="1"/>
  </sheetPr>
  <dimension ref="A1:N75"/>
  <sheetViews>
    <sheetView tabSelected="1" zoomScale="70" zoomScaleNormal="70" workbookViewId="0">
      <selection activeCell="C25" sqref="C25"/>
    </sheetView>
  </sheetViews>
  <sheetFormatPr defaultColWidth="9.140625" defaultRowHeight="15" x14ac:dyDescent="0.25"/>
  <cols>
    <col min="1" max="1" width="7.7109375" customWidth="1"/>
    <col min="2" max="6" width="12.5703125"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52.7109375"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row>
    <row r="3" spans="1:9" ht="16.5" thickTop="1" thickBot="1" x14ac:dyDescent="0.3">
      <c r="A3" s="38" t="s">
        <v>116</v>
      </c>
      <c r="B3" s="5" t="s">
        <v>265</v>
      </c>
      <c r="C3" s="5" t="s">
        <v>266</v>
      </c>
      <c r="D3" s="5" t="s">
        <v>267</v>
      </c>
      <c r="E3" s="5" t="s">
        <v>46</v>
      </c>
      <c r="F3" s="5" t="s">
        <v>46</v>
      </c>
      <c r="G3" s="3" t="s">
        <v>116</v>
      </c>
      <c r="I3" s="6" t="s">
        <v>55</v>
      </c>
    </row>
    <row r="4" spans="1:9" ht="16.5" thickTop="1" thickBot="1" x14ac:dyDescent="0.3">
      <c r="A4" s="38"/>
      <c r="B4" s="5" t="s">
        <v>46</v>
      </c>
      <c r="C4" s="5" t="s">
        <v>46</v>
      </c>
      <c r="D4" s="5" t="s">
        <v>46</v>
      </c>
      <c r="E4" s="5" t="s">
        <v>46</v>
      </c>
      <c r="F4" s="5" t="s">
        <v>46</v>
      </c>
      <c r="G4" s="3" t="s">
        <v>120</v>
      </c>
      <c r="I4" s="7" t="s">
        <v>56</v>
      </c>
    </row>
    <row r="5" spans="1:9" ht="16.5" thickTop="1" thickBot="1" x14ac:dyDescent="0.3">
      <c r="A5" s="38"/>
      <c r="B5" s="5" t="s">
        <v>46</v>
      </c>
      <c r="C5" s="5" t="s">
        <v>46</v>
      </c>
      <c r="D5" s="5" t="s">
        <v>46</v>
      </c>
      <c r="E5" s="5" t="s">
        <v>46</v>
      </c>
      <c r="F5" s="5" t="s">
        <v>46</v>
      </c>
      <c r="G5" s="3" t="s">
        <v>121</v>
      </c>
      <c r="I5" s="8" t="s">
        <v>57</v>
      </c>
    </row>
    <row r="6" spans="1:9" ht="16.5" thickTop="1" thickBot="1" x14ac:dyDescent="0.3">
      <c r="A6" s="38"/>
      <c r="B6" s="5" t="s">
        <v>250</v>
      </c>
      <c r="C6" s="5" t="s">
        <v>250</v>
      </c>
      <c r="D6" s="5" t="s">
        <v>250</v>
      </c>
      <c r="E6" s="5" t="s">
        <v>250</v>
      </c>
      <c r="F6" s="5" t="s">
        <v>250</v>
      </c>
      <c r="G6" s="3" t="s">
        <v>122</v>
      </c>
      <c r="I6" s="9" t="s">
        <v>58</v>
      </c>
    </row>
    <row r="7" spans="1:9" ht="16.5" thickTop="1" thickBot="1" x14ac:dyDescent="0.3">
      <c r="A7" s="38"/>
      <c r="B7" s="5" t="s">
        <v>250</v>
      </c>
      <c r="C7" s="5" t="s">
        <v>250</v>
      </c>
      <c r="D7" s="5" t="s">
        <v>250</v>
      </c>
      <c r="E7" s="5" t="s">
        <v>250</v>
      </c>
      <c r="F7" s="5" t="s">
        <v>250</v>
      </c>
      <c r="G7" s="3" t="s">
        <v>123</v>
      </c>
      <c r="I7" s="10" t="s">
        <v>59</v>
      </c>
    </row>
    <row r="8" spans="1:9" ht="16.5" thickTop="1" thickBot="1" x14ac:dyDescent="0.3">
      <c r="A8" s="38" t="s">
        <v>120</v>
      </c>
      <c r="B8" s="5" t="s">
        <v>250</v>
      </c>
      <c r="C8" s="5" t="s">
        <v>250</v>
      </c>
      <c r="D8" s="5" t="s">
        <v>152</v>
      </c>
      <c r="E8" s="5" t="s">
        <v>152</v>
      </c>
      <c r="F8" s="5" t="s">
        <v>152</v>
      </c>
      <c r="G8" s="3" t="s">
        <v>124</v>
      </c>
      <c r="I8" s="11" t="s">
        <v>60</v>
      </c>
    </row>
    <row r="9" spans="1:9" ht="16.5" thickTop="1" thickBot="1" x14ac:dyDescent="0.3">
      <c r="A9" s="38"/>
      <c r="B9" s="5" t="s">
        <v>165</v>
      </c>
      <c r="C9" s="5" t="s">
        <v>165</v>
      </c>
      <c r="D9" s="5" t="s">
        <v>165</v>
      </c>
      <c r="E9" s="5" t="s">
        <v>165</v>
      </c>
      <c r="F9" s="5" t="s">
        <v>165</v>
      </c>
      <c r="G9" s="3" t="s">
        <v>125</v>
      </c>
    </row>
    <row r="10" spans="1:9" ht="16.5" thickTop="1" thickBot="1" x14ac:dyDescent="0.3">
      <c r="A10" s="38"/>
      <c r="B10" s="5" t="s">
        <v>165</v>
      </c>
      <c r="C10" s="5" t="s">
        <v>165</v>
      </c>
      <c r="D10" s="5" t="s">
        <v>165</v>
      </c>
      <c r="E10" s="5" t="s">
        <v>165</v>
      </c>
      <c r="F10" s="5" t="s">
        <v>268</v>
      </c>
      <c r="G10" s="3" t="s">
        <v>126</v>
      </c>
    </row>
    <row r="11" spans="1:9" ht="16.5" thickTop="1" thickBot="1" x14ac:dyDescent="0.3">
      <c r="A11" s="38"/>
      <c r="B11" s="5" t="s">
        <v>268</v>
      </c>
      <c r="C11" s="5" t="s">
        <v>268</v>
      </c>
      <c r="D11" s="5" t="s">
        <v>268</v>
      </c>
      <c r="E11" s="5" t="s">
        <v>268</v>
      </c>
      <c r="F11" s="5" t="s">
        <v>268</v>
      </c>
      <c r="G11" s="3" t="s">
        <v>127</v>
      </c>
    </row>
    <row r="12" spans="1:9" ht="16.5" thickTop="1" thickBot="1" x14ac:dyDescent="0.3">
      <c r="A12" s="38"/>
      <c r="B12" s="5" t="s">
        <v>213</v>
      </c>
      <c r="C12" s="5" t="s">
        <v>213</v>
      </c>
      <c r="D12" s="5" t="s">
        <v>213</v>
      </c>
      <c r="E12" s="5" t="s">
        <v>213</v>
      </c>
      <c r="F12" s="5" t="s">
        <v>211</v>
      </c>
      <c r="G12" s="3" t="s">
        <v>128</v>
      </c>
    </row>
    <row r="13" spans="1:9" ht="16.5" thickTop="1" thickBot="1" x14ac:dyDescent="0.3">
      <c r="A13" s="41" t="s">
        <v>121</v>
      </c>
      <c r="B13" s="5" t="s">
        <v>33</v>
      </c>
      <c r="C13" s="5" t="s">
        <v>33</v>
      </c>
      <c r="D13" s="5" t="s">
        <v>33</v>
      </c>
      <c r="E13" s="5" t="s">
        <v>33</v>
      </c>
      <c r="F13" s="5" t="s">
        <v>33</v>
      </c>
      <c r="G13" s="3" t="s">
        <v>129</v>
      </c>
    </row>
    <row r="14" spans="1:9" ht="16.5" thickTop="1" thickBot="1" x14ac:dyDescent="0.3">
      <c r="A14" s="41"/>
      <c r="B14" s="5" t="s">
        <v>44</v>
      </c>
      <c r="C14" s="5" t="s">
        <v>44</v>
      </c>
      <c r="D14" s="5" t="s">
        <v>44</v>
      </c>
      <c r="E14" s="5" t="s">
        <v>44</v>
      </c>
      <c r="F14" s="5" t="s">
        <v>44</v>
      </c>
      <c r="G14" s="3" t="s">
        <v>130</v>
      </c>
    </row>
    <row r="15" spans="1:9" ht="16.5" thickTop="1" thickBot="1" x14ac:dyDescent="0.3">
      <c r="A15" s="41"/>
      <c r="B15" s="12"/>
      <c r="C15" s="12"/>
      <c r="D15" s="12"/>
      <c r="E15" s="12"/>
      <c r="F15" s="12"/>
      <c r="G15" s="3"/>
    </row>
    <row r="16" spans="1:9" ht="16.5" thickTop="1" thickBot="1" x14ac:dyDescent="0.3">
      <c r="A16" s="41"/>
      <c r="B16" s="5" t="s">
        <v>44</v>
      </c>
      <c r="C16" s="5" t="s">
        <v>44</v>
      </c>
      <c r="D16" s="5" t="s">
        <v>44</v>
      </c>
      <c r="E16" s="5" t="s">
        <v>44</v>
      </c>
      <c r="F16" s="5" t="s">
        <v>44</v>
      </c>
      <c r="G16" s="3" t="s">
        <v>132</v>
      </c>
    </row>
    <row r="17" spans="1:7" ht="16.5" thickTop="1" thickBot="1" x14ac:dyDescent="0.3">
      <c r="A17" s="41"/>
      <c r="B17" s="12"/>
      <c r="C17" s="12"/>
      <c r="D17" s="12"/>
      <c r="E17" s="12"/>
      <c r="F17" s="12"/>
      <c r="G17" s="3"/>
    </row>
    <row r="18" spans="1:7" ht="16.5" thickTop="1" thickBot="1" x14ac:dyDescent="0.3">
      <c r="A18" s="41"/>
      <c r="B18" s="5" t="s">
        <v>44</v>
      </c>
      <c r="C18" s="5" t="s">
        <v>44</v>
      </c>
      <c r="D18" s="5" t="s">
        <v>44</v>
      </c>
      <c r="E18" s="5" t="s">
        <v>44</v>
      </c>
      <c r="F18" s="5" t="s">
        <v>44</v>
      </c>
      <c r="G18" s="3" t="s">
        <v>133</v>
      </c>
    </row>
    <row r="19" spans="1:7" ht="16.5" thickTop="1" thickBot="1" x14ac:dyDescent="0.3">
      <c r="A19" s="41"/>
      <c r="B19" s="5" t="s">
        <v>44</v>
      </c>
      <c r="C19" s="5" t="s">
        <v>44</v>
      </c>
      <c r="D19" s="5" t="s">
        <v>44</v>
      </c>
      <c r="E19" s="5" t="s">
        <v>44</v>
      </c>
      <c r="F19" s="5" t="s">
        <v>44</v>
      </c>
      <c r="G19" s="3" t="s">
        <v>134</v>
      </c>
    </row>
    <row r="20" spans="1:7" ht="16.5" thickTop="1" thickBot="1" x14ac:dyDescent="0.3">
      <c r="A20" s="38" t="s">
        <v>122</v>
      </c>
      <c r="B20" s="5" t="s">
        <v>20</v>
      </c>
      <c r="C20" s="5" t="s">
        <v>20</v>
      </c>
      <c r="D20" s="5" t="s">
        <v>20</v>
      </c>
      <c r="E20" s="5" t="s">
        <v>20</v>
      </c>
      <c r="F20" s="5" t="s">
        <v>269</v>
      </c>
      <c r="G20" s="3" t="s">
        <v>135</v>
      </c>
    </row>
    <row r="21" spans="1:7" ht="16.5" thickTop="1" thickBot="1" x14ac:dyDescent="0.3">
      <c r="A21" s="38"/>
      <c r="B21" s="5" t="s">
        <v>20</v>
      </c>
      <c r="C21" s="5" t="s">
        <v>20</v>
      </c>
      <c r="D21" s="5" t="s">
        <v>20</v>
      </c>
      <c r="E21" s="5" t="s">
        <v>20</v>
      </c>
      <c r="F21" s="5" t="s">
        <v>20</v>
      </c>
      <c r="G21" s="3" t="s">
        <v>136</v>
      </c>
    </row>
    <row r="22" spans="1:7" ht="16.5" thickTop="1" thickBot="1" x14ac:dyDescent="0.3">
      <c r="A22" s="38"/>
      <c r="B22" s="5" t="s">
        <v>20</v>
      </c>
      <c r="C22" s="5" t="s">
        <v>20</v>
      </c>
      <c r="D22" s="5" t="s">
        <v>95</v>
      </c>
      <c r="E22" s="5" t="s">
        <v>95</v>
      </c>
      <c r="F22" s="5" t="s">
        <v>95</v>
      </c>
      <c r="G22" s="3" t="s">
        <v>137</v>
      </c>
    </row>
    <row r="23" spans="1:7" ht="16.5" thickTop="1" thickBot="1" x14ac:dyDescent="0.3">
      <c r="A23" s="38"/>
      <c r="B23" s="5" t="s">
        <v>95</v>
      </c>
      <c r="C23" s="5" t="s">
        <v>95</v>
      </c>
      <c r="D23" s="5" t="s">
        <v>95</v>
      </c>
      <c r="E23" s="5" t="s">
        <v>95</v>
      </c>
      <c r="F23" s="5" t="s">
        <v>95</v>
      </c>
      <c r="G23" s="3" t="s">
        <v>138</v>
      </c>
    </row>
    <row r="24" spans="1:7" ht="16.5" thickTop="1" thickBot="1" x14ac:dyDescent="0.3">
      <c r="A24" s="38"/>
      <c r="B24" s="5" t="s">
        <v>95</v>
      </c>
      <c r="C24" s="5" t="s">
        <v>270</v>
      </c>
      <c r="D24" s="5" t="s">
        <v>254</v>
      </c>
      <c r="E24" s="5" t="s">
        <v>254</v>
      </c>
      <c r="F24" s="5" t="s">
        <v>254</v>
      </c>
      <c r="G24" s="3" t="s">
        <v>139</v>
      </c>
    </row>
    <row r="25" spans="1:7" ht="16.5" thickTop="1" thickBot="1" x14ac:dyDescent="0.3">
      <c r="A25" s="38" t="s">
        <v>123</v>
      </c>
      <c r="B25" s="5" t="s">
        <v>254</v>
      </c>
      <c r="C25" s="5" t="s">
        <v>254</v>
      </c>
      <c r="D25" s="5" t="s">
        <v>254</v>
      </c>
      <c r="E25" s="5" t="s">
        <v>254</v>
      </c>
      <c r="F25" s="5" t="s">
        <v>254</v>
      </c>
      <c r="G25" s="3" t="s">
        <v>140</v>
      </c>
    </row>
    <row r="26" spans="1:7" ht="16.5" thickTop="1" thickBot="1" x14ac:dyDescent="0.3">
      <c r="A26" s="38"/>
      <c r="B26" s="5" t="s">
        <v>254</v>
      </c>
      <c r="C26" s="5" t="s">
        <v>254</v>
      </c>
      <c r="D26" s="5" t="s">
        <v>254</v>
      </c>
      <c r="E26" s="5" t="s">
        <v>254</v>
      </c>
      <c r="F26" s="5" t="s">
        <v>254</v>
      </c>
      <c r="G26" s="3" t="s">
        <v>141</v>
      </c>
    </row>
    <row r="27" spans="1:7" ht="16.5" thickTop="1" thickBot="1" x14ac:dyDescent="0.3">
      <c r="A27" s="38"/>
      <c r="B27" s="5" t="s">
        <v>254</v>
      </c>
      <c r="C27" s="5" t="s">
        <v>254</v>
      </c>
      <c r="D27" s="5" t="s">
        <v>254</v>
      </c>
      <c r="E27" s="5" t="s">
        <v>254</v>
      </c>
      <c r="F27" s="5" t="s">
        <v>254</v>
      </c>
      <c r="G27" s="3" t="s">
        <v>142</v>
      </c>
    </row>
    <row r="28" spans="1:7" ht="16.5" thickTop="1" thickBot="1" x14ac:dyDescent="0.3">
      <c r="A28" s="38"/>
      <c r="B28" s="5" t="s">
        <v>254</v>
      </c>
      <c r="C28" s="5" t="s">
        <v>254</v>
      </c>
      <c r="D28" s="5" t="s">
        <v>131</v>
      </c>
      <c r="E28" s="5" t="s">
        <v>131</v>
      </c>
      <c r="F28" s="5" t="s">
        <v>131</v>
      </c>
      <c r="G28" s="3" t="s">
        <v>143</v>
      </c>
    </row>
    <row r="29" spans="1:7" ht="16.5" thickTop="1" thickBot="1" x14ac:dyDescent="0.3">
      <c r="A29" s="38"/>
      <c r="B29" s="5" t="s">
        <v>131</v>
      </c>
      <c r="C29" s="5" t="s">
        <v>131</v>
      </c>
      <c r="D29" s="5" t="s">
        <v>131</v>
      </c>
      <c r="E29" s="5" t="s">
        <v>131</v>
      </c>
      <c r="F29" s="5" t="s">
        <v>131</v>
      </c>
      <c r="G29" s="3" t="s">
        <v>144</v>
      </c>
    </row>
    <row r="30" spans="1:7" ht="16.5" thickTop="1" thickBot="1" x14ac:dyDescent="0.3"/>
    <row r="31" spans="1:7" ht="16.5" thickTop="1" thickBot="1" x14ac:dyDescent="0.3">
      <c r="A31" s="47" t="s">
        <v>247</v>
      </c>
      <c r="B31" s="5" t="s">
        <v>70</v>
      </c>
      <c r="C31" s="5" t="s">
        <v>70</v>
      </c>
      <c r="D31" s="5" t="s">
        <v>70</v>
      </c>
      <c r="E31" s="5" t="s">
        <v>70</v>
      </c>
      <c r="F31" s="5" t="s">
        <v>70</v>
      </c>
      <c r="G31" s="3" t="s">
        <v>227</v>
      </c>
    </row>
    <row r="32" spans="1:7" ht="16.5" thickTop="1" thickBot="1" x14ac:dyDescent="0.3">
      <c r="A32" s="47"/>
      <c r="B32" s="5" t="s">
        <v>70</v>
      </c>
      <c r="C32" s="5" t="s">
        <v>70</v>
      </c>
      <c r="D32" s="5" t="s">
        <v>70</v>
      </c>
      <c r="E32" s="5" t="s">
        <v>70</v>
      </c>
      <c r="F32" s="5" t="s">
        <v>70</v>
      </c>
      <c r="G32" s="3" t="s">
        <v>228</v>
      </c>
    </row>
    <row r="33" spans="1:14" ht="16.5" thickTop="1" thickBot="1" x14ac:dyDescent="0.3">
      <c r="A33" s="47"/>
      <c r="B33" s="5" t="s">
        <v>29</v>
      </c>
      <c r="C33" s="5" t="s">
        <v>29</v>
      </c>
      <c r="D33" s="5" t="s">
        <v>29</v>
      </c>
      <c r="E33" s="5" t="s">
        <v>29</v>
      </c>
      <c r="F33" s="5" t="s">
        <v>271</v>
      </c>
      <c r="G33" s="3" t="s">
        <v>229</v>
      </c>
    </row>
    <row r="34" spans="1:14" ht="16.5" thickTop="1" thickBot="1" x14ac:dyDescent="0.3">
      <c r="A34" s="47"/>
      <c r="B34" s="5" t="s">
        <v>152</v>
      </c>
      <c r="C34" s="5" t="s">
        <v>152</v>
      </c>
      <c r="D34" s="5" t="s">
        <v>152</v>
      </c>
      <c r="E34" s="5" t="s">
        <v>29</v>
      </c>
      <c r="F34" s="5" t="s">
        <v>29</v>
      </c>
      <c r="G34" s="3" t="s">
        <v>230</v>
      </c>
    </row>
    <row r="35" spans="1:14" ht="16.5" thickTop="1" thickBot="1" x14ac:dyDescent="0.3">
      <c r="A35" s="47"/>
      <c r="B35" s="5" t="s">
        <v>251</v>
      </c>
      <c r="C35" s="5" t="s">
        <v>251</v>
      </c>
      <c r="D35" s="5" t="s">
        <v>251</v>
      </c>
      <c r="E35" s="5" t="s">
        <v>251</v>
      </c>
      <c r="F35" s="5" t="s">
        <v>251</v>
      </c>
      <c r="G35" s="3" t="s">
        <v>231</v>
      </c>
    </row>
    <row r="36" spans="1:14" ht="15.75" thickTop="1" x14ac:dyDescent="0.25"/>
    <row r="45" spans="1:14" ht="30" x14ac:dyDescent="0.25">
      <c r="K45" s="30" t="s">
        <v>61</v>
      </c>
      <c r="L45" s="15" t="s">
        <v>62</v>
      </c>
      <c r="M45" s="15" t="s">
        <v>63</v>
      </c>
      <c r="N45" s="15" t="s">
        <v>172</v>
      </c>
    </row>
    <row r="46" spans="1:14" x14ac:dyDescent="0.25">
      <c r="K46" s="1" t="s">
        <v>254</v>
      </c>
      <c r="L46" s="13" t="s">
        <v>57</v>
      </c>
      <c r="M46" s="13" t="s">
        <v>181</v>
      </c>
      <c r="N46" s="13">
        <v>6</v>
      </c>
    </row>
    <row r="47" spans="1:14" ht="75" x14ac:dyDescent="0.25">
      <c r="K47" s="1" t="s">
        <v>250</v>
      </c>
      <c r="L47" s="13" t="s">
        <v>58</v>
      </c>
      <c r="M47" s="15" t="s">
        <v>174</v>
      </c>
      <c r="N47" s="16">
        <v>14</v>
      </c>
    </row>
    <row r="48" spans="1:14" hidden="1" x14ac:dyDescent="0.25">
      <c r="K48" s="1" t="s">
        <v>272</v>
      </c>
      <c r="L48" s="13" t="e">
        <v>#N/A</v>
      </c>
      <c r="M48" s="15" t="e">
        <v>#N/A</v>
      </c>
      <c r="N48" s="16" t="e">
        <v>#N/A</v>
      </c>
    </row>
    <row r="49" spans="11:14" x14ac:dyDescent="0.25">
      <c r="K49" s="1" t="s">
        <v>211</v>
      </c>
      <c r="L49" s="13" t="s">
        <v>56</v>
      </c>
      <c r="M49" s="15">
        <v>0</v>
      </c>
      <c r="N49" s="16" t="s">
        <v>196</v>
      </c>
    </row>
    <row r="50" spans="11:14" x14ac:dyDescent="0.25">
      <c r="K50" s="1" t="s">
        <v>213</v>
      </c>
      <c r="L50" s="13" t="s">
        <v>56</v>
      </c>
      <c r="M50" s="15">
        <v>0</v>
      </c>
      <c r="N50" s="16" t="s">
        <v>196</v>
      </c>
    </row>
    <row r="51" spans="11:14" hidden="1" x14ac:dyDescent="0.25">
      <c r="K51" s="1" t="s">
        <v>273</v>
      </c>
      <c r="L51" s="13" t="e">
        <v>#N/A</v>
      </c>
      <c r="M51" s="15" t="e">
        <v>#N/A</v>
      </c>
      <c r="N51" s="16" t="e">
        <v>#N/A</v>
      </c>
    </row>
    <row r="52" spans="11:14" hidden="1" x14ac:dyDescent="0.25">
      <c r="K52" s="1" t="s">
        <v>274</v>
      </c>
      <c r="L52" s="13" t="e">
        <v>#N/A</v>
      </c>
      <c r="M52" s="15" t="e">
        <v>#N/A</v>
      </c>
      <c r="N52" s="16" t="e">
        <v>#N/A</v>
      </c>
    </row>
    <row r="53" spans="11:14" hidden="1" x14ac:dyDescent="0.25">
      <c r="K53" s="1" t="s">
        <v>275</v>
      </c>
      <c r="L53" s="13" t="e">
        <v>#N/A</v>
      </c>
      <c r="M53" s="15" t="e">
        <v>#N/A</v>
      </c>
      <c r="N53" s="16" t="e">
        <v>#N/A</v>
      </c>
    </row>
    <row r="54" spans="11:14" hidden="1" x14ac:dyDescent="0.25">
      <c r="K54" s="1" t="s">
        <v>276</v>
      </c>
      <c r="L54" s="13" t="e">
        <v>#N/A</v>
      </c>
      <c r="M54" s="15" t="e">
        <v>#N/A</v>
      </c>
      <c r="N54" s="16" t="e">
        <v>#N/A</v>
      </c>
    </row>
    <row r="55" spans="11:14" ht="80.25" hidden="1" customHeight="1" x14ac:dyDescent="0.25">
      <c r="K55" s="1" t="s">
        <v>277</v>
      </c>
      <c r="L55" s="13" t="e">
        <v>#N/A</v>
      </c>
      <c r="M55" s="15" t="e">
        <v>#N/A</v>
      </c>
      <c r="N55" s="16" t="e">
        <v>#N/A</v>
      </c>
    </row>
    <row r="56" spans="11:14" hidden="1" x14ac:dyDescent="0.25">
      <c r="K56" s="1" t="s">
        <v>278</v>
      </c>
      <c r="L56" s="13" t="e">
        <v>#N/A</v>
      </c>
      <c r="M56" s="15" t="e">
        <v>#N/A</v>
      </c>
      <c r="N56" s="16" t="e">
        <v>#N/A</v>
      </c>
    </row>
    <row r="57" spans="11:14" hidden="1" x14ac:dyDescent="0.25">
      <c r="K57" s="1" t="s">
        <v>279</v>
      </c>
      <c r="L57" s="13" t="e">
        <v>#N/A</v>
      </c>
      <c r="M57" s="15" t="e">
        <v>#N/A</v>
      </c>
      <c r="N57" s="16" t="e">
        <v>#N/A</v>
      </c>
    </row>
    <row r="58" spans="11:14" ht="60" x14ac:dyDescent="0.25">
      <c r="K58" s="1" t="s">
        <v>268</v>
      </c>
      <c r="L58" s="13" t="s">
        <v>56</v>
      </c>
      <c r="M58" s="15" t="s">
        <v>286</v>
      </c>
      <c r="N58" s="16" t="s">
        <v>196</v>
      </c>
    </row>
    <row r="59" spans="11:14" ht="75" x14ac:dyDescent="0.25">
      <c r="K59" s="1" t="s">
        <v>46</v>
      </c>
      <c r="L59" s="13" t="s">
        <v>56</v>
      </c>
      <c r="M59" s="15" t="s">
        <v>174</v>
      </c>
      <c r="N59" s="16">
        <v>13</v>
      </c>
    </row>
    <row r="60" spans="11:14" hidden="1" x14ac:dyDescent="0.25">
      <c r="K60" s="31" t="s">
        <v>280</v>
      </c>
      <c r="L60" s="32" t="e">
        <v>#N/A</v>
      </c>
      <c r="M60" s="20" t="e">
        <v>#N/A</v>
      </c>
      <c r="N60" s="33" t="e">
        <v>#N/A</v>
      </c>
    </row>
    <row r="61" spans="11:14" ht="85.5" hidden="1" customHeight="1" x14ac:dyDescent="0.25">
      <c r="K61" s="31" t="s">
        <v>281</v>
      </c>
      <c r="L61" s="32" t="e">
        <v>#N/A</v>
      </c>
      <c r="M61" s="20" t="e">
        <v>#N/A</v>
      </c>
      <c r="N61" s="33" t="e">
        <v>#N/A</v>
      </c>
    </row>
    <row r="62" spans="11:14" hidden="1" x14ac:dyDescent="0.25">
      <c r="K62" s="31" t="s">
        <v>282</v>
      </c>
      <c r="L62" s="32" t="e">
        <v>#N/A</v>
      </c>
      <c r="M62" s="20" t="e">
        <v>#N/A</v>
      </c>
      <c r="N62" s="33" t="e">
        <v>#N/A</v>
      </c>
    </row>
    <row r="63" spans="11:14" hidden="1" x14ac:dyDescent="0.25">
      <c r="K63" s="34" t="s">
        <v>283</v>
      </c>
      <c r="L63" s="15" t="e">
        <v>#N/A</v>
      </c>
      <c r="M63" s="15" t="e">
        <v>#N/A</v>
      </c>
      <c r="N63" s="35" t="e">
        <v>#N/A</v>
      </c>
    </row>
    <row r="64" spans="11:14" ht="75" x14ac:dyDescent="0.25">
      <c r="K64" s="31" t="s">
        <v>152</v>
      </c>
      <c r="L64" s="32" t="s">
        <v>59</v>
      </c>
      <c r="M64" s="20" t="s">
        <v>175</v>
      </c>
      <c r="N64" s="33">
        <v>7</v>
      </c>
    </row>
    <row r="65" spans="11:14" ht="60" x14ac:dyDescent="0.25">
      <c r="K65" s="31" t="s">
        <v>95</v>
      </c>
      <c r="L65" s="32" t="s">
        <v>58</v>
      </c>
      <c r="M65" s="20" t="s">
        <v>191</v>
      </c>
      <c r="N65" s="33">
        <v>2</v>
      </c>
    </row>
    <row r="66" spans="11:14" ht="90" x14ac:dyDescent="0.25">
      <c r="K66" s="31" t="s">
        <v>33</v>
      </c>
      <c r="L66" s="32" t="s">
        <v>56</v>
      </c>
      <c r="M66" s="20" t="s">
        <v>208</v>
      </c>
      <c r="N66" s="33">
        <v>8</v>
      </c>
    </row>
    <row r="67" spans="11:14" ht="120" x14ac:dyDescent="0.25">
      <c r="K67" s="31" t="s">
        <v>44</v>
      </c>
      <c r="L67" s="32" t="s">
        <v>58</v>
      </c>
      <c r="M67" s="20" t="s">
        <v>176</v>
      </c>
      <c r="N67" s="33">
        <v>12</v>
      </c>
    </row>
    <row r="68" spans="11:14" ht="30" x14ac:dyDescent="0.25">
      <c r="K68" s="34" t="s">
        <v>131</v>
      </c>
      <c r="L68" s="15" t="s">
        <v>60</v>
      </c>
      <c r="M68" s="15" t="s">
        <v>177</v>
      </c>
      <c r="N68" s="35">
        <v>1</v>
      </c>
    </row>
    <row r="69" spans="11:14" ht="30" x14ac:dyDescent="0.25">
      <c r="K69" s="18" t="s">
        <v>165</v>
      </c>
      <c r="L69" s="19" t="s">
        <v>57</v>
      </c>
      <c r="M69" s="20" t="s">
        <v>261</v>
      </c>
      <c r="N69" s="21" t="s">
        <v>196</v>
      </c>
    </row>
    <row r="70" spans="11:14" hidden="1" x14ac:dyDescent="0.25">
      <c r="K70" s="18" t="s">
        <v>284</v>
      </c>
      <c r="L70" s="19" t="e">
        <v>#N/A</v>
      </c>
      <c r="M70" s="20" t="e">
        <v>#N/A</v>
      </c>
      <c r="N70" s="21" t="e">
        <v>#N/A</v>
      </c>
    </row>
    <row r="71" spans="11:14" hidden="1" x14ac:dyDescent="0.25">
      <c r="K71" s="18" t="s">
        <v>285</v>
      </c>
      <c r="L71" s="19" t="e">
        <v>#N/A</v>
      </c>
      <c r="M71" s="20" t="e">
        <v>#N/A</v>
      </c>
      <c r="N71" s="21" t="e">
        <v>#N/A</v>
      </c>
    </row>
    <row r="72" spans="11:14" ht="75" x14ac:dyDescent="0.25">
      <c r="K72" s="18" t="s">
        <v>251</v>
      </c>
      <c r="L72" s="19" t="s">
        <v>57</v>
      </c>
      <c r="M72" s="20" t="s">
        <v>179</v>
      </c>
      <c r="N72" s="21">
        <v>9</v>
      </c>
    </row>
    <row r="73" spans="11:14" ht="75" x14ac:dyDescent="0.25">
      <c r="K73" s="18" t="s">
        <v>70</v>
      </c>
      <c r="L73" s="19" t="s">
        <v>59</v>
      </c>
      <c r="M73" s="20" t="s">
        <v>184</v>
      </c>
      <c r="N73" s="21">
        <v>10</v>
      </c>
    </row>
    <row r="74" spans="11:14" ht="90" x14ac:dyDescent="0.25">
      <c r="K74" s="18" t="s">
        <v>20</v>
      </c>
      <c r="L74" s="19" t="s">
        <v>58</v>
      </c>
      <c r="M74" s="20" t="s">
        <v>249</v>
      </c>
      <c r="N74" s="21" t="s">
        <v>196</v>
      </c>
    </row>
    <row r="75" spans="11:14" ht="30" x14ac:dyDescent="0.25">
      <c r="K75" s="18" t="s">
        <v>29</v>
      </c>
      <c r="L75" s="19" t="s">
        <v>57</v>
      </c>
      <c r="M75" s="20" t="s">
        <v>180</v>
      </c>
      <c r="N75" s="21">
        <v>4</v>
      </c>
    </row>
  </sheetData>
  <mergeCells count="7">
    <mergeCell ref="A25:A29"/>
    <mergeCell ref="A1:A2"/>
    <mergeCell ref="B1:F1"/>
    <mergeCell ref="A3:A7"/>
    <mergeCell ref="A8:A12"/>
    <mergeCell ref="A13:A19"/>
    <mergeCell ref="A20:A24"/>
  </mergeCells>
  <conditionalFormatting sqref="L46:L75">
    <cfRule type="cellIs" dxfId="26" priority="12" operator="equal">
      <formula>"Heavy"</formula>
    </cfRule>
    <cfRule type="cellIs" dxfId="25" priority="13" operator="equal">
      <formula>"Moderate/Heavy"</formula>
    </cfRule>
    <cfRule type="cellIs" dxfId="24" priority="14" operator="equal">
      <formula>"Light/Moderate"</formula>
    </cfRule>
    <cfRule type="cellIs" dxfId="23" priority="15" operator="equal">
      <formula>"Light"</formula>
    </cfRule>
    <cfRule type="cellIs" dxfId="22" priority="16" operator="equal">
      <formula>"Moderate"</formula>
    </cfRule>
  </conditionalFormatting>
  <conditionalFormatting sqref="N47:N68">
    <cfRule type="cellIs" dxfId="21" priority="11" operator="lessThan">
      <formula>10</formula>
    </cfRule>
  </conditionalFormatting>
  <conditionalFormatting sqref="M46">
    <cfRule type="cellIs" dxfId="20" priority="6" operator="equal">
      <formula>"Heavy"</formula>
    </cfRule>
    <cfRule type="cellIs" dxfId="19" priority="7" operator="equal">
      <formula>"Moderate/Heavy"</formula>
    </cfRule>
    <cfRule type="cellIs" dxfId="18" priority="8" operator="equal">
      <formula>"Light/Moderate"</formula>
    </cfRule>
    <cfRule type="cellIs" dxfId="17" priority="9" operator="equal">
      <formula>"Light"</formula>
    </cfRule>
    <cfRule type="cellIs" dxfId="16" priority="10" operator="equal">
      <formula>"Moderate"</formula>
    </cfRule>
  </conditionalFormatting>
  <conditionalFormatting sqref="N46">
    <cfRule type="cellIs" dxfId="15" priority="1" operator="equal">
      <formula>"Heavy"</formula>
    </cfRule>
    <cfRule type="cellIs" dxfId="14" priority="2" operator="equal">
      <formula>"Moderate/Heavy"</formula>
    </cfRule>
    <cfRule type="cellIs" dxfId="13" priority="3" operator="equal">
      <formula>"Light/Moderate"</formula>
    </cfRule>
    <cfRule type="cellIs" dxfId="12" priority="4" operator="equal">
      <formula>"Light"</formula>
    </cfRule>
    <cfRule type="cellIs" dxfId="11" priority="5" operator="equal">
      <formula>"Moderate"</formula>
    </cfRule>
  </conditionalFormatting>
  <conditionalFormatting sqref="B3:F35">
    <cfRule type="expression" dxfId="10" priority="17">
      <formula>VLOOKUP(B3,$K$46:$L$75,2,FALSE) = "Moderate/Heavy"</formula>
    </cfRule>
    <cfRule type="expression" dxfId="9" priority="18">
      <formula>VLOOKUP(B3,$K$46:$L$75,2,FALSE) = "Moderate"</formula>
    </cfRule>
    <cfRule type="expression" dxfId="8" priority="19">
      <formula>VLOOKUP(B3,$K$46:$L$75,2,FALSE) = "Light/Moderate"</formula>
    </cfRule>
    <cfRule type="expression" dxfId="7" priority="20">
      <formula>VLOOKUP(B3,$K$46:$L$75,2,FALSE) = "Light"</formula>
    </cfRule>
    <cfRule type="expression" dxfId="6" priority="21">
      <formula>VLOOKUP(B3,$K$46:$L$75,2,FALSE) = "Heavy"</formula>
    </cfRule>
  </conditionalFormatting>
  <pageMargins left="0.7" right="0.7" top="0.75" bottom="0.75" header="0.3" footer="0.3"/>
  <pageSetup scale="4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5F6A3-14C2-4E5F-A5D6-3643E272F945}">
  <sheetPr>
    <pageSetUpPr fitToPage="1"/>
  </sheetPr>
  <dimension ref="A1:N74"/>
  <sheetViews>
    <sheetView zoomScale="70" zoomScaleNormal="70" workbookViewId="0">
      <selection activeCell="D65" sqref="D65"/>
    </sheetView>
  </sheetViews>
  <sheetFormatPr defaultColWidth="9.140625" defaultRowHeight="15" x14ac:dyDescent="0.25"/>
  <cols>
    <col min="1" max="1" width="7.7109375" customWidth="1"/>
    <col min="2" max="6" width="12.5703125"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52.7109375"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row>
    <row r="3" spans="1:9" ht="16.5" thickTop="1" thickBot="1" x14ac:dyDescent="0.3">
      <c r="A3" s="38" t="s">
        <v>116</v>
      </c>
      <c r="B3" s="5" t="s">
        <v>101</v>
      </c>
      <c r="C3" s="5" t="s">
        <v>101</v>
      </c>
      <c r="D3" s="5" t="s">
        <v>101</v>
      </c>
      <c r="E3" s="5" t="s">
        <v>101</v>
      </c>
      <c r="F3" s="5" t="s">
        <v>101</v>
      </c>
      <c r="G3" s="3" t="s">
        <v>116</v>
      </c>
      <c r="I3" s="6" t="s">
        <v>55</v>
      </c>
    </row>
    <row r="4" spans="1:9" ht="16.5" thickTop="1" thickBot="1" x14ac:dyDescent="0.3">
      <c r="A4" s="38"/>
      <c r="B4" s="5" t="s">
        <v>101</v>
      </c>
      <c r="C4" s="5" t="s">
        <v>101</v>
      </c>
      <c r="D4" s="5" t="s">
        <v>101</v>
      </c>
      <c r="E4" s="5" t="s">
        <v>101</v>
      </c>
      <c r="F4" s="5" t="s">
        <v>101</v>
      </c>
      <c r="G4" s="3" t="s">
        <v>120</v>
      </c>
      <c r="I4" s="7" t="s">
        <v>56</v>
      </c>
    </row>
    <row r="5" spans="1:9" ht="16.5" thickTop="1" thickBot="1" x14ac:dyDescent="0.3">
      <c r="A5" s="38"/>
      <c r="B5" s="5" t="s">
        <v>101</v>
      </c>
      <c r="C5" s="5" t="s">
        <v>101</v>
      </c>
      <c r="D5" s="5" t="s">
        <v>101</v>
      </c>
      <c r="E5" s="5" t="s">
        <v>101</v>
      </c>
      <c r="F5" s="5" t="s">
        <v>101</v>
      </c>
      <c r="G5" s="3" t="s">
        <v>121</v>
      </c>
      <c r="I5" s="8" t="s">
        <v>57</v>
      </c>
    </row>
    <row r="6" spans="1:9" ht="16.5" thickTop="1" thickBot="1" x14ac:dyDescent="0.3">
      <c r="A6" s="38"/>
      <c r="B6" s="5" t="s">
        <v>131</v>
      </c>
      <c r="C6" s="5" t="s">
        <v>131</v>
      </c>
      <c r="D6" s="5" t="s">
        <v>131</v>
      </c>
      <c r="E6" s="5" t="s">
        <v>131</v>
      </c>
      <c r="F6" s="5" t="s">
        <v>131</v>
      </c>
      <c r="G6" s="3" t="s">
        <v>122</v>
      </c>
      <c r="I6" s="9" t="s">
        <v>58</v>
      </c>
    </row>
    <row r="7" spans="1:9" ht="16.5" thickTop="1" thickBot="1" x14ac:dyDescent="0.3">
      <c r="A7" s="38"/>
      <c r="B7" s="5" t="s">
        <v>131</v>
      </c>
      <c r="C7" s="5" t="s">
        <v>131</v>
      </c>
      <c r="D7" s="5" t="s">
        <v>131</v>
      </c>
      <c r="E7" s="5" t="s">
        <v>131</v>
      </c>
      <c r="F7" s="5" t="s">
        <v>131</v>
      </c>
      <c r="G7" s="3" t="s">
        <v>123</v>
      </c>
      <c r="I7" s="10" t="s">
        <v>59</v>
      </c>
    </row>
    <row r="8" spans="1:9" ht="16.5" thickTop="1" thickBot="1" x14ac:dyDescent="0.3">
      <c r="A8" s="38" t="s">
        <v>120</v>
      </c>
      <c r="B8" s="5" t="s">
        <v>20</v>
      </c>
      <c r="C8" s="5" t="s">
        <v>20</v>
      </c>
      <c r="D8" s="5" t="s">
        <v>20</v>
      </c>
      <c r="E8" s="5" t="s">
        <v>20</v>
      </c>
      <c r="F8" s="5" t="s">
        <v>20</v>
      </c>
      <c r="G8" s="3" t="s">
        <v>124</v>
      </c>
      <c r="I8" s="11" t="s">
        <v>60</v>
      </c>
    </row>
    <row r="9" spans="1:9" ht="16.5" thickTop="1" thickBot="1" x14ac:dyDescent="0.3">
      <c r="A9" s="38"/>
      <c r="B9" s="5" t="s">
        <v>20</v>
      </c>
      <c r="C9" s="5" t="s">
        <v>20</v>
      </c>
      <c r="D9" s="5" t="s">
        <v>20</v>
      </c>
      <c r="E9" s="5" t="s">
        <v>20</v>
      </c>
      <c r="F9" s="5" t="s">
        <v>20</v>
      </c>
      <c r="G9" s="3" t="s">
        <v>125</v>
      </c>
    </row>
    <row r="10" spans="1:9" ht="16.5" thickTop="1" thickBot="1" x14ac:dyDescent="0.3">
      <c r="A10" s="38"/>
      <c r="B10" s="5" t="s">
        <v>20</v>
      </c>
      <c r="C10" s="5" t="s">
        <v>20</v>
      </c>
      <c r="D10" s="5" t="s">
        <v>20</v>
      </c>
      <c r="E10" s="5" t="s">
        <v>20</v>
      </c>
      <c r="F10" s="5" t="s">
        <v>95</v>
      </c>
      <c r="G10" s="3" t="s">
        <v>126</v>
      </c>
    </row>
    <row r="11" spans="1:9" ht="16.5" thickTop="1" thickBot="1" x14ac:dyDescent="0.3">
      <c r="A11" s="38"/>
      <c r="B11" s="5" t="s">
        <v>95</v>
      </c>
      <c r="C11" s="5" t="s">
        <v>95</v>
      </c>
      <c r="D11" s="5" t="s">
        <v>95</v>
      </c>
      <c r="E11" s="5" t="s">
        <v>95</v>
      </c>
      <c r="F11" s="5" t="s">
        <v>95</v>
      </c>
      <c r="G11" s="3" t="s">
        <v>127</v>
      </c>
    </row>
    <row r="12" spans="1:9" ht="16.5" thickTop="1" thickBot="1" x14ac:dyDescent="0.3">
      <c r="A12" s="38"/>
      <c r="B12" s="5" t="s">
        <v>95</v>
      </c>
      <c r="C12" s="5" t="s">
        <v>95</v>
      </c>
      <c r="D12" s="5" t="s">
        <v>95</v>
      </c>
      <c r="E12" s="5" t="s">
        <v>95</v>
      </c>
      <c r="F12" s="5" t="s">
        <v>95</v>
      </c>
      <c r="G12" s="3" t="s">
        <v>128</v>
      </c>
    </row>
    <row r="13" spans="1:9" ht="16.5" thickTop="1" thickBot="1" x14ac:dyDescent="0.3">
      <c r="A13" s="41" t="s">
        <v>121</v>
      </c>
      <c r="B13" s="5" t="s">
        <v>44</v>
      </c>
      <c r="C13" s="5" t="s">
        <v>44</v>
      </c>
      <c r="D13" s="5" t="s">
        <v>44</v>
      </c>
      <c r="E13" s="5" t="s">
        <v>44</v>
      </c>
      <c r="F13" s="5" t="s">
        <v>44</v>
      </c>
      <c r="G13" s="3" t="s">
        <v>129</v>
      </c>
    </row>
    <row r="14" spans="1:9" ht="16.5" thickTop="1" thickBot="1" x14ac:dyDescent="0.3">
      <c r="A14" s="41"/>
      <c r="B14" s="5" t="s">
        <v>44</v>
      </c>
      <c r="C14" s="5" t="s">
        <v>44</v>
      </c>
      <c r="D14" s="5" t="s">
        <v>44</v>
      </c>
      <c r="E14" s="5" t="s">
        <v>44</v>
      </c>
      <c r="F14" s="5" t="s">
        <v>44</v>
      </c>
      <c r="G14" s="3" t="s">
        <v>130</v>
      </c>
    </row>
    <row r="15" spans="1:9" ht="16.5" thickTop="1" thickBot="1" x14ac:dyDescent="0.3">
      <c r="A15" s="41"/>
      <c r="B15" s="12"/>
      <c r="C15" s="12"/>
      <c r="D15" s="12"/>
      <c r="E15" s="12"/>
      <c r="F15" s="12"/>
      <c r="G15" s="3"/>
    </row>
    <row r="16" spans="1:9" ht="16.5" thickTop="1" thickBot="1" x14ac:dyDescent="0.3">
      <c r="A16" s="41"/>
      <c r="B16" s="5" t="s">
        <v>254</v>
      </c>
      <c r="C16" s="5" t="s">
        <v>254</v>
      </c>
      <c r="D16" s="5" t="s">
        <v>254</v>
      </c>
      <c r="E16" s="5" t="s">
        <v>254</v>
      </c>
      <c r="F16" s="5" t="s">
        <v>254</v>
      </c>
      <c r="G16" s="3" t="s">
        <v>132</v>
      </c>
    </row>
    <row r="17" spans="1:7" ht="16.5" thickTop="1" thickBot="1" x14ac:dyDescent="0.3">
      <c r="A17" s="41"/>
      <c r="B17" s="12"/>
      <c r="C17" s="12"/>
      <c r="D17" s="12"/>
      <c r="E17" s="12"/>
      <c r="F17" s="12"/>
      <c r="G17" s="3"/>
    </row>
    <row r="18" spans="1:7" ht="16.5" thickTop="1" thickBot="1" x14ac:dyDescent="0.3">
      <c r="A18" s="41"/>
      <c r="B18" s="5" t="s">
        <v>254</v>
      </c>
      <c r="C18" s="5" t="s">
        <v>254</v>
      </c>
      <c r="D18" s="5" t="s">
        <v>254</v>
      </c>
      <c r="E18" s="5" t="s">
        <v>254</v>
      </c>
      <c r="F18" s="5" t="s">
        <v>254</v>
      </c>
      <c r="G18" s="3" t="s">
        <v>133</v>
      </c>
    </row>
    <row r="19" spans="1:7" ht="16.5" thickTop="1" thickBot="1" x14ac:dyDescent="0.3">
      <c r="A19" s="41"/>
      <c r="B19" s="5" t="s">
        <v>254</v>
      </c>
      <c r="C19" s="5" t="s">
        <v>254</v>
      </c>
      <c r="D19" s="5" t="s">
        <v>254</v>
      </c>
      <c r="E19" s="5" t="s">
        <v>254</v>
      </c>
      <c r="F19" s="5" t="s">
        <v>254</v>
      </c>
      <c r="G19" s="3" t="s">
        <v>134</v>
      </c>
    </row>
    <row r="20" spans="1:7" ht="16.5" thickTop="1" thickBot="1" x14ac:dyDescent="0.3">
      <c r="A20" s="38" t="s">
        <v>122</v>
      </c>
      <c r="B20" s="5" t="s">
        <v>250</v>
      </c>
      <c r="C20" s="5" t="s">
        <v>250</v>
      </c>
      <c r="D20" s="5" t="s">
        <v>250</v>
      </c>
      <c r="E20" s="5" t="s">
        <v>250</v>
      </c>
      <c r="F20" s="5" t="s">
        <v>250</v>
      </c>
      <c r="G20" s="3" t="s">
        <v>135</v>
      </c>
    </row>
    <row r="21" spans="1:7" ht="16.5" thickTop="1" thickBot="1" x14ac:dyDescent="0.3">
      <c r="A21" s="38"/>
      <c r="B21" s="5" t="s">
        <v>46</v>
      </c>
      <c r="C21" s="5" t="s">
        <v>46</v>
      </c>
      <c r="D21" s="5" t="s">
        <v>46</v>
      </c>
      <c r="E21" s="5" t="s">
        <v>46</v>
      </c>
      <c r="F21" s="5" t="s">
        <v>46</v>
      </c>
      <c r="G21" s="3" t="s">
        <v>136</v>
      </c>
    </row>
    <row r="22" spans="1:7" ht="16.5" thickTop="1" thickBot="1" x14ac:dyDescent="0.3">
      <c r="A22" s="38"/>
      <c r="B22" s="5" t="s">
        <v>29</v>
      </c>
      <c r="C22" s="5" t="s">
        <v>29</v>
      </c>
      <c r="D22" s="5" t="s">
        <v>29</v>
      </c>
      <c r="E22" s="5" t="s">
        <v>29</v>
      </c>
      <c r="F22" s="5" t="s">
        <v>29</v>
      </c>
      <c r="G22" s="3" t="s">
        <v>137</v>
      </c>
    </row>
    <row r="23" spans="1:7" ht="16.5" thickTop="1" thickBot="1" x14ac:dyDescent="0.3">
      <c r="A23" s="38"/>
      <c r="B23" s="5" t="s">
        <v>251</v>
      </c>
      <c r="C23" s="5" t="s">
        <v>251</v>
      </c>
      <c r="D23" s="5" t="s">
        <v>251</v>
      </c>
      <c r="E23" s="5" t="s">
        <v>251</v>
      </c>
      <c r="F23" s="5" t="s">
        <v>251</v>
      </c>
      <c r="G23" s="3" t="s">
        <v>138</v>
      </c>
    </row>
    <row r="24" spans="1:7" ht="16.5" thickTop="1" thickBot="1" x14ac:dyDescent="0.3">
      <c r="A24" s="38"/>
      <c r="B24" s="5" t="s">
        <v>255</v>
      </c>
      <c r="C24" s="5" t="s">
        <v>92</v>
      </c>
      <c r="D24" s="5" t="s">
        <v>92</v>
      </c>
      <c r="E24" s="5" t="s">
        <v>255</v>
      </c>
      <c r="F24" s="5" t="s">
        <v>256</v>
      </c>
      <c r="G24" s="3" t="s">
        <v>139</v>
      </c>
    </row>
    <row r="25" spans="1:7" ht="16.5" thickTop="1" thickBot="1" x14ac:dyDescent="0.3">
      <c r="A25" s="38" t="s">
        <v>123</v>
      </c>
      <c r="B25" s="5" t="s">
        <v>250</v>
      </c>
      <c r="C25" s="5" t="s">
        <v>250</v>
      </c>
      <c r="D25" s="5" t="s">
        <v>250</v>
      </c>
      <c r="E25" s="5" t="s">
        <v>250</v>
      </c>
      <c r="F25" s="5" t="s">
        <v>250</v>
      </c>
      <c r="G25" s="3" t="s">
        <v>140</v>
      </c>
    </row>
    <row r="26" spans="1:7" ht="16.5" thickTop="1" thickBot="1" x14ac:dyDescent="0.3">
      <c r="A26" s="38"/>
      <c r="B26" s="5" t="s">
        <v>46</v>
      </c>
      <c r="C26" s="5" t="s">
        <v>46</v>
      </c>
      <c r="D26" s="5" t="s">
        <v>46</v>
      </c>
      <c r="E26" s="5" t="s">
        <v>46</v>
      </c>
      <c r="F26" s="5" t="s">
        <v>46</v>
      </c>
      <c r="G26" s="3" t="s">
        <v>141</v>
      </c>
    </row>
    <row r="27" spans="1:7" ht="16.5" thickTop="1" thickBot="1" x14ac:dyDescent="0.3">
      <c r="A27" s="38"/>
      <c r="B27" s="5" t="s">
        <v>29</v>
      </c>
      <c r="C27" s="5" t="s">
        <v>29</v>
      </c>
      <c r="D27" s="5" t="s">
        <v>29</v>
      </c>
      <c r="E27" s="5" t="s">
        <v>29</v>
      </c>
      <c r="F27" s="5" t="s">
        <v>29</v>
      </c>
      <c r="G27" s="3" t="s">
        <v>142</v>
      </c>
    </row>
    <row r="28" spans="1:7" ht="16.5" thickTop="1" thickBot="1" x14ac:dyDescent="0.3">
      <c r="A28" s="38"/>
      <c r="B28" s="5" t="s">
        <v>251</v>
      </c>
      <c r="C28" s="5" t="s">
        <v>251</v>
      </c>
      <c r="D28" s="5" t="s">
        <v>251</v>
      </c>
      <c r="E28" s="5" t="s">
        <v>251</v>
      </c>
      <c r="F28" s="5" t="s">
        <v>251</v>
      </c>
      <c r="G28" s="3" t="s">
        <v>143</v>
      </c>
    </row>
    <row r="29" spans="1:7" ht="16.5" thickTop="1" thickBot="1" x14ac:dyDescent="0.3">
      <c r="A29" s="38"/>
      <c r="B29" s="5" t="s">
        <v>92</v>
      </c>
      <c r="C29" s="5" t="s">
        <v>92</v>
      </c>
      <c r="D29" s="5" t="s">
        <v>92</v>
      </c>
      <c r="E29" s="5" t="s">
        <v>257</v>
      </c>
      <c r="F29" s="5" t="s">
        <v>258</v>
      </c>
      <c r="G29" s="3" t="s">
        <v>144</v>
      </c>
    </row>
    <row r="30" spans="1:7" ht="15.75" thickTop="1" x14ac:dyDescent="0.25"/>
    <row r="31" spans="1:7" ht="15.75" thickBot="1" x14ac:dyDescent="0.3"/>
    <row r="32" spans="1:7" ht="16.5" thickTop="1" thickBot="1" x14ac:dyDescent="0.3">
      <c r="A32" s="38" t="s">
        <v>247</v>
      </c>
      <c r="B32" s="5" t="s">
        <v>33</v>
      </c>
      <c r="C32" s="5" t="s">
        <v>33</v>
      </c>
      <c r="D32" s="5" t="s">
        <v>33</v>
      </c>
      <c r="E32" s="5" t="s">
        <v>33</v>
      </c>
      <c r="F32" s="5" t="s">
        <v>33</v>
      </c>
      <c r="G32" s="3" t="s">
        <v>227</v>
      </c>
    </row>
    <row r="33" spans="1:14" ht="16.5" thickTop="1" thickBot="1" x14ac:dyDescent="0.3">
      <c r="A33" s="38"/>
      <c r="B33" s="5" t="s">
        <v>33</v>
      </c>
      <c r="C33" s="5" t="s">
        <v>33</v>
      </c>
      <c r="D33" s="5" t="s">
        <v>33</v>
      </c>
      <c r="E33" s="5" t="s">
        <v>33</v>
      </c>
      <c r="F33" s="5" t="s">
        <v>33</v>
      </c>
      <c r="G33" s="3" t="s">
        <v>228</v>
      </c>
    </row>
    <row r="34" spans="1:14" ht="16.5" thickTop="1" thickBot="1" x14ac:dyDescent="0.3">
      <c r="A34" s="38"/>
      <c r="B34" s="5" t="s">
        <v>259</v>
      </c>
      <c r="C34" s="5" t="s">
        <v>259</v>
      </c>
      <c r="D34" s="5" t="s">
        <v>165</v>
      </c>
      <c r="E34" s="5" t="s">
        <v>165</v>
      </c>
      <c r="F34" s="5" t="s">
        <v>165</v>
      </c>
      <c r="G34" s="3" t="s">
        <v>229</v>
      </c>
    </row>
    <row r="35" spans="1:14" ht="16.5" thickTop="1" thickBot="1" x14ac:dyDescent="0.3">
      <c r="A35" s="38"/>
      <c r="B35" s="5" t="s">
        <v>92</v>
      </c>
      <c r="C35" s="5" t="s">
        <v>92</v>
      </c>
      <c r="D35" s="5" t="s">
        <v>92</v>
      </c>
      <c r="E35" s="5" t="s">
        <v>92</v>
      </c>
      <c r="F35" s="5" t="s">
        <v>92</v>
      </c>
      <c r="G35" s="3" t="s">
        <v>230</v>
      </c>
    </row>
    <row r="36" spans="1:14" ht="16.5" thickTop="1" thickBot="1" x14ac:dyDescent="0.3">
      <c r="A36" s="38"/>
      <c r="B36" s="5" t="s">
        <v>14</v>
      </c>
      <c r="C36" s="5" t="s">
        <v>14</v>
      </c>
      <c r="D36" s="5" t="s">
        <v>14</v>
      </c>
      <c r="E36" s="5" t="s">
        <v>14</v>
      </c>
      <c r="F36" s="5" t="s">
        <v>14</v>
      </c>
      <c r="G36" s="3" t="s">
        <v>231</v>
      </c>
    </row>
    <row r="37" spans="1:14" ht="15.75" thickTop="1" x14ac:dyDescent="0.25"/>
    <row r="45" spans="1:14" ht="30" x14ac:dyDescent="0.25">
      <c r="K45" s="30" t="s">
        <v>61</v>
      </c>
      <c r="L45" s="15" t="s">
        <v>62</v>
      </c>
      <c r="M45" s="15" t="s">
        <v>63</v>
      </c>
      <c r="N45" s="15" t="s">
        <v>172</v>
      </c>
    </row>
    <row r="46" spans="1:14" x14ac:dyDescent="0.25">
      <c r="K46" s="1" t="s">
        <v>101</v>
      </c>
      <c r="L46" s="13" t="s">
        <v>59</v>
      </c>
      <c r="M46" s="13" t="s">
        <v>173</v>
      </c>
      <c r="N46" s="13">
        <v>15</v>
      </c>
    </row>
    <row r="47" spans="1:14" ht="120" x14ac:dyDescent="0.25">
      <c r="K47" s="1" t="s">
        <v>254</v>
      </c>
      <c r="L47" s="13" t="s">
        <v>57</v>
      </c>
      <c r="M47" s="15" t="s">
        <v>181</v>
      </c>
      <c r="N47" s="16" t="s">
        <v>196</v>
      </c>
    </row>
    <row r="48" spans="1:14" ht="75" x14ac:dyDescent="0.25">
      <c r="K48" s="1" t="s">
        <v>250</v>
      </c>
      <c r="L48" s="13" t="s">
        <v>58</v>
      </c>
      <c r="M48" s="15" t="s">
        <v>174</v>
      </c>
      <c r="N48" s="16" t="s">
        <v>196</v>
      </c>
    </row>
    <row r="49" spans="11:14" ht="75" x14ac:dyDescent="0.25">
      <c r="K49" s="1" t="s">
        <v>46</v>
      </c>
      <c r="L49" s="13" t="s">
        <v>56</v>
      </c>
      <c r="M49" s="15" t="s">
        <v>174</v>
      </c>
      <c r="N49" s="16">
        <v>16</v>
      </c>
    </row>
    <row r="50" spans="11:14" x14ac:dyDescent="0.25">
      <c r="K50" s="1" t="s">
        <v>232</v>
      </c>
      <c r="L50" s="13" t="e">
        <v>#N/A</v>
      </c>
      <c r="M50" s="15" t="e">
        <v>#N/A</v>
      </c>
      <c r="N50" s="16" t="e">
        <v>#N/A</v>
      </c>
    </row>
    <row r="51" spans="11:14" x14ac:dyDescent="0.25">
      <c r="K51" s="1" t="s">
        <v>233</v>
      </c>
      <c r="L51" s="13" t="e">
        <v>#N/A</v>
      </c>
      <c r="M51" s="15" t="e">
        <v>#N/A</v>
      </c>
      <c r="N51" s="16" t="e">
        <v>#N/A</v>
      </c>
    </row>
    <row r="52" spans="11:14" x14ac:dyDescent="0.25">
      <c r="K52" s="1" t="s">
        <v>234</v>
      </c>
      <c r="L52" s="13" t="e">
        <v>#N/A</v>
      </c>
      <c r="M52" s="15" t="e">
        <v>#N/A</v>
      </c>
      <c r="N52" s="16" t="e">
        <v>#N/A</v>
      </c>
    </row>
    <row r="53" spans="11:14" x14ac:dyDescent="0.25">
      <c r="K53" s="1" t="s">
        <v>235</v>
      </c>
      <c r="L53" s="13" t="e">
        <v>#N/A</v>
      </c>
      <c r="M53" s="15" t="e">
        <v>#N/A</v>
      </c>
      <c r="N53" s="16" t="e">
        <v>#N/A</v>
      </c>
    </row>
    <row r="54" spans="11:14" x14ac:dyDescent="0.25">
      <c r="K54" s="1" t="s">
        <v>236</v>
      </c>
      <c r="L54" s="13" t="e">
        <v>#N/A</v>
      </c>
      <c r="M54" s="15" t="e">
        <v>#N/A</v>
      </c>
      <c r="N54" s="16" t="e">
        <v>#N/A</v>
      </c>
    </row>
    <row r="55" spans="11:14" ht="80.25" customHeight="1" x14ac:dyDescent="0.25">
      <c r="K55" s="1" t="s">
        <v>237</v>
      </c>
      <c r="L55" s="13" t="e">
        <v>#N/A</v>
      </c>
      <c r="M55" s="15" t="e">
        <v>#N/A</v>
      </c>
      <c r="N55" s="16" t="e">
        <v>#N/A</v>
      </c>
    </row>
    <row r="56" spans="11:14" x14ac:dyDescent="0.25">
      <c r="K56" s="1" t="s">
        <v>238</v>
      </c>
      <c r="L56" s="13" t="e">
        <v>#N/A</v>
      </c>
      <c r="M56" s="15" t="e">
        <v>#N/A</v>
      </c>
      <c r="N56" s="16" t="e">
        <v>#N/A</v>
      </c>
    </row>
    <row r="57" spans="11:14" x14ac:dyDescent="0.25">
      <c r="K57" s="1" t="s">
        <v>239</v>
      </c>
      <c r="L57" s="13" t="e">
        <v>#N/A</v>
      </c>
      <c r="M57" s="15" t="e">
        <v>#N/A</v>
      </c>
      <c r="N57" s="16" t="e">
        <v>#N/A</v>
      </c>
    </row>
    <row r="58" spans="11:14" ht="30" x14ac:dyDescent="0.25">
      <c r="K58" s="1" t="s">
        <v>240</v>
      </c>
      <c r="L58" s="13" t="s">
        <v>57</v>
      </c>
      <c r="M58" s="15" t="s">
        <v>260</v>
      </c>
      <c r="N58" s="16" t="s">
        <v>196</v>
      </c>
    </row>
    <row r="59" spans="11:14" ht="60" x14ac:dyDescent="0.25">
      <c r="K59" s="1" t="s">
        <v>95</v>
      </c>
      <c r="L59" s="13" t="s">
        <v>58</v>
      </c>
      <c r="M59" s="15" t="s">
        <v>191</v>
      </c>
      <c r="N59" s="16">
        <v>4</v>
      </c>
    </row>
    <row r="60" spans="11:14" x14ac:dyDescent="0.25">
      <c r="K60" s="31" t="s">
        <v>241</v>
      </c>
      <c r="L60" s="32" t="e">
        <v>#N/A</v>
      </c>
      <c r="M60" s="20" t="e">
        <v>#N/A</v>
      </c>
      <c r="N60" s="33" t="e">
        <v>#N/A</v>
      </c>
    </row>
    <row r="61" spans="11:14" ht="85.5" customHeight="1" x14ac:dyDescent="0.25">
      <c r="K61" s="31" t="s">
        <v>242</v>
      </c>
      <c r="L61" s="32" t="e">
        <v>#N/A</v>
      </c>
      <c r="M61" s="20" t="e">
        <v>#N/A</v>
      </c>
      <c r="N61" s="33" t="e">
        <v>#N/A</v>
      </c>
    </row>
    <row r="62" spans="11:14" x14ac:dyDescent="0.25">
      <c r="K62" s="31" t="s">
        <v>243</v>
      </c>
      <c r="L62" s="32" t="e">
        <v>#N/A</v>
      </c>
      <c r="M62" s="20" t="e">
        <v>#N/A</v>
      </c>
      <c r="N62" s="33" t="e">
        <v>#N/A</v>
      </c>
    </row>
    <row r="63" spans="11:14" x14ac:dyDescent="0.25">
      <c r="K63" s="34" t="s">
        <v>244</v>
      </c>
      <c r="L63" s="15" t="e">
        <v>#N/A</v>
      </c>
      <c r="M63" s="15" t="e">
        <v>#N/A</v>
      </c>
      <c r="N63" s="35" t="e">
        <v>#N/A</v>
      </c>
    </row>
    <row r="64" spans="11:14" x14ac:dyDescent="0.25">
      <c r="K64" s="31" t="s">
        <v>245</v>
      </c>
      <c r="L64" s="32" t="e">
        <v>#N/A</v>
      </c>
      <c r="M64" s="20" t="e">
        <v>#N/A</v>
      </c>
      <c r="N64" s="33" t="e">
        <v>#N/A</v>
      </c>
    </row>
    <row r="65" spans="11:14" x14ac:dyDescent="0.25">
      <c r="K65" s="31" t="s">
        <v>246</v>
      </c>
      <c r="L65" s="32" t="e">
        <v>#N/A</v>
      </c>
      <c r="M65" s="20" t="e">
        <v>#N/A</v>
      </c>
      <c r="N65" s="33" t="e">
        <v>#N/A</v>
      </c>
    </row>
    <row r="66" spans="11:14" ht="90" x14ac:dyDescent="0.25">
      <c r="K66" s="31" t="s">
        <v>33</v>
      </c>
      <c r="L66" s="32" t="s">
        <v>56</v>
      </c>
      <c r="M66" s="20" t="s">
        <v>208</v>
      </c>
      <c r="N66" s="33">
        <v>10</v>
      </c>
    </row>
    <row r="67" spans="11:14" ht="120" x14ac:dyDescent="0.25">
      <c r="K67" s="31" t="s">
        <v>44</v>
      </c>
      <c r="L67" s="32" t="s">
        <v>58</v>
      </c>
      <c r="M67" s="20" t="s">
        <v>176</v>
      </c>
      <c r="N67" s="33">
        <v>14</v>
      </c>
    </row>
    <row r="68" spans="11:14" ht="30" x14ac:dyDescent="0.25">
      <c r="K68" s="34" t="s">
        <v>131</v>
      </c>
      <c r="L68" s="15" t="s">
        <v>60</v>
      </c>
      <c r="M68" s="15" t="s">
        <v>177</v>
      </c>
      <c r="N68" s="35">
        <v>2</v>
      </c>
    </row>
    <row r="69" spans="11:14" ht="30" x14ac:dyDescent="0.25">
      <c r="K69" s="18" t="s">
        <v>165</v>
      </c>
      <c r="L69" s="19" t="s">
        <v>57</v>
      </c>
      <c r="M69" s="20" t="s">
        <v>261</v>
      </c>
      <c r="N69" s="21" t="s">
        <v>196</v>
      </c>
    </row>
    <row r="70" spans="11:14" ht="105" x14ac:dyDescent="0.25">
      <c r="K70" s="18" t="s">
        <v>14</v>
      </c>
      <c r="L70" s="19" t="s">
        <v>58</v>
      </c>
      <c r="M70" s="20" t="s">
        <v>192</v>
      </c>
      <c r="N70" s="21">
        <v>7</v>
      </c>
    </row>
    <row r="71" spans="11:14" ht="75" x14ac:dyDescent="0.25">
      <c r="K71" s="18" t="s">
        <v>251</v>
      </c>
      <c r="L71" s="19" t="s">
        <v>57</v>
      </c>
      <c r="M71" s="20" t="s">
        <v>179</v>
      </c>
      <c r="N71" s="21" t="s">
        <v>196</v>
      </c>
    </row>
    <row r="72" spans="11:14" ht="75" x14ac:dyDescent="0.25">
      <c r="K72" s="18" t="s">
        <v>92</v>
      </c>
      <c r="L72" s="19" t="s">
        <v>59</v>
      </c>
      <c r="M72" s="20" t="s">
        <v>194</v>
      </c>
      <c r="N72" s="21">
        <v>5</v>
      </c>
    </row>
    <row r="73" spans="11:14" ht="90" x14ac:dyDescent="0.25">
      <c r="K73" s="18" t="s">
        <v>20</v>
      </c>
      <c r="L73" s="19" t="s">
        <v>58</v>
      </c>
      <c r="M73" s="20" t="s">
        <v>249</v>
      </c>
      <c r="N73" s="21" t="s">
        <v>196</v>
      </c>
    </row>
    <row r="74" spans="11:14" ht="30" x14ac:dyDescent="0.25">
      <c r="K74" s="18" t="s">
        <v>29</v>
      </c>
      <c r="L74" s="19" t="s">
        <v>57</v>
      </c>
      <c r="M74" s="20" t="s">
        <v>180</v>
      </c>
      <c r="N74" s="21">
        <v>6</v>
      </c>
    </row>
  </sheetData>
  <mergeCells count="8">
    <mergeCell ref="A25:A29"/>
    <mergeCell ref="A32:A36"/>
    <mergeCell ref="A1:A2"/>
    <mergeCell ref="B1:F1"/>
    <mergeCell ref="A3:A7"/>
    <mergeCell ref="A8:A12"/>
    <mergeCell ref="A13:A19"/>
    <mergeCell ref="A20:A24"/>
  </mergeCells>
  <conditionalFormatting sqref="L46:L74">
    <cfRule type="cellIs" dxfId="192" priority="12" operator="equal">
      <formula>"Heavy"</formula>
    </cfRule>
    <cfRule type="cellIs" dxfId="191" priority="13" operator="equal">
      <formula>"Moderate/Heavy"</formula>
    </cfRule>
    <cfRule type="cellIs" dxfId="190" priority="14" operator="equal">
      <formula>"Light/Moderate"</formula>
    </cfRule>
    <cfRule type="cellIs" dxfId="189" priority="15" operator="equal">
      <formula>"Light"</formula>
    </cfRule>
    <cfRule type="cellIs" dxfId="188" priority="16" operator="equal">
      <formula>"Moderate"</formula>
    </cfRule>
  </conditionalFormatting>
  <conditionalFormatting sqref="N47:N68">
    <cfRule type="cellIs" dxfId="187" priority="11" operator="lessThan">
      <formula>10</formula>
    </cfRule>
  </conditionalFormatting>
  <conditionalFormatting sqref="M46">
    <cfRule type="cellIs" dxfId="186" priority="6" operator="equal">
      <formula>"Heavy"</formula>
    </cfRule>
    <cfRule type="cellIs" dxfId="185" priority="7" operator="equal">
      <formula>"Moderate/Heavy"</formula>
    </cfRule>
    <cfRule type="cellIs" dxfId="184" priority="8" operator="equal">
      <formula>"Light/Moderate"</formula>
    </cfRule>
    <cfRule type="cellIs" dxfId="183" priority="9" operator="equal">
      <formula>"Light"</formula>
    </cfRule>
    <cfRule type="cellIs" dxfId="182" priority="10" operator="equal">
      <formula>"Moderate"</formula>
    </cfRule>
  </conditionalFormatting>
  <conditionalFormatting sqref="N46">
    <cfRule type="cellIs" dxfId="181" priority="1" operator="equal">
      <formula>"Heavy"</formula>
    </cfRule>
    <cfRule type="cellIs" dxfId="180" priority="2" operator="equal">
      <formula>"Moderate/Heavy"</formula>
    </cfRule>
    <cfRule type="cellIs" dxfId="179" priority="3" operator="equal">
      <formula>"Light/Moderate"</formula>
    </cfRule>
    <cfRule type="cellIs" dxfId="178" priority="4" operator="equal">
      <formula>"Light"</formula>
    </cfRule>
    <cfRule type="cellIs" dxfId="177" priority="5" operator="equal">
      <formula>"Moderate"</formula>
    </cfRule>
  </conditionalFormatting>
  <conditionalFormatting sqref="B3:F30 B32:F36">
    <cfRule type="expression" dxfId="176" priority="17">
      <formula>VLOOKUP(B3,$K$46:$L$74,2,FALSE) = "Moderate/Heavy"</formula>
    </cfRule>
    <cfRule type="expression" dxfId="175" priority="18">
      <formula>VLOOKUP(B3,$K$46:$L$74,2,FALSE) = "Moderate"</formula>
    </cfRule>
    <cfRule type="expression" dxfId="174" priority="19">
      <formula>VLOOKUP(B3,$K$46:$L$74,2,FALSE) = "Light/Moderate"</formula>
    </cfRule>
    <cfRule type="expression" dxfId="173" priority="20">
      <formula>VLOOKUP(B3,$K$46:$L$74,2,FALSE) = "Light"</formula>
    </cfRule>
    <cfRule type="expression" dxfId="172" priority="21">
      <formula>VLOOKUP(B3,$K$46:$L$74,2,FALSE) = "Heavy"</formula>
    </cfRule>
  </conditionalFormatting>
  <pageMargins left="0.7" right="0.7" top="0.75" bottom="0.75" header="0.3" footer="0.3"/>
  <pageSetup scale="33"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9927C-66F8-4E04-A491-AECD433DC618}">
  <sheetPr>
    <pageSetUpPr fitToPage="1"/>
  </sheetPr>
  <dimension ref="A1:N68"/>
  <sheetViews>
    <sheetView topLeftCell="A38" zoomScale="70" zoomScaleNormal="70" workbookViewId="0">
      <selection activeCell="K46" sqref="K46:N68"/>
    </sheetView>
  </sheetViews>
  <sheetFormatPr defaultColWidth="9.140625" defaultRowHeight="15" x14ac:dyDescent="0.25"/>
  <cols>
    <col min="1" max="1" width="7.7109375" customWidth="1"/>
    <col min="2" max="6" width="12.5703125"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52.7109375"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row>
    <row r="3" spans="1:9" ht="16.5" thickTop="1" thickBot="1" x14ac:dyDescent="0.3">
      <c r="A3" s="38" t="s">
        <v>116</v>
      </c>
      <c r="B3" s="5" t="s">
        <v>199</v>
      </c>
      <c r="C3" s="5" t="s">
        <v>200</v>
      </c>
      <c r="D3" s="5" t="s">
        <v>198</v>
      </c>
      <c r="E3" s="5" t="s">
        <v>158</v>
      </c>
      <c r="F3" s="5" t="s">
        <v>158</v>
      </c>
      <c r="G3" s="3" t="s">
        <v>116</v>
      </c>
      <c r="I3" s="6" t="s">
        <v>55</v>
      </c>
    </row>
    <row r="4" spans="1:9" ht="24" thickTop="1" thickBot="1" x14ac:dyDescent="0.3">
      <c r="A4" s="38"/>
      <c r="B4" s="5" t="s">
        <v>165</v>
      </c>
      <c r="C4" s="5" t="s">
        <v>165</v>
      </c>
      <c r="D4" s="5" t="s">
        <v>252</v>
      </c>
      <c r="E4" s="5" t="s">
        <v>253</v>
      </c>
      <c r="F4" s="5" t="s">
        <v>250</v>
      </c>
      <c r="G4" s="3" t="s">
        <v>120</v>
      </c>
      <c r="I4" s="7" t="s">
        <v>56</v>
      </c>
    </row>
    <row r="5" spans="1:9" ht="16.5" thickTop="1" thickBot="1" x14ac:dyDescent="0.3">
      <c r="A5" s="38"/>
      <c r="B5" s="5" t="s">
        <v>250</v>
      </c>
      <c r="C5" s="5" t="s">
        <v>250</v>
      </c>
      <c r="D5" s="5" t="s">
        <v>250</v>
      </c>
      <c r="E5" s="5" t="s">
        <v>250</v>
      </c>
      <c r="F5" s="5" t="s">
        <v>250</v>
      </c>
      <c r="G5" s="3" t="s">
        <v>121</v>
      </c>
      <c r="I5" s="8" t="s">
        <v>57</v>
      </c>
    </row>
    <row r="6" spans="1:9" ht="16.5" thickTop="1" thickBot="1" x14ac:dyDescent="0.3">
      <c r="A6" s="38"/>
      <c r="B6" s="5" t="s">
        <v>250</v>
      </c>
      <c r="C6" s="5" t="s">
        <v>250</v>
      </c>
      <c r="D6" s="5" t="s">
        <v>250</v>
      </c>
      <c r="E6" s="5" t="s">
        <v>250</v>
      </c>
      <c r="F6" s="5" t="s">
        <v>250</v>
      </c>
      <c r="G6" s="3" t="s">
        <v>122</v>
      </c>
      <c r="I6" s="9" t="s">
        <v>58</v>
      </c>
    </row>
    <row r="7" spans="1:9" ht="16.5" thickTop="1" thickBot="1" x14ac:dyDescent="0.3">
      <c r="A7" s="38"/>
      <c r="B7" s="5" t="s">
        <v>250</v>
      </c>
      <c r="C7" s="5" t="s">
        <v>250</v>
      </c>
      <c r="D7" s="5" t="s">
        <v>250</v>
      </c>
      <c r="E7" s="5" t="s">
        <v>250</v>
      </c>
      <c r="F7" s="5" t="s">
        <v>250</v>
      </c>
      <c r="G7" s="3" t="s">
        <v>123</v>
      </c>
      <c r="I7" s="10" t="s">
        <v>59</v>
      </c>
    </row>
    <row r="8" spans="1:9" ht="16.5" thickTop="1" thickBot="1" x14ac:dyDescent="0.3">
      <c r="A8" s="38" t="s">
        <v>120</v>
      </c>
      <c r="B8" s="5" t="s">
        <v>33</v>
      </c>
      <c r="C8" s="5" t="s">
        <v>33</v>
      </c>
      <c r="D8" s="5" t="s">
        <v>33</v>
      </c>
      <c r="E8" s="5" t="s">
        <v>33</v>
      </c>
      <c r="F8" s="5" t="s">
        <v>33</v>
      </c>
      <c r="G8" s="3" t="s">
        <v>124</v>
      </c>
      <c r="I8" s="11" t="s">
        <v>60</v>
      </c>
    </row>
    <row r="9" spans="1:9" ht="16.5" thickTop="1" thickBot="1" x14ac:dyDescent="0.3">
      <c r="A9" s="38"/>
      <c r="B9" s="5" t="s">
        <v>33</v>
      </c>
      <c r="C9" s="5" t="s">
        <v>33</v>
      </c>
      <c r="D9" s="5" t="s">
        <v>33</v>
      </c>
      <c r="E9" s="5" t="s">
        <v>33</v>
      </c>
      <c r="F9" s="5" t="s">
        <v>33</v>
      </c>
      <c r="G9" s="3" t="s">
        <v>125</v>
      </c>
    </row>
    <row r="10" spans="1:9" ht="16.5" thickTop="1" thickBot="1" x14ac:dyDescent="0.3">
      <c r="A10" s="38"/>
      <c r="B10" s="5" t="s">
        <v>33</v>
      </c>
      <c r="C10" s="5" t="s">
        <v>33</v>
      </c>
      <c r="D10" s="5" t="s">
        <v>33</v>
      </c>
      <c r="E10" s="5" t="s">
        <v>33</v>
      </c>
      <c r="F10" s="5" t="s">
        <v>33</v>
      </c>
      <c r="G10" s="3" t="s">
        <v>126</v>
      </c>
    </row>
    <row r="11" spans="1:9" ht="16.5" thickTop="1" thickBot="1" x14ac:dyDescent="0.3">
      <c r="A11" s="38"/>
      <c r="B11" s="5" t="s">
        <v>44</v>
      </c>
      <c r="C11" s="5" t="s">
        <v>44</v>
      </c>
      <c r="D11" s="5" t="s">
        <v>44</v>
      </c>
      <c r="E11" s="5" t="s">
        <v>33</v>
      </c>
      <c r="F11" s="5" t="s">
        <v>33</v>
      </c>
      <c r="G11" s="3" t="s">
        <v>127</v>
      </c>
    </row>
    <row r="12" spans="1:9" ht="16.5" thickTop="1" thickBot="1" x14ac:dyDescent="0.3">
      <c r="A12" s="38"/>
      <c r="B12" s="5" t="s">
        <v>44</v>
      </c>
      <c r="C12" s="5" t="s">
        <v>44</v>
      </c>
      <c r="D12" s="5" t="s">
        <v>44</v>
      </c>
      <c r="E12" s="5" t="s">
        <v>95</v>
      </c>
      <c r="F12" s="5" t="s">
        <v>95</v>
      </c>
      <c r="G12" s="3" t="s">
        <v>128</v>
      </c>
    </row>
    <row r="13" spans="1:9" ht="16.5" thickTop="1" thickBot="1" x14ac:dyDescent="0.3">
      <c r="A13" s="41" t="s">
        <v>121</v>
      </c>
      <c r="B13" s="5" t="s">
        <v>95</v>
      </c>
      <c r="C13" s="5" t="s">
        <v>95</v>
      </c>
      <c r="D13" s="5" t="s">
        <v>95</v>
      </c>
      <c r="E13" s="5" t="s">
        <v>95</v>
      </c>
      <c r="F13" s="5" t="s">
        <v>95</v>
      </c>
      <c r="G13" s="3" t="s">
        <v>129</v>
      </c>
    </row>
    <row r="14" spans="1:9" ht="16.5" thickTop="1" thickBot="1" x14ac:dyDescent="0.3">
      <c r="A14" s="41"/>
      <c r="B14" s="5" t="s">
        <v>95</v>
      </c>
      <c r="C14" s="5" t="s">
        <v>95</v>
      </c>
      <c r="D14" s="5" t="s">
        <v>95</v>
      </c>
      <c r="E14" s="5" t="s">
        <v>95</v>
      </c>
      <c r="F14" s="5" t="s">
        <v>95</v>
      </c>
      <c r="G14" s="3" t="s">
        <v>130</v>
      </c>
    </row>
    <row r="15" spans="1:9" ht="16.5" thickTop="1" thickBot="1" x14ac:dyDescent="0.3">
      <c r="A15" s="41"/>
      <c r="B15" s="12"/>
      <c r="C15" s="12"/>
      <c r="D15" s="12"/>
      <c r="E15" s="12"/>
      <c r="F15" s="12"/>
      <c r="G15" s="3"/>
    </row>
    <row r="16" spans="1:9" ht="16.5" thickTop="1" thickBot="1" x14ac:dyDescent="0.3">
      <c r="A16" s="41"/>
      <c r="B16" s="5" t="s">
        <v>254</v>
      </c>
      <c r="C16" s="5" t="s">
        <v>95</v>
      </c>
      <c r="D16" s="5" t="s">
        <v>95</v>
      </c>
      <c r="E16" s="5" t="s">
        <v>95</v>
      </c>
      <c r="F16" s="5" t="s">
        <v>95</v>
      </c>
      <c r="G16" s="3" t="s">
        <v>132</v>
      </c>
    </row>
    <row r="17" spans="1:7" ht="16.5" thickTop="1" thickBot="1" x14ac:dyDescent="0.3">
      <c r="A17" s="41"/>
      <c r="B17" s="12"/>
      <c r="C17" s="12"/>
      <c r="D17" s="12"/>
      <c r="E17" s="12"/>
      <c r="F17" s="12"/>
      <c r="G17" s="3"/>
    </row>
    <row r="18" spans="1:7" ht="16.5" thickTop="1" thickBot="1" x14ac:dyDescent="0.3">
      <c r="A18" s="41"/>
      <c r="B18" s="5" t="s">
        <v>254</v>
      </c>
      <c r="C18" s="5" t="s">
        <v>254</v>
      </c>
      <c r="D18" s="5" t="s">
        <v>254</v>
      </c>
      <c r="E18" s="5" t="s">
        <v>254</v>
      </c>
      <c r="F18" s="5" t="s">
        <v>254</v>
      </c>
      <c r="G18" s="3" t="s">
        <v>133</v>
      </c>
    </row>
    <row r="19" spans="1:7" ht="16.5" thickTop="1" thickBot="1" x14ac:dyDescent="0.3">
      <c r="A19" s="41"/>
      <c r="B19" s="5" t="s">
        <v>254</v>
      </c>
      <c r="C19" s="5" t="s">
        <v>254</v>
      </c>
      <c r="D19" s="5" t="s">
        <v>254</v>
      </c>
      <c r="E19" s="5" t="s">
        <v>254</v>
      </c>
      <c r="F19" s="5" t="s">
        <v>254</v>
      </c>
      <c r="G19" s="3" t="s">
        <v>134</v>
      </c>
    </row>
    <row r="20" spans="1:7" ht="16.5" thickTop="1" thickBot="1" x14ac:dyDescent="0.3">
      <c r="A20" s="38" t="s">
        <v>122</v>
      </c>
      <c r="B20" s="5" t="s">
        <v>101</v>
      </c>
      <c r="C20" s="5" t="s">
        <v>101</v>
      </c>
      <c r="D20" s="5" t="s">
        <v>101</v>
      </c>
      <c r="E20" s="5" t="s">
        <v>101</v>
      </c>
      <c r="F20" s="5" t="s">
        <v>101</v>
      </c>
      <c r="G20" s="3" t="s">
        <v>135</v>
      </c>
    </row>
    <row r="21" spans="1:7" ht="16.5" thickTop="1" thickBot="1" x14ac:dyDescent="0.3">
      <c r="A21" s="38"/>
      <c r="B21" s="5" t="s">
        <v>101</v>
      </c>
      <c r="C21" s="5" t="s">
        <v>101</v>
      </c>
      <c r="D21" s="5" t="s">
        <v>101</v>
      </c>
      <c r="E21" s="5" t="s">
        <v>101</v>
      </c>
      <c r="F21" s="5" t="s">
        <v>101</v>
      </c>
      <c r="G21" s="3" t="s">
        <v>136</v>
      </c>
    </row>
    <row r="22" spans="1:7" ht="16.5" thickTop="1" thickBot="1" x14ac:dyDescent="0.3">
      <c r="A22" s="38"/>
      <c r="B22" s="5" t="s">
        <v>101</v>
      </c>
      <c r="C22" s="5" t="s">
        <v>101</v>
      </c>
      <c r="D22" s="5" t="s">
        <v>101</v>
      </c>
      <c r="E22" s="5" t="s">
        <v>131</v>
      </c>
      <c r="F22" s="5" t="s">
        <v>131</v>
      </c>
      <c r="G22" s="3" t="s">
        <v>137</v>
      </c>
    </row>
    <row r="23" spans="1:7" ht="16.5" thickTop="1" thickBot="1" x14ac:dyDescent="0.3">
      <c r="A23" s="38"/>
      <c r="B23" s="5" t="s">
        <v>131</v>
      </c>
      <c r="C23" s="5" t="s">
        <v>131</v>
      </c>
      <c r="D23" s="5" t="s">
        <v>131</v>
      </c>
      <c r="E23" s="5" t="s">
        <v>131</v>
      </c>
      <c r="F23" s="5" t="s">
        <v>131</v>
      </c>
      <c r="G23" s="3" t="s">
        <v>138</v>
      </c>
    </row>
    <row r="24" spans="1:7" ht="16.5" thickTop="1" thickBot="1" x14ac:dyDescent="0.3">
      <c r="A24" s="38"/>
      <c r="B24" s="5" t="s">
        <v>131</v>
      </c>
      <c r="C24" s="5" t="s">
        <v>131</v>
      </c>
      <c r="D24" s="5" t="s">
        <v>131</v>
      </c>
      <c r="E24" s="5" t="s">
        <v>131</v>
      </c>
      <c r="F24" s="5" t="s">
        <v>131</v>
      </c>
      <c r="G24" s="3" t="s">
        <v>139</v>
      </c>
    </row>
    <row r="25" spans="1:7" ht="16.5" thickTop="1" thickBot="1" x14ac:dyDescent="0.3">
      <c r="A25" s="38" t="s">
        <v>123</v>
      </c>
      <c r="B25" s="5" t="s">
        <v>92</v>
      </c>
      <c r="C25" s="5" t="s">
        <v>92</v>
      </c>
      <c r="D25" s="5" t="s">
        <v>92</v>
      </c>
      <c r="E25" s="5" t="s">
        <v>92</v>
      </c>
      <c r="F25" s="5" t="s">
        <v>92</v>
      </c>
      <c r="G25" s="3" t="s">
        <v>140</v>
      </c>
    </row>
    <row r="26" spans="1:7" ht="16.5" thickTop="1" thickBot="1" x14ac:dyDescent="0.3">
      <c r="A26" s="38"/>
      <c r="B26" s="5" t="s">
        <v>92</v>
      </c>
      <c r="C26" s="5" t="s">
        <v>92</v>
      </c>
      <c r="D26" s="5" t="s">
        <v>92</v>
      </c>
      <c r="E26" s="5" t="s">
        <v>92</v>
      </c>
      <c r="F26" s="5" t="s">
        <v>92</v>
      </c>
      <c r="G26" s="3" t="s">
        <v>141</v>
      </c>
    </row>
    <row r="27" spans="1:7" ht="16.5" thickTop="1" thickBot="1" x14ac:dyDescent="0.3">
      <c r="A27" s="38"/>
      <c r="B27" s="5" t="s">
        <v>92</v>
      </c>
      <c r="C27" s="5" t="s">
        <v>92</v>
      </c>
      <c r="D27" s="5" t="s">
        <v>92</v>
      </c>
      <c r="E27" s="5" t="s">
        <v>92</v>
      </c>
      <c r="F27" s="5" t="s">
        <v>92</v>
      </c>
      <c r="G27" s="3" t="s">
        <v>142</v>
      </c>
    </row>
    <row r="28" spans="1:7" ht="16.5" thickTop="1" thickBot="1" x14ac:dyDescent="0.3">
      <c r="A28" s="38"/>
      <c r="B28" s="5" t="s">
        <v>92</v>
      </c>
      <c r="C28" s="5" t="s">
        <v>92</v>
      </c>
      <c r="D28" s="5" t="s">
        <v>92</v>
      </c>
      <c r="E28" s="5" t="s">
        <v>92</v>
      </c>
      <c r="F28" s="5" t="s">
        <v>92</v>
      </c>
      <c r="G28" s="3" t="s">
        <v>143</v>
      </c>
    </row>
    <row r="29" spans="1:7" ht="16.5" thickTop="1" thickBot="1" x14ac:dyDescent="0.3">
      <c r="A29" s="38"/>
      <c r="B29" s="5" t="s">
        <v>92</v>
      </c>
      <c r="C29" s="5" t="s">
        <v>92</v>
      </c>
      <c r="D29" s="5" t="s">
        <v>92</v>
      </c>
      <c r="E29" s="5" t="s">
        <v>92</v>
      </c>
      <c r="F29" s="5" t="s">
        <v>92</v>
      </c>
      <c r="G29" s="3" t="s">
        <v>144</v>
      </c>
    </row>
    <row r="30" spans="1:7" ht="15.75" thickTop="1" x14ac:dyDescent="0.25"/>
    <row r="31" spans="1:7" ht="15.75" thickBot="1" x14ac:dyDescent="0.3"/>
    <row r="32" spans="1:7" ht="16.5" thickTop="1" thickBot="1" x14ac:dyDescent="0.3">
      <c r="A32" s="38" t="s">
        <v>247</v>
      </c>
      <c r="B32" s="5" t="s">
        <v>251</v>
      </c>
      <c r="C32" s="5" t="s">
        <v>251</v>
      </c>
      <c r="D32" s="5" t="s">
        <v>251</v>
      </c>
      <c r="E32" s="5" t="s">
        <v>251</v>
      </c>
      <c r="F32" s="5" t="s">
        <v>251</v>
      </c>
      <c r="G32" s="3" t="s">
        <v>227</v>
      </c>
    </row>
    <row r="33" spans="1:14" ht="16.5" thickTop="1" thickBot="1" x14ac:dyDescent="0.3">
      <c r="A33" s="38"/>
      <c r="B33" s="5" t="s">
        <v>251</v>
      </c>
      <c r="C33" s="5" t="s">
        <v>251</v>
      </c>
      <c r="D33" s="5" t="s">
        <v>251</v>
      </c>
      <c r="E33" s="5" t="s">
        <v>251</v>
      </c>
      <c r="F33" s="5" t="s">
        <v>251</v>
      </c>
      <c r="G33" s="3" t="s">
        <v>228</v>
      </c>
    </row>
    <row r="34" spans="1:14" ht="16.5" thickTop="1" thickBot="1" x14ac:dyDescent="0.3">
      <c r="A34" s="38"/>
      <c r="B34" s="5" t="s">
        <v>46</v>
      </c>
      <c r="C34" s="5" t="s">
        <v>46</v>
      </c>
      <c r="D34" s="5" t="s">
        <v>46</v>
      </c>
      <c r="E34" s="5" t="s">
        <v>251</v>
      </c>
      <c r="F34" s="5" t="s">
        <v>251</v>
      </c>
      <c r="G34" s="3" t="s">
        <v>229</v>
      </c>
    </row>
    <row r="35" spans="1:14" ht="16.5" thickTop="1" thickBot="1" x14ac:dyDescent="0.3">
      <c r="A35" s="38"/>
      <c r="B35" s="5" t="s">
        <v>46</v>
      </c>
      <c r="C35" s="5" t="s">
        <v>46</v>
      </c>
      <c r="D35" s="5" t="s">
        <v>46</v>
      </c>
      <c r="E35" s="5" t="s">
        <v>46</v>
      </c>
      <c r="F35" s="5" t="s">
        <v>46</v>
      </c>
      <c r="G35" s="3" t="s">
        <v>230</v>
      </c>
    </row>
    <row r="36" spans="1:14" ht="16.5" thickTop="1" thickBot="1" x14ac:dyDescent="0.3">
      <c r="A36" s="38"/>
      <c r="B36" s="5" t="s">
        <v>46</v>
      </c>
      <c r="C36" s="5" t="s">
        <v>46</v>
      </c>
      <c r="D36" s="5" t="s">
        <v>46</v>
      </c>
      <c r="E36" s="5" t="s">
        <v>46</v>
      </c>
      <c r="F36" s="5" t="s">
        <v>46</v>
      </c>
      <c r="G36" s="3" t="s">
        <v>231</v>
      </c>
    </row>
    <row r="37" spans="1:14" ht="15.75" thickTop="1" x14ac:dyDescent="0.25"/>
    <row r="45" spans="1:14" ht="30" x14ac:dyDescent="0.25">
      <c r="K45" s="30" t="s">
        <v>61</v>
      </c>
      <c r="L45" s="15" t="s">
        <v>62</v>
      </c>
      <c r="M45" s="15" t="s">
        <v>63</v>
      </c>
      <c r="N45" s="15" t="s">
        <v>172</v>
      </c>
    </row>
    <row r="46" spans="1:14" x14ac:dyDescent="0.25">
      <c r="K46" s="1" t="s">
        <v>101</v>
      </c>
      <c r="L46" s="13" t="s">
        <v>59</v>
      </c>
      <c r="M46" s="13" t="s">
        <v>173</v>
      </c>
      <c r="N46" s="13">
        <v>15</v>
      </c>
    </row>
    <row r="47" spans="1:14" ht="75" x14ac:dyDescent="0.25">
      <c r="K47" s="1" t="s">
        <v>250</v>
      </c>
      <c r="L47" s="13" t="s">
        <v>58</v>
      </c>
      <c r="M47" s="15" t="s">
        <v>174</v>
      </c>
      <c r="N47" s="16" t="s">
        <v>196</v>
      </c>
    </row>
    <row r="48" spans="1:14" x14ac:dyDescent="0.25">
      <c r="K48" s="1" t="s">
        <v>211</v>
      </c>
      <c r="L48" s="13" t="e">
        <v>#N/A</v>
      </c>
      <c r="M48" s="15" t="e">
        <v>#N/A</v>
      </c>
      <c r="N48" s="16" t="e">
        <v>#N/A</v>
      </c>
    </row>
    <row r="49" spans="11:14" x14ac:dyDescent="0.25">
      <c r="K49" s="1" t="s">
        <v>213</v>
      </c>
      <c r="L49" s="13" t="e">
        <v>#N/A</v>
      </c>
      <c r="M49" s="15" t="e">
        <v>#N/A</v>
      </c>
      <c r="N49" s="16" t="e">
        <v>#N/A</v>
      </c>
    </row>
    <row r="50" spans="11:14" x14ac:dyDescent="0.25">
      <c r="K50" s="1" t="s">
        <v>214</v>
      </c>
      <c r="L50" s="13" t="e">
        <v>#N/A</v>
      </c>
      <c r="M50" s="15" t="e">
        <v>#N/A</v>
      </c>
      <c r="N50" s="16" t="e">
        <v>#N/A</v>
      </c>
    </row>
    <row r="51" spans="11:14" x14ac:dyDescent="0.25">
      <c r="K51" s="1" t="s">
        <v>158</v>
      </c>
      <c r="L51" s="13" t="s">
        <v>57</v>
      </c>
      <c r="M51" s="15">
        <v>0</v>
      </c>
      <c r="N51" s="16" t="s">
        <v>196</v>
      </c>
    </row>
    <row r="52" spans="11:14" x14ac:dyDescent="0.25">
      <c r="K52" s="1" t="s">
        <v>215</v>
      </c>
      <c r="L52" s="13" t="e">
        <v>#N/A</v>
      </c>
      <c r="M52" s="15" t="e">
        <v>#N/A</v>
      </c>
      <c r="N52" s="16" t="e">
        <v>#N/A</v>
      </c>
    </row>
    <row r="53" spans="11:14" x14ac:dyDescent="0.25">
      <c r="K53" s="1" t="s">
        <v>216</v>
      </c>
      <c r="L53" s="13" t="e">
        <v>#N/A</v>
      </c>
      <c r="M53" s="15" t="e">
        <v>#N/A</v>
      </c>
      <c r="N53" s="16" t="e">
        <v>#N/A</v>
      </c>
    </row>
    <row r="54" spans="11:14" x14ac:dyDescent="0.25">
      <c r="K54" s="1" t="s">
        <v>217</v>
      </c>
      <c r="L54" s="13" t="e">
        <v>#N/A</v>
      </c>
      <c r="M54" s="15" t="e">
        <v>#N/A</v>
      </c>
      <c r="N54" s="16" t="e">
        <v>#N/A</v>
      </c>
    </row>
    <row r="55" spans="11:14" ht="80.25" customHeight="1" x14ac:dyDescent="0.25">
      <c r="K55" s="1" t="s">
        <v>46</v>
      </c>
      <c r="L55" s="13" t="s">
        <v>56</v>
      </c>
      <c r="M55" s="15" t="s">
        <v>174</v>
      </c>
      <c r="N55" s="16">
        <v>16</v>
      </c>
    </row>
    <row r="56" spans="11:14" ht="60" x14ac:dyDescent="0.25">
      <c r="K56" s="1" t="s">
        <v>95</v>
      </c>
      <c r="L56" s="13" t="s">
        <v>58</v>
      </c>
      <c r="M56" s="15" t="s">
        <v>191</v>
      </c>
      <c r="N56" s="16">
        <v>4</v>
      </c>
    </row>
    <row r="57" spans="11:14" ht="90" x14ac:dyDescent="0.25">
      <c r="K57" s="1" t="s">
        <v>33</v>
      </c>
      <c r="L57" s="13" t="s">
        <v>56</v>
      </c>
      <c r="M57" s="15" t="s">
        <v>208</v>
      </c>
      <c r="N57" s="16">
        <v>10</v>
      </c>
    </row>
    <row r="58" spans="11:14" ht="120" x14ac:dyDescent="0.25">
      <c r="K58" s="1" t="s">
        <v>44</v>
      </c>
      <c r="L58" s="13" t="s">
        <v>58</v>
      </c>
      <c r="M58" s="15" t="s">
        <v>176</v>
      </c>
      <c r="N58" s="16">
        <v>14</v>
      </c>
    </row>
    <row r="59" spans="11:14" ht="30" x14ac:dyDescent="0.25">
      <c r="K59" s="1" t="s">
        <v>131</v>
      </c>
      <c r="L59" s="13" t="s">
        <v>60</v>
      </c>
      <c r="M59" s="15" t="s">
        <v>177</v>
      </c>
      <c r="N59" s="16">
        <v>2</v>
      </c>
    </row>
    <row r="60" spans="11:14" x14ac:dyDescent="0.25">
      <c r="K60" s="31" t="s">
        <v>165</v>
      </c>
      <c r="L60" s="32" t="s">
        <v>57</v>
      </c>
      <c r="M60" s="20">
        <v>0</v>
      </c>
      <c r="N60" s="33" t="s">
        <v>196</v>
      </c>
    </row>
    <row r="61" spans="11:14" ht="85.5" customHeight="1" x14ac:dyDescent="0.25">
      <c r="K61" s="31" t="s">
        <v>218</v>
      </c>
      <c r="L61" s="32" t="e">
        <v>#N/A</v>
      </c>
      <c r="M61" s="20" t="e">
        <v>#N/A</v>
      </c>
      <c r="N61" s="33" t="e">
        <v>#N/A</v>
      </c>
    </row>
    <row r="62" spans="11:14" x14ac:dyDescent="0.25">
      <c r="K62" s="31" t="s">
        <v>219</v>
      </c>
      <c r="L62" s="32" t="e">
        <v>#N/A</v>
      </c>
      <c r="M62" s="20" t="e">
        <v>#N/A</v>
      </c>
      <c r="N62" s="33" t="e">
        <v>#N/A</v>
      </c>
    </row>
    <row r="63" spans="11:14" x14ac:dyDescent="0.25">
      <c r="K63" s="34" t="s">
        <v>220</v>
      </c>
      <c r="L63" s="15" t="e">
        <v>#N/A</v>
      </c>
      <c r="M63" s="15" t="e">
        <v>#N/A</v>
      </c>
      <c r="N63" s="35" t="e">
        <v>#N/A</v>
      </c>
    </row>
    <row r="64" spans="11:14" x14ac:dyDescent="0.25">
      <c r="K64" s="31" t="s">
        <v>221</v>
      </c>
      <c r="L64" s="32" t="e">
        <v>#N/A</v>
      </c>
      <c r="M64" s="20" t="e">
        <v>#N/A</v>
      </c>
      <c r="N64" s="33" t="e">
        <v>#N/A</v>
      </c>
    </row>
    <row r="65" spans="11:14" ht="75" x14ac:dyDescent="0.25">
      <c r="K65" s="31" t="s">
        <v>251</v>
      </c>
      <c r="L65" s="32" t="s">
        <v>57</v>
      </c>
      <c r="M65" s="20" t="s">
        <v>179</v>
      </c>
      <c r="N65" s="33" t="s">
        <v>196</v>
      </c>
    </row>
    <row r="66" spans="11:14" ht="75" x14ac:dyDescent="0.25">
      <c r="K66" s="31" t="s">
        <v>92</v>
      </c>
      <c r="L66" s="32" t="s">
        <v>59</v>
      </c>
      <c r="M66" s="20" t="s">
        <v>194</v>
      </c>
      <c r="N66" s="33">
        <v>5</v>
      </c>
    </row>
    <row r="67" spans="11:14" ht="120" x14ac:dyDescent="0.25">
      <c r="K67" s="31" t="s">
        <v>254</v>
      </c>
      <c r="L67" s="32" t="s">
        <v>59</v>
      </c>
      <c r="M67" s="20" t="s">
        <v>181</v>
      </c>
      <c r="N67" s="33" t="s">
        <v>196</v>
      </c>
    </row>
    <row r="68" spans="11:14" x14ac:dyDescent="0.25">
      <c r="K68" s="34" t="s">
        <v>165</v>
      </c>
      <c r="L68" s="15" t="s">
        <v>57</v>
      </c>
      <c r="M68" s="15">
        <v>0</v>
      </c>
      <c r="N68" s="35" t="s">
        <v>196</v>
      </c>
    </row>
  </sheetData>
  <mergeCells count="8">
    <mergeCell ref="A25:A29"/>
    <mergeCell ref="A32:A36"/>
    <mergeCell ref="A1:A2"/>
    <mergeCell ref="B1:F1"/>
    <mergeCell ref="A3:A7"/>
    <mergeCell ref="A8:A12"/>
    <mergeCell ref="A13:A19"/>
    <mergeCell ref="A20:A24"/>
  </mergeCells>
  <conditionalFormatting sqref="L46:L68">
    <cfRule type="cellIs" dxfId="171" priority="12" operator="equal">
      <formula>"Heavy"</formula>
    </cfRule>
    <cfRule type="cellIs" dxfId="170" priority="13" operator="equal">
      <formula>"Moderate/Heavy"</formula>
    </cfRule>
    <cfRule type="cellIs" dxfId="169" priority="14" operator="equal">
      <formula>"Light/Moderate"</formula>
    </cfRule>
    <cfRule type="cellIs" dxfId="168" priority="15" operator="equal">
      <formula>"Light"</formula>
    </cfRule>
    <cfRule type="cellIs" dxfId="167" priority="16" operator="equal">
      <formula>"Moderate"</formula>
    </cfRule>
  </conditionalFormatting>
  <conditionalFormatting sqref="N47:N68">
    <cfRule type="cellIs" dxfId="166" priority="11" operator="lessThan">
      <formula>10</formula>
    </cfRule>
  </conditionalFormatting>
  <conditionalFormatting sqref="M46">
    <cfRule type="cellIs" dxfId="165" priority="6" operator="equal">
      <formula>"Heavy"</formula>
    </cfRule>
    <cfRule type="cellIs" dxfId="164" priority="7" operator="equal">
      <formula>"Moderate/Heavy"</formula>
    </cfRule>
    <cfRule type="cellIs" dxfId="163" priority="8" operator="equal">
      <formula>"Light/Moderate"</formula>
    </cfRule>
    <cfRule type="cellIs" dxfId="162" priority="9" operator="equal">
      <formula>"Light"</formula>
    </cfRule>
    <cfRule type="cellIs" dxfId="161" priority="10" operator="equal">
      <formula>"Moderate"</formula>
    </cfRule>
  </conditionalFormatting>
  <conditionalFormatting sqref="N46">
    <cfRule type="cellIs" dxfId="160" priority="1" operator="equal">
      <formula>"Heavy"</formula>
    </cfRule>
    <cfRule type="cellIs" dxfId="159" priority="2" operator="equal">
      <formula>"Moderate/Heavy"</formula>
    </cfRule>
    <cfRule type="cellIs" dxfId="158" priority="3" operator="equal">
      <formula>"Light/Moderate"</formula>
    </cfRule>
    <cfRule type="cellIs" dxfId="157" priority="4" operator="equal">
      <formula>"Light"</formula>
    </cfRule>
    <cfRule type="cellIs" dxfId="156" priority="5" operator="equal">
      <formula>"Moderate"</formula>
    </cfRule>
  </conditionalFormatting>
  <conditionalFormatting sqref="B3:F30 B32:F36">
    <cfRule type="expression" dxfId="155" priority="17">
      <formula>VLOOKUP(B3,$K$46:$L$68,2,FALSE) = "Moderate/Heavy"</formula>
    </cfRule>
    <cfRule type="expression" dxfId="154" priority="18">
      <formula>VLOOKUP(B3,$K$46:$L$68,2,FALSE) = "Moderate"</formula>
    </cfRule>
    <cfRule type="expression" dxfId="153" priority="19">
      <formula>VLOOKUP(B3,$K$46:$L$68,2,FALSE) = "Light/Moderate"</formula>
    </cfRule>
    <cfRule type="expression" dxfId="152" priority="20">
      <formula>VLOOKUP(B3,$K$46:$L$68,2,FALSE) = "Light"</formula>
    </cfRule>
    <cfRule type="expression" dxfId="151" priority="21">
      <formula>VLOOKUP(B3,$K$46:$L$68,2,FALSE) = "Heavy"</formula>
    </cfRule>
  </conditionalFormatting>
  <pageMargins left="0.7" right="0.7" top="0.75" bottom="0.75" header="0.3" footer="0.3"/>
  <pageSetup scale="4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EC2BA-39F2-47EA-A815-E9362CBC1ADE}">
  <sheetPr>
    <pageSetUpPr fitToPage="1"/>
  </sheetPr>
  <dimension ref="A1:N72"/>
  <sheetViews>
    <sheetView zoomScale="70" zoomScaleNormal="70" workbookViewId="0">
      <selection activeCell="M13" sqref="M13"/>
    </sheetView>
  </sheetViews>
  <sheetFormatPr defaultColWidth="9.140625" defaultRowHeight="15" x14ac:dyDescent="0.25"/>
  <cols>
    <col min="1" max="1" width="7.7109375" customWidth="1"/>
    <col min="2" max="6" width="12.5703125"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52.7109375"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t="s">
        <v>248</v>
      </c>
    </row>
    <row r="3" spans="1:9" ht="16.5" thickTop="1" thickBot="1" x14ac:dyDescent="0.3">
      <c r="A3" s="38" t="s">
        <v>116</v>
      </c>
      <c r="B3" s="5" t="s">
        <v>158</v>
      </c>
      <c r="C3" s="5" t="s">
        <v>158</v>
      </c>
      <c r="D3" s="5" t="s">
        <v>223</v>
      </c>
      <c r="E3" s="5" t="s">
        <v>224</v>
      </c>
      <c r="F3" s="5" t="s">
        <v>225</v>
      </c>
      <c r="G3" s="3" t="s">
        <v>116</v>
      </c>
      <c r="I3" s="6" t="s">
        <v>55</v>
      </c>
    </row>
    <row r="4" spans="1:9" ht="16.5" thickTop="1" thickBot="1" x14ac:dyDescent="0.3">
      <c r="A4" s="38"/>
      <c r="B4" s="5" t="s">
        <v>152</v>
      </c>
      <c r="C4" s="5" t="s">
        <v>152</v>
      </c>
      <c r="D4" s="5" t="s">
        <v>152</v>
      </c>
      <c r="E4" s="5" t="s">
        <v>152</v>
      </c>
      <c r="F4" s="5" t="s">
        <v>152</v>
      </c>
      <c r="G4" s="3" t="s">
        <v>120</v>
      </c>
      <c r="I4" s="7" t="s">
        <v>56</v>
      </c>
    </row>
    <row r="5" spans="1:9" ht="16.5" thickTop="1" thickBot="1" x14ac:dyDescent="0.3">
      <c r="A5" s="38"/>
      <c r="B5" s="5" t="s">
        <v>165</v>
      </c>
      <c r="C5" s="5" t="s">
        <v>165</v>
      </c>
      <c r="D5" s="5" t="s">
        <v>165</v>
      </c>
      <c r="E5" s="5" t="s">
        <v>165</v>
      </c>
      <c r="F5" s="5" t="s">
        <v>165</v>
      </c>
      <c r="G5" s="3" t="s">
        <v>121</v>
      </c>
      <c r="I5" s="8" t="s">
        <v>57</v>
      </c>
    </row>
    <row r="6" spans="1:9" ht="16.5" thickTop="1" thickBot="1" x14ac:dyDescent="0.3">
      <c r="A6" s="38"/>
      <c r="B6" s="5" t="s">
        <v>92</v>
      </c>
      <c r="C6" s="5" t="s">
        <v>92</v>
      </c>
      <c r="D6" s="5" t="s">
        <v>92</v>
      </c>
      <c r="E6" s="5" t="s">
        <v>92</v>
      </c>
      <c r="F6" s="5" t="s">
        <v>92</v>
      </c>
      <c r="G6" s="3" t="s">
        <v>122</v>
      </c>
      <c r="I6" s="9" t="s">
        <v>58</v>
      </c>
    </row>
    <row r="7" spans="1:9" ht="16.5" thickTop="1" thickBot="1" x14ac:dyDescent="0.3">
      <c r="A7" s="38"/>
      <c r="B7" s="36" t="s">
        <v>92</v>
      </c>
      <c r="C7" s="36" t="s">
        <v>92</v>
      </c>
      <c r="D7" s="36" t="s">
        <v>92</v>
      </c>
      <c r="E7" s="36" t="s">
        <v>92</v>
      </c>
      <c r="F7" s="36" t="s">
        <v>92</v>
      </c>
      <c r="G7" s="3" t="s">
        <v>123</v>
      </c>
      <c r="I7" s="10" t="s">
        <v>59</v>
      </c>
    </row>
    <row r="8" spans="1:9" ht="16.5" thickTop="1" thickBot="1" x14ac:dyDescent="0.3">
      <c r="A8" s="38" t="s">
        <v>120</v>
      </c>
      <c r="B8" s="5" t="s">
        <v>92</v>
      </c>
      <c r="C8" s="5" t="s">
        <v>131</v>
      </c>
      <c r="D8" s="5" t="s">
        <v>131</v>
      </c>
      <c r="E8" s="5" t="s">
        <v>131</v>
      </c>
      <c r="F8" s="5" t="s">
        <v>131</v>
      </c>
      <c r="G8" s="3" t="s">
        <v>124</v>
      </c>
      <c r="I8" s="11" t="s">
        <v>60</v>
      </c>
    </row>
    <row r="9" spans="1:9" ht="16.5" thickTop="1" thickBot="1" x14ac:dyDescent="0.3">
      <c r="A9" s="38"/>
      <c r="B9" s="36" t="s">
        <v>92</v>
      </c>
      <c r="C9" s="36" t="s">
        <v>92</v>
      </c>
      <c r="D9" s="36" t="s">
        <v>92</v>
      </c>
      <c r="E9" s="36" t="s">
        <v>92</v>
      </c>
      <c r="F9" s="36" t="s">
        <v>92</v>
      </c>
      <c r="G9" s="3" t="s">
        <v>125</v>
      </c>
    </row>
    <row r="10" spans="1:9" ht="16.5" thickTop="1" thickBot="1" x14ac:dyDescent="0.3">
      <c r="A10" s="38"/>
      <c r="B10" s="5" t="s">
        <v>131</v>
      </c>
      <c r="C10" s="5" t="s">
        <v>131</v>
      </c>
      <c r="D10" s="5" t="s">
        <v>131</v>
      </c>
      <c r="E10" s="5" t="s">
        <v>131</v>
      </c>
      <c r="F10" s="5" t="s">
        <v>101</v>
      </c>
      <c r="G10" s="3" t="s">
        <v>126</v>
      </c>
    </row>
    <row r="11" spans="1:9" ht="16.5" thickTop="1" thickBot="1" x14ac:dyDescent="0.3">
      <c r="A11" s="38"/>
      <c r="B11" s="5" t="s">
        <v>101</v>
      </c>
      <c r="C11" s="5" t="s">
        <v>101</v>
      </c>
      <c r="D11" s="5" t="s">
        <v>101</v>
      </c>
      <c r="E11" s="5" t="s">
        <v>101</v>
      </c>
      <c r="F11" s="5" t="s">
        <v>101</v>
      </c>
      <c r="G11" s="3" t="s">
        <v>127</v>
      </c>
    </row>
    <row r="12" spans="1:9" ht="16.5" thickTop="1" thickBot="1" x14ac:dyDescent="0.3">
      <c r="A12" s="38"/>
      <c r="B12" s="5" t="s">
        <v>101</v>
      </c>
      <c r="C12" s="5" t="s">
        <v>101</v>
      </c>
      <c r="D12" s="5" t="s">
        <v>101</v>
      </c>
      <c r="E12" s="5" t="s">
        <v>101</v>
      </c>
      <c r="F12" s="5" t="s">
        <v>101</v>
      </c>
      <c r="G12" s="3" t="s">
        <v>128</v>
      </c>
    </row>
    <row r="13" spans="1:9" ht="16.5" thickTop="1" thickBot="1" x14ac:dyDescent="0.3">
      <c r="A13" s="41" t="s">
        <v>121</v>
      </c>
      <c r="B13" s="5" t="s">
        <v>101</v>
      </c>
      <c r="C13" s="5" t="s">
        <v>101</v>
      </c>
      <c r="D13" s="5" t="s">
        <v>101</v>
      </c>
      <c r="E13" s="5" t="s">
        <v>101</v>
      </c>
      <c r="F13" s="5" t="s">
        <v>101</v>
      </c>
      <c r="G13" s="3" t="s">
        <v>129</v>
      </c>
    </row>
    <row r="14" spans="1:9" ht="16.5" thickTop="1" thickBot="1" x14ac:dyDescent="0.3">
      <c r="A14" s="41"/>
      <c r="B14" s="5" t="s">
        <v>101</v>
      </c>
      <c r="C14" s="5" t="s">
        <v>33</v>
      </c>
      <c r="D14" s="5" t="s">
        <v>33</v>
      </c>
      <c r="E14" s="5" t="s">
        <v>33</v>
      </c>
      <c r="F14" s="5" t="s">
        <v>33</v>
      </c>
      <c r="G14" s="3" t="s">
        <v>130</v>
      </c>
    </row>
    <row r="15" spans="1:9" ht="16.5" thickTop="1" thickBot="1" x14ac:dyDescent="0.3">
      <c r="A15" s="41"/>
      <c r="B15" s="12"/>
      <c r="C15" s="12"/>
      <c r="D15" s="12"/>
      <c r="E15" s="12"/>
      <c r="F15" s="12"/>
      <c r="G15" s="3"/>
    </row>
    <row r="16" spans="1:9" ht="16.5" thickTop="1" thickBot="1" x14ac:dyDescent="0.3">
      <c r="A16" s="41"/>
      <c r="B16" s="5" t="s">
        <v>33</v>
      </c>
      <c r="C16" s="5" t="s">
        <v>33</v>
      </c>
      <c r="D16" s="5" t="s">
        <v>33</v>
      </c>
      <c r="E16" s="5" t="s">
        <v>33</v>
      </c>
      <c r="F16" s="5" t="s">
        <v>33</v>
      </c>
      <c r="G16" s="3" t="s">
        <v>132</v>
      </c>
    </row>
    <row r="17" spans="1:7" ht="16.5" thickTop="1" thickBot="1" x14ac:dyDescent="0.3">
      <c r="A17" s="41"/>
      <c r="B17" s="12"/>
      <c r="C17" s="12"/>
      <c r="D17" s="12"/>
      <c r="E17" s="12"/>
      <c r="F17" s="12"/>
      <c r="G17" s="3"/>
    </row>
    <row r="18" spans="1:7" ht="16.5" thickTop="1" thickBot="1" x14ac:dyDescent="0.3">
      <c r="A18" s="41"/>
      <c r="B18" s="5" t="s">
        <v>44</v>
      </c>
      <c r="C18" s="5" t="s">
        <v>44</v>
      </c>
      <c r="D18" s="5" t="s">
        <v>44</v>
      </c>
      <c r="E18" s="5" t="s">
        <v>44</v>
      </c>
      <c r="F18" s="5" t="s">
        <v>44</v>
      </c>
      <c r="G18" s="3" t="s">
        <v>133</v>
      </c>
    </row>
    <row r="19" spans="1:7" ht="16.5" thickTop="1" thickBot="1" x14ac:dyDescent="0.3">
      <c r="A19" s="41"/>
      <c r="B19" s="5" t="s">
        <v>44</v>
      </c>
      <c r="C19" s="5" t="s">
        <v>44</v>
      </c>
      <c r="D19" s="5" t="s">
        <v>44</v>
      </c>
      <c r="E19" s="5" t="s">
        <v>44</v>
      </c>
      <c r="F19" s="5" t="s">
        <v>44</v>
      </c>
      <c r="G19" s="3" t="s">
        <v>134</v>
      </c>
    </row>
    <row r="20" spans="1:7" ht="16.5" thickTop="1" thickBot="1" x14ac:dyDescent="0.3">
      <c r="A20" s="38" t="s">
        <v>122</v>
      </c>
      <c r="B20" s="5" t="s">
        <v>95</v>
      </c>
      <c r="C20" s="5" t="s">
        <v>95</v>
      </c>
      <c r="D20" s="5" t="s">
        <v>95</v>
      </c>
      <c r="E20" s="5" t="s">
        <v>95</v>
      </c>
      <c r="F20" s="5" t="s">
        <v>95</v>
      </c>
      <c r="G20" s="3" t="s">
        <v>135</v>
      </c>
    </row>
    <row r="21" spans="1:7" ht="16.5" thickTop="1" thickBot="1" x14ac:dyDescent="0.3">
      <c r="A21" s="38"/>
      <c r="B21" s="5" t="s">
        <v>95</v>
      </c>
      <c r="C21" s="5" t="s">
        <v>95</v>
      </c>
      <c r="D21" s="5" t="s">
        <v>95</v>
      </c>
      <c r="E21" s="5" t="s">
        <v>95</v>
      </c>
      <c r="F21" s="5" t="s">
        <v>95</v>
      </c>
      <c r="G21" s="3" t="s">
        <v>136</v>
      </c>
    </row>
    <row r="22" spans="1:7" ht="16.5" thickTop="1" thickBot="1" x14ac:dyDescent="0.3">
      <c r="A22" s="38"/>
      <c r="B22" s="5" t="s">
        <v>95</v>
      </c>
      <c r="C22" s="5" t="s">
        <v>95</v>
      </c>
      <c r="D22" s="5" t="s">
        <v>95</v>
      </c>
      <c r="E22" s="5" t="s">
        <v>26</v>
      </c>
      <c r="F22" s="5" t="s">
        <v>26</v>
      </c>
      <c r="G22" s="3" t="s">
        <v>137</v>
      </c>
    </row>
    <row r="23" spans="1:7" ht="16.5" thickTop="1" thickBot="1" x14ac:dyDescent="0.3">
      <c r="A23" s="38"/>
      <c r="B23" s="5" t="s">
        <v>26</v>
      </c>
      <c r="C23" s="5" t="s">
        <v>26</v>
      </c>
      <c r="D23" s="5" t="s">
        <v>26</v>
      </c>
      <c r="E23" s="5" t="s">
        <v>26</v>
      </c>
      <c r="F23" s="5" t="s">
        <v>26</v>
      </c>
      <c r="G23" s="3" t="s">
        <v>138</v>
      </c>
    </row>
    <row r="24" spans="1:7" ht="16.5" thickTop="1" thickBot="1" x14ac:dyDescent="0.3">
      <c r="A24" s="38"/>
      <c r="B24" s="5" t="s">
        <v>26</v>
      </c>
      <c r="C24" s="5" t="s">
        <v>26</v>
      </c>
      <c r="D24" s="5" t="s">
        <v>26</v>
      </c>
      <c r="E24" s="5" t="s">
        <v>26</v>
      </c>
      <c r="F24" s="5" t="s">
        <v>26</v>
      </c>
      <c r="G24" s="3" t="s">
        <v>139</v>
      </c>
    </row>
    <row r="25" spans="1:7" ht="16.5" thickTop="1" thickBot="1" x14ac:dyDescent="0.3">
      <c r="A25" s="38" t="s">
        <v>123</v>
      </c>
      <c r="B25" s="5" t="s">
        <v>20</v>
      </c>
      <c r="C25" s="5" t="s">
        <v>20</v>
      </c>
      <c r="D25" s="5" t="s">
        <v>20</v>
      </c>
      <c r="E25" s="5" t="s">
        <v>20</v>
      </c>
      <c r="F25" s="5" t="s">
        <v>26</v>
      </c>
      <c r="G25" s="3" t="s">
        <v>140</v>
      </c>
    </row>
    <row r="26" spans="1:7" ht="16.5" thickTop="1" thickBot="1" x14ac:dyDescent="0.3">
      <c r="A26" s="38"/>
      <c r="B26" s="5" t="s">
        <v>20</v>
      </c>
      <c r="C26" s="5" t="s">
        <v>20</v>
      </c>
      <c r="D26" s="5" t="s">
        <v>20</v>
      </c>
      <c r="E26" s="5" t="s">
        <v>20</v>
      </c>
      <c r="F26" s="5" t="s">
        <v>20</v>
      </c>
      <c r="G26" s="3" t="s">
        <v>141</v>
      </c>
    </row>
    <row r="27" spans="1:7" ht="16.5" thickTop="1" thickBot="1" x14ac:dyDescent="0.3">
      <c r="A27" s="38"/>
      <c r="B27" s="5" t="s">
        <v>20</v>
      </c>
      <c r="C27" s="5" t="s">
        <v>20</v>
      </c>
      <c r="D27" s="5" t="s">
        <v>20</v>
      </c>
      <c r="E27" s="5" t="s">
        <v>20</v>
      </c>
      <c r="F27" s="5" t="s">
        <v>20</v>
      </c>
      <c r="G27" s="3" t="s">
        <v>142</v>
      </c>
    </row>
    <row r="28" spans="1:7" ht="16.5" thickTop="1" thickBot="1" x14ac:dyDescent="0.3">
      <c r="A28" s="38"/>
      <c r="B28" s="5" t="s">
        <v>20</v>
      </c>
      <c r="C28" s="5" t="s">
        <v>20</v>
      </c>
      <c r="D28" s="5" t="s">
        <v>20</v>
      </c>
      <c r="E28" s="5" t="s">
        <v>20</v>
      </c>
      <c r="F28" s="5" t="s">
        <v>20</v>
      </c>
      <c r="G28" s="3" t="s">
        <v>143</v>
      </c>
    </row>
    <row r="29" spans="1:7" ht="16.5" thickTop="1" thickBot="1" x14ac:dyDescent="0.3">
      <c r="A29" s="38"/>
      <c r="B29" s="5" t="s">
        <v>20</v>
      </c>
      <c r="C29" s="5" t="s">
        <v>20</v>
      </c>
      <c r="D29" s="5" t="s">
        <v>20</v>
      </c>
      <c r="E29" s="5" t="s">
        <v>20</v>
      </c>
      <c r="F29" s="5" t="s">
        <v>20</v>
      </c>
      <c r="G29" s="3" t="s">
        <v>144</v>
      </c>
    </row>
    <row r="30" spans="1:7" ht="15.75" thickTop="1" x14ac:dyDescent="0.25"/>
    <row r="31" spans="1:7" ht="15.75" thickBot="1" x14ac:dyDescent="0.3"/>
    <row r="32" spans="1:7" ht="16.5" thickTop="1" thickBot="1" x14ac:dyDescent="0.3">
      <c r="A32" s="38" t="s">
        <v>247</v>
      </c>
      <c r="B32" s="5" t="s">
        <v>92</v>
      </c>
      <c r="C32" s="5" t="s">
        <v>92</v>
      </c>
      <c r="D32" s="5" t="s">
        <v>92</v>
      </c>
      <c r="E32" s="5" t="s">
        <v>92</v>
      </c>
      <c r="F32" s="5" t="s">
        <v>92</v>
      </c>
      <c r="G32" s="3" t="s">
        <v>227</v>
      </c>
    </row>
    <row r="33" spans="1:14" ht="16.5" thickTop="1" thickBot="1" x14ac:dyDescent="0.3">
      <c r="A33" s="38"/>
      <c r="B33" s="5" t="s">
        <v>92</v>
      </c>
      <c r="C33" s="5" t="s">
        <v>92</v>
      </c>
      <c r="D33" s="5" t="s">
        <v>92</v>
      </c>
      <c r="E33" s="5" t="s">
        <v>92</v>
      </c>
      <c r="F33" s="5" t="s">
        <v>92</v>
      </c>
      <c r="G33" s="3" t="s">
        <v>228</v>
      </c>
    </row>
    <row r="34" spans="1:14" ht="16.5" thickTop="1" thickBot="1" x14ac:dyDescent="0.3">
      <c r="A34" s="38"/>
      <c r="B34" s="5" t="s">
        <v>46</v>
      </c>
      <c r="C34" s="5" t="s">
        <v>46</v>
      </c>
      <c r="D34" s="5" t="s">
        <v>46</v>
      </c>
      <c r="E34" s="5" t="s">
        <v>46</v>
      </c>
      <c r="F34" s="5" t="s">
        <v>46</v>
      </c>
      <c r="G34" s="3" t="s">
        <v>229</v>
      </c>
    </row>
    <row r="35" spans="1:14" ht="16.5" thickTop="1" thickBot="1" x14ac:dyDescent="0.3">
      <c r="A35" s="38"/>
      <c r="B35" s="5" t="s">
        <v>46</v>
      </c>
      <c r="C35" s="5" t="s">
        <v>46</v>
      </c>
      <c r="D35" s="5" t="s">
        <v>46</v>
      </c>
      <c r="E35" s="5" t="s">
        <v>46</v>
      </c>
      <c r="F35" s="5" t="s">
        <v>46</v>
      </c>
      <c r="G35" s="3" t="s">
        <v>230</v>
      </c>
    </row>
    <row r="36" spans="1:14" ht="16.5" thickTop="1" thickBot="1" x14ac:dyDescent="0.3">
      <c r="A36" s="38"/>
      <c r="B36" s="5" t="s">
        <v>46</v>
      </c>
      <c r="C36" s="5" t="s">
        <v>46</v>
      </c>
      <c r="D36" s="5" t="s">
        <v>46</v>
      </c>
      <c r="E36" s="5" t="s">
        <v>46</v>
      </c>
      <c r="F36" s="5" t="s">
        <v>226</v>
      </c>
      <c r="G36" s="3" t="s">
        <v>231</v>
      </c>
    </row>
    <row r="37" spans="1:14" ht="15.75" thickTop="1" x14ac:dyDescent="0.25"/>
    <row r="45" spans="1:14" ht="30" x14ac:dyDescent="0.25">
      <c r="K45" s="30" t="s">
        <v>61</v>
      </c>
      <c r="L45" s="15" t="s">
        <v>62</v>
      </c>
      <c r="M45" s="15" t="s">
        <v>63</v>
      </c>
      <c r="N45" s="15" t="s">
        <v>172</v>
      </c>
    </row>
    <row r="46" spans="1:14" x14ac:dyDescent="0.25">
      <c r="K46" s="1" t="s">
        <v>101</v>
      </c>
      <c r="L46" s="13" t="s">
        <v>59</v>
      </c>
      <c r="M46" s="13" t="s">
        <v>173</v>
      </c>
      <c r="N46" s="13">
        <v>15</v>
      </c>
    </row>
    <row r="47" spans="1:14" x14ac:dyDescent="0.25">
      <c r="K47" s="1" t="s">
        <v>158</v>
      </c>
      <c r="L47" s="13" t="s">
        <v>57</v>
      </c>
      <c r="M47" s="15">
        <v>0</v>
      </c>
      <c r="N47" s="16" t="s">
        <v>196</v>
      </c>
    </row>
    <row r="48" spans="1:14" ht="75" x14ac:dyDescent="0.25">
      <c r="K48" s="1" t="s">
        <v>46</v>
      </c>
      <c r="L48" s="13" t="s">
        <v>56</v>
      </c>
      <c r="M48" s="15" t="s">
        <v>174</v>
      </c>
      <c r="N48" s="16">
        <v>16</v>
      </c>
    </row>
    <row r="49" spans="11:14" hidden="1" x14ac:dyDescent="0.25">
      <c r="K49" s="1" t="s">
        <v>232</v>
      </c>
      <c r="L49" s="13" t="e">
        <v>#N/A</v>
      </c>
      <c r="M49" s="15" t="e">
        <v>#N/A</v>
      </c>
      <c r="N49" s="16" t="e">
        <v>#N/A</v>
      </c>
    </row>
    <row r="50" spans="11:14" hidden="1" x14ac:dyDescent="0.25">
      <c r="K50" s="1" t="s">
        <v>233</v>
      </c>
      <c r="L50" s="13" t="e">
        <v>#N/A</v>
      </c>
      <c r="M50" s="15" t="e">
        <v>#N/A</v>
      </c>
      <c r="N50" s="16" t="e">
        <v>#N/A</v>
      </c>
    </row>
    <row r="51" spans="11:14" hidden="1" x14ac:dyDescent="0.25">
      <c r="K51" s="1" t="s">
        <v>234</v>
      </c>
      <c r="L51" s="13" t="e">
        <v>#N/A</v>
      </c>
      <c r="M51" s="15" t="e">
        <v>#N/A</v>
      </c>
      <c r="N51" s="16" t="e">
        <v>#N/A</v>
      </c>
    </row>
    <row r="52" spans="11:14" hidden="1" x14ac:dyDescent="0.25">
      <c r="K52" s="1" t="s">
        <v>235</v>
      </c>
      <c r="L52" s="13" t="e">
        <v>#N/A</v>
      </c>
      <c r="M52" s="15" t="e">
        <v>#N/A</v>
      </c>
      <c r="N52" s="16" t="e">
        <v>#N/A</v>
      </c>
    </row>
    <row r="53" spans="11:14" hidden="1" x14ac:dyDescent="0.25">
      <c r="K53" s="1" t="s">
        <v>236</v>
      </c>
      <c r="L53" s="13" t="e">
        <v>#N/A</v>
      </c>
      <c r="M53" s="15" t="e">
        <v>#N/A</v>
      </c>
      <c r="N53" s="16" t="e">
        <v>#N/A</v>
      </c>
    </row>
    <row r="54" spans="11:14" hidden="1" x14ac:dyDescent="0.25">
      <c r="K54" s="1" t="s">
        <v>237</v>
      </c>
      <c r="L54" s="13" t="e">
        <v>#N/A</v>
      </c>
      <c r="M54" s="15" t="e">
        <v>#N/A</v>
      </c>
      <c r="N54" s="16" t="e">
        <v>#N/A</v>
      </c>
    </row>
    <row r="55" spans="11:14" ht="80.25" hidden="1" customHeight="1" x14ac:dyDescent="0.25">
      <c r="K55" s="1" t="s">
        <v>238</v>
      </c>
      <c r="L55" s="13" t="e">
        <v>#N/A</v>
      </c>
      <c r="M55" s="15" t="e">
        <v>#N/A</v>
      </c>
      <c r="N55" s="16" t="e">
        <v>#N/A</v>
      </c>
    </row>
    <row r="56" spans="11:14" hidden="1" x14ac:dyDescent="0.25">
      <c r="K56" s="1" t="s">
        <v>239</v>
      </c>
      <c r="L56" s="13" t="e">
        <v>#N/A</v>
      </c>
      <c r="M56" s="15" t="e">
        <v>#N/A</v>
      </c>
      <c r="N56" s="16" t="e">
        <v>#N/A</v>
      </c>
    </row>
    <row r="57" spans="11:14" hidden="1" x14ac:dyDescent="0.25">
      <c r="K57" s="1" t="s">
        <v>240</v>
      </c>
      <c r="L57" s="13" t="e">
        <v>#N/A</v>
      </c>
      <c r="M57" s="15" t="e">
        <v>#N/A</v>
      </c>
      <c r="N57" s="16" t="e">
        <v>#N/A</v>
      </c>
    </row>
    <row r="58" spans="11:14" ht="75" x14ac:dyDescent="0.25">
      <c r="K58" s="1" t="s">
        <v>152</v>
      </c>
      <c r="L58" s="13" t="s">
        <v>59</v>
      </c>
      <c r="M58" s="15" t="s">
        <v>175</v>
      </c>
      <c r="N58" s="16">
        <v>9</v>
      </c>
    </row>
    <row r="59" spans="11:14" ht="60" x14ac:dyDescent="0.25">
      <c r="K59" s="1" t="s">
        <v>95</v>
      </c>
      <c r="L59" s="13" t="s">
        <v>58</v>
      </c>
      <c r="M59" s="15" t="s">
        <v>191</v>
      </c>
      <c r="N59" s="16">
        <v>4</v>
      </c>
    </row>
    <row r="60" spans="11:14" hidden="1" x14ac:dyDescent="0.25">
      <c r="K60" s="31" t="s">
        <v>241</v>
      </c>
      <c r="L60" s="32" t="e">
        <v>#N/A</v>
      </c>
      <c r="M60" s="20" t="e">
        <v>#N/A</v>
      </c>
      <c r="N60" s="33" t="e">
        <v>#N/A</v>
      </c>
    </row>
    <row r="61" spans="11:14" ht="85.5" hidden="1" customHeight="1" x14ac:dyDescent="0.25">
      <c r="K61" s="31" t="s">
        <v>242</v>
      </c>
      <c r="L61" s="32" t="e">
        <v>#N/A</v>
      </c>
      <c r="M61" s="20" t="e">
        <v>#N/A</v>
      </c>
      <c r="N61" s="33" t="e">
        <v>#N/A</v>
      </c>
    </row>
    <row r="62" spans="11:14" hidden="1" x14ac:dyDescent="0.25">
      <c r="K62" s="31" t="s">
        <v>243</v>
      </c>
      <c r="L62" s="32" t="e">
        <v>#N/A</v>
      </c>
      <c r="M62" s="20" t="e">
        <v>#N/A</v>
      </c>
      <c r="N62" s="33" t="e">
        <v>#N/A</v>
      </c>
    </row>
    <row r="63" spans="11:14" hidden="1" x14ac:dyDescent="0.25">
      <c r="K63" s="34" t="s">
        <v>244</v>
      </c>
      <c r="L63" s="15" t="e">
        <v>#N/A</v>
      </c>
      <c r="M63" s="15" t="e">
        <v>#N/A</v>
      </c>
      <c r="N63" s="35" t="e">
        <v>#N/A</v>
      </c>
    </row>
    <row r="64" spans="11:14" hidden="1" x14ac:dyDescent="0.25">
      <c r="K64" s="31" t="s">
        <v>245</v>
      </c>
      <c r="L64" s="32" t="e">
        <v>#N/A</v>
      </c>
      <c r="M64" s="20" t="e">
        <v>#N/A</v>
      </c>
      <c r="N64" s="33" t="e">
        <v>#N/A</v>
      </c>
    </row>
    <row r="65" spans="11:14" hidden="1" x14ac:dyDescent="0.25">
      <c r="K65" s="31" t="s">
        <v>246</v>
      </c>
      <c r="L65" s="32" t="e">
        <v>#N/A</v>
      </c>
      <c r="M65" s="20" t="e">
        <v>#N/A</v>
      </c>
      <c r="N65" s="33" t="e">
        <v>#N/A</v>
      </c>
    </row>
    <row r="66" spans="11:14" ht="90" x14ac:dyDescent="0.25">
      <c r="K66" s="31" t="s">
        <v>33</v>
      </c>
      <c r="L66" s="32" t="s">
        <v>56</v>
      </c>
      <c r="M66" s="20" t="s">
        <v>208</v>
      </c>
      <c r="N66" s="33">
        <v>10</v>
      </c>
    </row>
    <row r="67" spans="11:14" ht="120" x14ac:dyDescent="0.25">
      <c r="K67" s="31" t="s">
        <v>44</v>
      </c>
      <c r="L67" s="32" t="s">
        <v>58</v>
      </c>
      <c r="M67" s="20" t="s">
        <v>176</v>
      </c>
      <c r="N67" s="33">
        <v>14</v>
      </c>
    </row>
    <row r="68" spans="11:14" ht="30" x14ac:dyDescent="0.25">
      <c r="K68" s="31" t="s">
        <v>131</v>
      </c>
      <c r="L68" s="32" t="s">
        <v>60</v>
      </c>
      <c r="M68" s="20" t="s">
        <v>177</v>
      </c>
      <c r="N68" s="33">
        <v>2</v>
      </c>
    </row>
    <row r="69" spans="11:14" ht="36.75" customHeight="1" x14ac:dyDescent="0.25">
      <c r="K69" s="34" t="s">
        <v>165</v>
      </c>
      <c r="L69" s="15" t="s">
        <v>57</v>
      </c>
      <c r="M69" s="15">
        <v>0</v>
      </c>
      <c r="N69" s="35" t="s">
        <v>196</v>
      </c>
    </row>
    <row r="70" spans="11:14" ht="75" x14ac:dyDescent="0.25">
      <c r="K70" s="18" t="s">
        <v>92</v>
      </c>
      <c r="L70" s="19" t="s">
        <v>59</v>
      </c>
      <c r="M70" s="20" t="s">
        <v>194</v>
      </c>
      <c r="N70" s="21">
        <v>5</v>
      </c>
    </row>
    <row r="71" spans="11:14" ht="90" x14ac:dyDescent="0.25">
      <c r="K71" s="18" t="s">
        <v>20</v>
      </c>
      <c r="L71" s="19" t="s">
        <v>58</v>
      </c>
      <c r="M71" s="20" t="s">
        <v>249</v>
      </c>
      <c r="N71" s="21" t="s">
        <v>196</v>
      </c>
    </row>
    <row r="72" spans="11:14" ht="120" x14ac:dyDescent="0.25">
      <c r="K72" s="18" t="s">
        <v>26</v>
      </c>
      <c r="L72" s="19" t="s">
        <v>59</v>
      </c>
      <c r="M72" s="20" t="s">
        <v>181</v>
      </c>
      <c r="N72" s="21">
        <v>8</v>
      </c>
    </row>
  </sheetData>
  <mergeCells count="8">
    <mergeCell ref="A25:A29"/>
    <mergeCell ref="A32:A36"/>
    <mergeCell ref="A1:A2"/>
    <mergeCell ref="B1:F1"/>
    <mergeCell ref="A3:A7"/>
    <mergeCell ref="A8:A12"/>
    <mergeCell ref="A13:A19"/>
    <mergeCell ref="A20:A24"/>
  </mergeCells>
  <conditionalFormatting sqref="L46:L72">
    <cfRule type="cellIs" dxfId="150" priority="12" operator="equal">
      <formula>"Heavy"</formula>
    </cfRule>
    <cfRule type="cellIs" dxfId="149" priority="13" operator="equal">
      <formula>"Moderate/Heavy"</formula>
    </cfRule>
    <cfRule type="cellIs" dxfId="148" priority="14" operator="equal">
      <formula>"Light/Moderate"</formula>
    </cfRule>
    <cfRule type="cellIs" dxfId="147" priority="15" operator="equal">
      <formula>"Light"</formula>
    </cfRule>
    <cfRule type="cellIs" dxfId="146" priority="16" operator="equal">
      <formula>"Moderate"</formula>
    </cfRule>
  </conditionalFormatting>
  <conditionalFormatting sqref="N47:N72">
    <cfRule type="cellIs" dxfId="145" priority="11" operator="lessThan">
      <formula>10</formula>
    </cfRule>
  </conditionalFormatting>
  <conditionalFormatting sqref="M46">
    <cfRule type="cellIs" dxfId="144" priority="6" operator="equal">
      <formula>"Heavy"</formula>
    </cfRule>
    <cfRule type="cellIs" dxfId="143" priority="7" operator="equal">
      <formula>"Moderate/Heavy"</formula>
    </cfRule>
    <cfRule type="cellIs" dxfId="142" priority="8" operator="equal">
      <formula>"Light/Moderate"</formula>
    </cfRule>
    <cfRule type="cellIs" dxfId="141" priority="9" operator="equal">
      <formula>"Light"</formula>
    </cfRule>
    <cfRule type="cellIs" dxfId="140" priority="10" operator="equal">
      <formula>"Moderate"</formula>
    </cfRule>
  </conditionalFormatting>
  <conditionalFormatting sqref="N46">
    <cfRule type="cellIs" dxfId="139" priority="1" operator="equal">
      <formula>"Heavy"</formula>
    </cfRule>
    <cfRule type="cellIs" dxfId="138" priority="2" operator="equal">
      <formula>"Moderate/Heavy"</formula>
    </cfRule>
    <cfRule type="cellIs" dxfId="137" priority="3" operator="equal">
      <formula>"Light/Moderate"</formula>
    </cfRule>
    <cfRule type="cellIs" dxfId="136" priority="4" operator="equal">
      <formula>"Light"</formula>
    </cfRule>
    <cfRule type="cellIs" dxfId="135" priority="5" operator="equal">
      <formula>"Moderate"</formula>
    </cfRule>
  </conditionalFormatting>
  <conditionalFormatting sqref="B3:F6 B32:F36 B8:F8 B10:F30">
    <cfRule type="expression" dxfId="134" priority="17">
      <formula>VLOOKUP(B3,$K$46:$L$72,2,FALSE) = "Moderate/Heavy"</formula>
    </cfRule>
    <cfRule type="expression" dxfId="133" priority="18">
      <formula>VLOOKUP(B3,$K$46:$L$72,2,FALSE) = "Moderate"</formula>
    </cfRule>
    <cfRule type="expression" dxfId="132" priority="19">
      <formula>VLOOKUP(B3,$K$46:$L$72,2,FALSE) = "Light/Moderate"</formula>
    </cfRule>
    <cfRule type="expression" dxfId="131" priority="20">
      <formula>VLOOKUP(B3,$K$46:$L$72,2,FALSE) = "Light"</formula>
    </cfRule>
    <cfRule type="expression" dxfId="130" priority="21">
      <formula>VLOOKUP(B3,$K$46:$L$72,2,FALSE) = "Heavy"</formula>
    </cfRule>
  </conditionalFormatting>
  <pageMargins left="0.25" right="0.25" top="0.75" bottom="0.75" header="0.3" footer="0.3"/>
  <pageSetup scale="45"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47B07-A3E8-49F9-A459-6A601BC3DF24}">
  <sheetPr>
    <pageSetUpPr fitToPage="1"/>
  </sheetPr>
  <dimension ref="A1:N75"/>
  <sheetViews>
    <sheetView zoomScale="70" zoomScaleNormal="70" workbookViewId="0">
      <selection activeCell="J45" sqref="J45"/>
    </sheetView>
  </sheetViews>
  <sheetFormatPr defaultColWidth="9.140625" defaultRowHeight="15" x14ac:dyDescent="0.25"/>
  <cols>
    <col min="1" max="1" width="7.7109375" customWidth="1"/>
    <col min="2" max="6" width="12.5703125"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52.7109375"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t="s">
        <v>210</v>
      </c>
    </row>
    <row r="3" spans="1:9" ht="16.5" thickTop="1" thickBot="1" x14ac:dyDescent="0.3">
      <c r="A3" s="38" t="s">
        <v>116</v>
      </c>
      <c r="B3" s="5" t="s">
        <v>92</v>
      </c>
      <c r="C3" s="5" t="s">
        <v>92</v>
      </c>
      <c r="D3" s="5" t="s">
        <v>92</v>
      </c>
      <c r="E3" s="5" t="s">
        <v>92</v>
      </c>
      <c r="F3" s="5" t="s">
        <v>92</v>
      </c>
      <c r="G3" s="3" t="s">
        <v>116</v>
      </c>
      <c r="I3" s="6" t="s">
        <v>55</v>
      </c>
    </row>
    <row r="4" spans="1:9" ht="16.5" thickTop="1" thickBot="1" x14ac:dyDescent="0.3">
      <c r="A4" s="38"/>
      <c r="B4" s="5" t="s">
        <v>70</v>
      </c>
      <c r="C4" s="5" t="s">
        <v>70</v>
      </c>
      <c r="D4" s="5" t="s">
        <v>70</v>
      </c>
      <c r="E4" s="5" t="s">
        <v>70</v>
      </c>
      <c r="F4" s="5" t="s">
        <v>70</v>
      </c>
      <c r="G4" s="3" t="s">
        <v>120</v>
      </c>
      <c r="I4" s="7" t="s">
        <v>56</v>
      </c>
    </row>
    <row r="5" spans="1:9" ht="16.5" thickTop="1" thickBot="1" x14ac:dyDescent="0.3">
      <c r="A5" s="38"/>
      <c r="B5" s="5" t="s">
        <v>22</v>
      </c>
      <c r="C5" s="5" t="s">
        <v>22</v>
      </c>
      <c r="D5" s="5" t="s">
        <v>22</v>
      </c>
      <c r="E5" s="5" t="s">
        <v>22</v>
      </c>
      <c r="F5" s="5" t="s">
        <v>22</v>
      </c>
      <c r="G5" s="3" t="s">
        <v>121</v>
      </c>
      <c r="I5" s="8" t="s">
        <v>57</v>
      </c>
    </row>
    <row r="6" spans="1:9" ht="16.5" thickTop="1" thickBot="1" x14ac:dyDescent="0.3">
      <c r="A6" s="38"/>
      <c r="B6" s="5" t="s">
        <v>22</v>
      </c>
      <c r="C6" s="5" t="s">
        <v>22</v>
      </c>
      <c r="D6" s="5" t="s">
        <v>22</v>
      </c>
      <c r="E6" s="5" t="s">
        <v>22</v>
      </c>
      <c r="F6" s="5" t="s">
        <v>22</v>
      </c>
      <c r="G6" s="3" t="s">
        <v>122</v>
      </c>
      <c r="I6" s="9" t="s">
        <v>58</v>
      </c>
    </row>
    <row r="7" spans="1:9" ht="16.5" thickTop="1" thickBot="1" x14ac:dyDescent="0.3">
      <c r="A7" s="38"/>
      <c r="B7" s="5" t="s">
        <v>22</v>
      </c>
      <c r="C7" s="5" t="s">
        <v>22</v>
      </c>
      <c r="D7" s="5" t="s">
        <v>22</v>
      </c>
      <c r="E7" s="5" t="s">
        <v>22</v>
      </c>
      <c r="F7" s="5" t="s">
        <v>22</v>
      </c>
      <c r="G7" s="3" t="s">
        <v>123</v>
      </c>
      <c r="I7" s="10" t="s">
        <v>59</v>
      </c>
    </row>
    <row r="8" spans="1:9" ht="16.5" thickTop="1" thickBot="1" x14ac:dyDescent="0.3">
      <c r="A8" s="38" t="s">
        <v>120</v>
      </c>
      <c r="B8" s="5" t="s">
        <v>200</v>
      </c>
      <c r="C8" s="5" t="s">
        <v>199</v>
      </c>
      <c r="D8" s="5" t="s">
        <v>198</v>
      </c>
      <c r="E8" s="5" t="s">
        <v>118</v>
      </c>
      <c r="F8" s="5" t="s">
        <v>165</v>
      </c>
      <c r="G8" s="3" t="s">
        <v>124</v>
      </c>
      <c r="I8" s="11" t="s">
        <v>60</v>
      </c>
    </row>
    <row r="9" spans="1:9" ht="16.5" thickTop="1" thickBot="1" x14ac:dyDescent="0.3">
      <c r="A9" s="38"/>
      <c r="B9" s="5" t="s">
        <v>14</v>
      </c>
      <c r="C9" s="5" t="s">
        <v>14</v>
      </c>
      <c r="D9" s="5" t="s">
        <v>14</v>
      </c>
      <c r="E9" s="5" t="s">
        <v>14</v>
      </c>
      <c r="F9" s="5" t="s">
        <v>165</v>
      </c>
      <c r="G9" s="3" t="s">
        <v>125</v>
      </c>
    </row>
    <row r="10" spans="1:9" ht="16.5" thickTop="1" thickBot="1" x14ac:dyDescent="0.3">
      <c r="A10" s="38"/>
      <c r="B10" s="5" t="s">
        <v>14</v>
      </c>
      <c r="C10" s="5" t="s">
        <v>14</v>
      </c>
      <c r="D10" s="5" t="s">
        <v>14</v>
      </c>
      <c r="E10" s="5" t="s">
        <v>14</v>
      </c>
      <c r="F10" s="5" t="s">
        <v>14</v>
      </c>
      <c r="G10" s="3" t="s">
        <v>126</v>
      </c>
    </row>
    <row r="11" spans="1:9" ht="16.5" thickTop="1" thickBot="1" x14ac:dyDescent="0.3">
      <c r="A11" s="38"/>
      <c r="B11" s="5" t="s">
        <v>14</v>
      </c>
      <c r="C11" s="5" t="s">
        <v>14</v>
      </c>
      <c r="D11" s="5" t="s">
        <v>14</v>
      </c>
      <c r="E11" s="5" t="s">
        <v>14</v>
      </c>
      <c r="F11" s="5" t="s">
        <v>14</v>
      </c>
      <c r="G11" s="3" t="s">
        <v>127</v>
      </c>
    </row>
    <row r="12" spans="1:9" ht="16.5" thickTop="1" thickBot="1" x14ac:dyDescent="0.3">
      <c r="A12" s="38"/>
      <c r="B12" s="5" t="s">
        <v>44</v>
      </c>
      <c r="C12" s="5" t="s">
        <v>44</v>
      </c>
      <c r="D12" s="5" t="s">
        <v>44</v>
      </c>
      <c r="E12" s="5" t="s">
        <v>44</v>
      </c>
      <c r="F12" s="5" t="s">
        <v>44</v>
      </c>
      <c r="G12" s="3" t="s">
        <v>128</v>
      </c>
    </row>
    <row r="13" spans="1:9" ht="16.5" thickTop="1" thickBot="1" x14ac:dyDescent="0.3">
      <c r="A13" s="41" t="s">
        <v>121</v>
      </c>
      <c r="B13" s="5" t="s">
        <v>26</v>
      </c>
      <c r="C13" s="5" t="s">
        <v>26</v>
      </c>
      <c r="D13" s="5" t="s">
        <v>26</v>
      </c>
      <c r="E13" s="5" t="s">
        <v>26</v>
      </c>
      <c r="F13" s="5" t="s">
        <v>26</v>
      </c>
      <c r="G13" s="3" t="s">
        <v>129</v>
      </c>
    </row>
    <row r="14" spans="1:9" ht="16.5" thickTop="1" thickBot="1" x14ac:dyDescent="0.3">
      <c r="A14" s="41"/>
      <c r="B14" s="5" t="s">
        <v>26</v>
      </c>
      <c r="C14" s="5" t="s">
        <v>26</v>
      </c>
      <c r="D14" s="5" t="s">
        <v>26</v>
      </c>
      <c r="E14" s="5" t="s">
        <v>26</v>
      </c>
      <c r="F14" s="5" t="s">
        <v>26</v>
      </c>
      <c r="G14" s="3" t="s">
        <v>130</v>
      </c>
    </row>
    <row r="15" spans="1:9" ht="16.5" thickTop="1" thickBot="1" x14ac:dyDescent="0.3">
      <c r="A15" s="41"/>
      <c r="B15" s="12"/>
      <c r="C15" s="12"/>
      <c r="D15" s="12"/>
      <c r="E15" s="12"/>
      <c r="F15" s="12"/>
      <c r="G15" s="3"/>
    </row>
    <row r="16" spans="1:9" ht="16.5" thickTop="1" thickBot="1" x14ac:dyDescent="0.3">
      <c r="A16" s="41"/>
      <c r="B16" s="5" t="s">
        <v>131</v>
      </c>
      <c r="C16" s="5" t="s">
        <v>131</v>
      </c>
      <c r="D16" s="5" t="s">
        <v>131</v>
      </c>
      <c r="E16" s="5" t="s">
        <v>131</v>
      </c>
      <c r="F16" s="5" t="s">
        <v>131</v>
      </c>
      <c r="G16" s="3" t="s">
        <v>132</v>
      </c>
    </row>
    <row r="17" spans="1:7" ht="16.5" thickTop="1" thickBot="1" x14ac:dyDescent="0.3">
      <c r="A17" s="41"/>
      <c r="B17" s="12"/>
      <c r="C17" s="12"/>
      <c r="D17" s="12"/>
      <c r="E17" s="12"/>
      <c r="F17" s="12"/>
      <c r="G17" s="3"/>
    </row>
    <row r="18" spans="1:7" ht="16.5" thickTop="1" thickBot="1" x14ac:dyDescent="0.3">
      <c r="A18" s="41"/>
      <c r="B18" s="5" t="s">
        <v>131</v>
      </c>
      <c r="C18" s="5" t="s">
        <v>131</v>
      </c>
      <c r="D18" s="5" t="s">
        <v>131</v>
      </c>
      <c r="E18" s="5" t="s">
        <v>131</v>
      </c>
      <c r="F18" s="5" t="s">
        <v>131</v>
      </c>
      <c r="G18" s="3" t="s">
        <v>133</v>
      </c>
    </row>
    <row r="19" spans="1:7" ht="16.5" thickTop="1" thickBot="1" x14ac:dyDescent="0.3">
      <c r="A19" s="41"/>
      <c r="B19" s="5" t="s">
        <v>131</v>
      </c>
      <c r="C19" s="5" t="s">
        <v>131</v>
      </c>
      <c r="D19" s="5" t="s">
        <v>131</v>
      </c>
      <c r="E19" s="5" t="s">
        <v>131</v>
      </c>
      <c r="F19" s="5" t="s">
        <v>131</v>
      </c>
      <c r="G19" s="3" t="s">
        <v>134</v>
      </c>
    </row>
    <row r="20" spans="1:7" ht="16.5" thickTop="1" thickBot="1" x14ac:dyDescent="0.3">
      <c r="A20" s="38" t="s">
        <v>122</v>
      </c>
      <c r="B20" s="5" t="s">
        <v>44</v>
      </c>
      <c r="C20" s="5" t="s">
        <v>44</v>
      </c>
      <c r="D20" s="5" t="s">
        <v>44</v>
      </c>
      <c r="E20" s="5" t="s">
        <v>44</v>
      </c>
      <c r="F20" s="5" t="s">
        <v>44</v>
      </c>
      <c r="G20" s="3" t="s">
        <v>135</v>
      </c>
    </row>
    <row r="21" spans="1:7" ht="16.5" thickTop="1" thickBot="1" x14ac:dyDescent="0.3">
      <c r="A21" s="38"/>
      <c r="B21" s="5" t="s">
        <v>101</v>
      </c>
      <c r="C21" s="5" t="s">
        <v>101</v>
      </c>
      <c r="D21" s="5" t="s">
        <v>44</v>
      </c>
      <c r="E21" s="5" t="s">
        <v>44</v>
      </c>
      <c r="F21" s="5" t="s">
        <v>44</v>
      </c>
      <c r="G21" s="3" t="s">
        <v>136</v>
      </c>
    </row>
    <row r="22" spans="1:7" ht="16.5" thickTop="1" thickBot="1" x14ac:dyDescent="0.3">
      <c r="A22" s="38"/>
      <c r="B22" s="5" t="s">
        <v>101</v>
      </c>
      <c r="C22" s="5" t="s">
        <v>101</v>
      </c>
      <c r="D22" s="5" t="s">
        <v>101</v>
      </c>
      <c r="E22" s="5" t="s">
        <v>101</v>
      </c>
      <c r="F22" s="5" t="s">
        <v>101</v>
      </c>
      <c r="G22" s="3" t="s">
        <v>137</v>
      </c>
    </row>
    <row r="23" spans="1:7" ht="16.5" thickTop="1" thickBot="1" x14ac:dyDescent="0.3">
      <c r="A23" s="38"/>
      <c r="B23" s="5" t="s">
        <v>95</v>
      </c>
      <c r="C23" s="5" t="s">
        <v>95</v>
      </c>
      <c r="D23" s="5" t="s">
        <v>95</v>
      </c>
      <c r="E23" s="5" t="s">
        <v>101</v>
      </c>
      <c r="F23" s="5" t="s">
        <v>101</v>
      </c>
      <c r="G23" s="3" t="s">
        <v>138</v>
      </c>
    </row>
    <row r="24" spans="1:7" ht="16.5" thickTop="1" thickBot="1" x14ac:dyDescent="0.3">
      <c r="A24" s="38"/>
      <c r="B24" s="5" t="s">
        <v>95</v>
      </c>
      <c r="C24" s="5" t="s">
        <v>95</v>
      </c>
      <c r="D24" s="5" t="s">
        <v>95</v>
      </c>
      <c r="E24" s="5" t="s">
        <v>95</v>
      </c>
      <c r="F24" s="5" t="s">
        <v>95</v>
      </c>
      <c r="G24" s="3" t="s">
        <v>139</v>
      </c>
    </row>
    <row r="25" spans="1:7" ht="16.5" thickTop="1" thickBot="1" x14ac:dyDescent="0.3">
      <c r="A25" s="38" t="s">
        <v>123</v>
      </c>
      <c r="B25" s="5" t="s">
        <v>95</v>
      </c>
      <c r="C25" s="5" t="s">
        <v>95</v>
      </c>
      <c r="D25" s="5" t="s">
        <v>95</v>
      </c>
      <c r="E25" s="5" t="s">
        <v>95</v>
      </c>
      <c r="F25" s="5" t="s">
        <v>95</v>
      </c>
      <c r="G25" s="3" t="s">
        <v>140</v>
      </c>
    </row>
    <row r="26" spans="1:7" ht="16.5" thickTop="1" thickBot="1" x14ac:dyDescent="0.3">
      <c r="A26" s="38"/>
      <c r="B26" s="5" t="s">
        <v>95</v>
      </c>
      <c r="C26" s="5" t="s">
        <v>95</v>
      </c>
      <c r="D26" s="5" t="s">
        <v>95</v>
      </c>
      <c r="E26" s="5" t="s">
        <v>100</v>
      </c>
      <c r="F26" s="5" t="s">
        <v>100</v>
      </c>
      <c r="G26" s="3" t="s">
        <v>141</v>
      </c>
    </row>
    <row r="27" spans="1:7" ht="16.5" thickTop="1" thickBot="1" x14ac:dyDescent="0.3">
      <c r="A27" s="38"/>
      <c r="B27" s="5" t="s">
        <v>100</v>
      </c>
      <c r="C27" s="5" t="s">
        <v>100</v>
      </c>
      <c r="D27" s="5" t="s">
        <v>100</v>
      </c>
      <c r="E27" s="5" t="s">
        <v>100</v>
      </c>
      <c r="F27" s="5" t="s">
        <v>100</v>
      </c>
      <c r="G27" s="3" t="s">
        <v>142</v>
      </c>
    </row>
    <row r="28" spans="1:7" ht="16.5" thickTop="1" thickBot="1" x14ac:dyDescent="0.3">
      <c r="A28" s="38"/>
      <c r="B28" s="5" t="s">
        <v>100</v>
      </c>
      <c r="C28" s="5" t="s">
        <v>101</v>
      </c>
      <c r="D28" s="5" t="s">
        <v>101</v>
      </c>
      <c r="E28" s="5" t="s">
        <v>101</v>
      </c>
      <c r="F28" s="5" t="s">
        <v>101</v>
      </c>
      <c r="G28" s="3" t="s">
        <v>143</v>
      </c>
    </row>
    <row r="29" spans="1:7" ht="16.5" thickTop="1" thickBot="1" x14ac:dyDescent="0.3">
      <c r="A29" s="38"/>
      <c r="B29" s="5" t="s">
        <v>101</v>
      </c>
      <c r="C29" s="5" t="s">
        <v>101</v>
      </c>
      <c r="D29" s="5" t="s">
        <v>101</v>
      </c>
      <c r="E29" s="5" t="s">
        <v>101</v>
      </c>
      <c r="F29" s="5" t="s">
        <v>101</v>
      </c>
      <c r="G29" s="3" t="s">
        <v>144</v>
      </c>
    </row>
    <row r="30" spans="1:7" ht="16.5" thickTop="1" thickBot="1" x14ac:dyDescent="0.3"/>
    <row r="31" spans="1:7" ht="16.5" thickTop="1" thickBot="1" x14ac:dyDescent="0.3">
      <c r="A31" s="38" t="s">
        <v>145</v>
      </c>
      <c r="B31" s="5" t="s">
        <v>70</v>
      </c>
      <c r="C31" s="5" t="s">
        <v>70</v>
      </c>
      <c r="D31" s="5" t="s">
        <v>70</v>
      </c>
      <c r="E31" s="5" t="s">
        <v>70</v>
      </c>
      <c r="F31" s="5" t="s">
        <v>70</v>
      </c>
      <c r="G31" s="3" t="s">
        <v>147</v>
      </c>
    </row>
    <row r="32" spans="1:7" ht="16.5" thickTop="1" thickBot="1" x14ac:dyDescent="0.3">
      <c r="A32" s="38"/>
      <c r="B32" s="5" t="s">
        <v>92</v>
      </c>
      <c r="C32" s="5" t="s">
        <v>92</v>
      </c>
      <c r="D32" s="5" t="s">
        <v>92</v>
      </c>
      <c r="E32" s="5" t="s">
        <v>92</v>
      </c>
      <c r="F32" s="5" t="s">
        <v>92</v>
      </c>
      <c r="G32" s="3" t="s">
        <v>149</v>
      </c>
    </row>
    <row r="33" spans="1:14" ht="16.5" thickTop="1" thickBot="1" x14ac:dyDescent="0.3">
      <c r="A33" s="38"/>
      <c r="B33" s="5" t="s">
        <v>29</v>
      </c>
      <c r="C33" s="5" t="s">
        <v>29</v>
      </c>
      <c r="D33" s="5" t="s">
        <v>29</v>
      </c>
      <c r="E33" s="5" t="s">
        <v>29</v>
      </c>
      <c r="F33" s="5" t="s">
        <v>29</v>
      </c>
      <c r="G33" s="3" t="s">
        <v>150</v>
      </c>
    </row>
    <row r="34" spans="1:14" ht="16.5" thickTop="1" thickBot="1" x14ac:dyDescent="0.3">
      <c r="A34" s="38"/>
      <c r="B34" s="5" t="s">
        <v>46</v>
      </c>
      <c r="C34" s="5" t="s">
        <v>46</v>
      </c>
      <c r="D34" s="5" t="s">
        <v>46</v>
      </c>
      <c r="E34" s="5" t="s">
        <v>46</v>
      </c>
      <c r="F34" s="5" t="s">
        <v>46</v>
      </c>
      <c r="G34" s="3" t="s">
        <v>151</v>
      </c>
    </row>
    <row r="35" spans="1:14" ht="16.5" thickTop="1" thickBot="1" x14ac:dyDescent="0.3">
      <c r="A35" s="38"/>
      <c r="B35" s="5" t="s">
        <v>22</v>
      </c>
      <c r="C35" s="5" t="s">
        <v>22</v>
      </c>
      <c r="D35" s="5" t="s">
        <v>22</v>
      </c>
      <c r="E35" s="5" t="s">
        <v>22</v>
      </c>
      <c r="F35" s="5" t="s">
        <v>46</v>
      </c>
      <c r="G35" s="3" t="s">
        <v>153</v>
      </c>
    </row>
    <row r="36" spans="1:14" ht="15.75" thickTop="1" x14ac:dyDescent="0.25"/>
    <row r="45" spans="1:14" ht="30" x14ac:dyDescent="0.25">
      <c r="K45" s="30" t="s">
        <v>61</v>
      </c>
      <c r="L45" s="15" t="s">
        <v>62</v>
      </c>
      <c r="M45" s="15" t="s">
        <v>63</v>
      </c>
      <c r="N45" s="15" t="s">
        <v>172</v>
      </c>
    </row>
    <row r="46" spans="1:14" x14ac:dyDescent="0.25">
      <c r="K46" s="1" t="s">
        <v>101</v>
      </c>
      <c r="L46" s="13" t="s">
        <v>59</v>
      </c>
      <c r="M46" s="13" t="s">
        <v>173</v>
      </c>
      <c r="N46" s="13">
        <v>15</v>
      </c>
    </row>
    <row r="47" spans="1:14" x14ac:dyDescent="0.25">
      <c r="K47" s="1" t="s">
        <v>211</v>
      </c>
      <c r="L47" s="13" t="e">
        <v>#N/A</v>
      </c>
      <c r="M47" s="15" t="e">
        <v>#N/A</v>
      </c>
      <c r="N47" s="16" t="e">
        <v>#N/A</v>
      </c>
    </row>
    <row r="48" spans="1:14" x14ac:dyDescent="0.25">
      <c r="K48" s="1" t="s">
        <v>212</v>
      </c>
      <c r="L48" s="13" t="e">
        <v>#N/A</v>
      </c>
      <c r="M48" s="15" t="e">
        <v>#N/A</v>
      </c>
      <c r="N48" s="16" t="e">
        <v>#N/A</v>
      </c>
    </row>
    <row r="49" spans="11:14" x14ac:dyDescent="0.25">
      <c r="K49" s="1" t="s">
        <v>213</v>
      </c>
      <c r="L49" s="13" t="e">
        <v>#N/A</v>
      </c>
      <c r="M49" s="15" t="e">
        <v>#N/A</v>
      </c>
      <c r="N49" s="16" t="e">
        <v>#N/A</v>
      </c>
    </row>
    <row r="50" spans="11:14" x14ac:dyDescent="0.25">
      <c r="K50" s="1" t="s">
        <v>214</v>
      </c>
      <c r="L50" s="13" t="e">
        <v>#N/A</v>
      </c>
      <c r="M50" s="15" t="e">
        <v>#N/A</v>
      </c>
      <c r="N50" s="16" t="e">
        <v>#N/A</v>
      </c>
    </row>
    <row r="51" spans="11:14" x14ac:dyDescent="0.25">
      <c r="K51" s="1" t="s">
        <v>215</v>
      </c>
      <c r="L51" s="13" t="e">
        <v>#N/A</v>
      </c>
      <c r="M51" s="15" t="e">
        <v>#N/A</v>
      </c>
      <c r="N51" s="16" t="e">
        <v>#N/A</v>
      </c>
    </row>
    <row r="52" spans="11:14" x14ac:dyDescent="0.25">
      <c r="K52" s="1" t="s">
        <v>216</v>
      </c>
      <c r="L52" s="13" t="e">
        <v>#N/A</v>
      </c>
      <c r="M52" s="15" t="e">
        <v>#N/A</v>
      </c>
      <c r="N52" s="16" t="e">
        <v>#N/A</v>
      </c>
    </row>
    <row r="53" spans="11:14" x14ac:dyDescent="0.25">
      <c r="K53" s="1" t="s">
        <v>217</v>
      </c>
      <c r="L53" s="13" t="e">
        <v>#N/A</v>
      </c>
      <c r="M53" s="15" t="e">
        <v>#N/A</v>
      </c>
      <c r="N53" s="16" t="e">
        <v>#N/A</v>
      </c>
    </row>
    <row r="54" spans="11:14" ht="75" x14ac:dyDescent="0.25">
      <c r="K54" s="1" t="s">
        <v>46</v>
      </c>
      <c r="L54" s="13" t="s">
        <v>56</v>
      </c>
      <c r="M54" s="15" t="s">
        <v>174</v>
      </c>
      <c r="N54" s="16">
        <v>16</v>
      </c>
    </row>
    <row r="55" spans="11:14" ht="60" x14ac:dyDescent="0.25">
      <c r="K55" s="1" t="s">
        <v>95</v>
      </c>
      <c r="L55" s="13" t="s">
        <v>58</v>
      </c>
      <c r="M55" s="15" t="s">
        <v>191</v>
      </c>
      <c r="N55" s="16">
        <v>4</v>
      </c>
    </row>
    <row r="56" spans="11:14" ht="120" x14ac:dyDescent="0.25">
      <c r="K56" s="1" t="s">
        <v>44</v>
      </c>
      <c r="L56" s="13" t="s">
        <v>58</v>
      </c>
      <c r="M56" s="15" t="s">
        <v>176</v>
      </c>
      <c r="N56" s="16">
        <v>14</v>
      </c>
    </row>
    <row r="57" spans="11:14" ht="30" x14ac:dyDescent="0.25">
      <c r="K57" s="1" t="s">
        <v>131</v>
      </c>
      <c r="L57" s="13" t="s">
        <v>60</v>
      </c>
      <c r="M57" s="15" t="s">
        <v>177</v>
      </c>
      <c r="N57" s="16">
        <v>2</v>
      </c>
    </row>
    <row r="58" spans="11:14" x14ac:dyDescent="0.25">
      <c r="K58" s="1" t="s">
        <v>165</v>
      </c>
      <c r="L58" s="13" t="e">
        <v>#N/A</v>
      </c>
      <c r="M58" s="15" t="e">
        <v>#N/A</v>
      </c>
      <c r="N58" s="16" t="e">
        <v>#N/A</v>
      </c>
    </row>
    <row r="59" spans="11:14" x14ac:dyDescent="0.25">
      <c r="K59" s="1" t="s">
        <v>166</v>
      </c>
      <c r="L59" s="13" t="e">
        <v>#N/A</v>
      </c>
      <c r="M59" s="15" t="e">
        <v>#N/A</v>
      </c>
      <c r="N59" s="16" t="e">
        <v>#N/A</v>
      </c>
    </row>
    <row r="60" spans="11:14" ht="105" x14ac:dyDescent="0.25">
      <c r="K60" s="31" t="s">
        <v>14</v>
      </c>
      <c r="L60" s="32" t="s">
        <v>58</v>
      </c>
      <c r="M60" s="20" t="s">
        <v>192</v>
      </c>
      <c r="N60" s="33">
        <v>7</v>
      </c>
    </row>
    <row r="61" spans="11:14" ht="60" x14ac:dyDescent="0.25">
      <c r="K61" s="31" t="s">
        <v>100</v>
      </c>
      <c r="L61" s="32" t="s">
        <v>58</v>
      </c>
      <c r="M61" s="20" t="s">
        <v>193</v>
      </c>
      <c r="N61" s="33">
        <v>13</v>
      </c>
    </row>
    <row r="62" spans="11:14" x14ac:dyDescent="0.25">
      <c r="K62" s="31" t="s">
        <v>218</v>
      </c>
      <c r="L62" s="32" t="e">
        <v>#N/A</v>
      </c>
      <c r="M62" s="20" t="e">
        <v>#N/A</v>
      </c>
      <c r="N62" s="33" t="e">
        <v>#N/A</v>
      </c>
    </row>
    <row r="63" spans="11:14" x14ac:dyDescent="0.25">
      <c r="K63" s="34" t="s">
        <v>219</v>
      </c>
      <c r="L63" s="15" t="e">
        <v>#N/A</v>
      </c>
      <c r="M63" s="15" t="e">
        <v>#N/A</v>
      </c>
      <c r="N63" s="35" t="e">
        <v>#N/A</v>
      </c>
    </row>
    <row r="64" spans="11:14" x14ac:dyDescent="0.25">
      <c r="K64" s="31" t="s">
        <v>220</v>
      </c>
      <c r="L64" s="32" t="e">
        <v>#N/A</v>
      </c>
      <c r="M64" s="20" t="e">
        <v>#N/A</v>
      </c>
      <c r="N64" s="33" t="e">
        <v>#N/A</v>
      </c>
    </row>
    <row r="65" spans="11:14" x14ac:dyDescent="0.25">
      <c r="K65" s="31" t="s">
        <v>221</v>
      </c>
      <c r="L65" s="32" t="e">
        <v>#N/A</v>
      </c>
      <c r="M65" s="20" t="e">
        <v>#N/A</v>
      </c>
      <c r="N65" s="33" t="e">
        <v>#N/A</v>
      </c>
    </row>
    <row r="66" spans="11:14" ht="75" x14ac:dyDescent="0.25">
      <c r="K66" s="31" t="s">
        <v>70</v>
      </c>
      <c r="L66" s="32" t="s">
        <v>59</v>
      </c>
      <c r="M66" s="20" t="s">
        <v>184</v>
      </c>
      <c r="N66" s="33">
        <v>12</v>
      </c>
    </row>
    <row r="67" spans="11:14" ht="75" x14ac:dyDescent="0.25">
      <c r="K67" s="31" t="s">
        <v>92</v>
      </c>
      <c r="L67" s="32" t="s">
        <v>59</v>
      </c>
      <c r="M67" s="20" t="s">
        <v>194</v>
      </c>
      <c r="N67" s="33">
        <v>5</v>
      </c>
    </row>
    <row r="68" spans="11:14" ht="75" x14ac:dyDescent="0.25">
      <c r="K68" s="31" t="s">
        <v>22</v>
      </c>
      <c r="L68" s="32" t="s">
        <v>57</v>
      </c>
      <c r="M68" s="20" t="s">
        <v>179</v>
      </c>
      <c r="N68" s="33">
        <v>11</v>
      </c>
    </row>
    <row r="69" spans="11:14" ht="30" x14ac:dyDescent="0.25">
      <c r="K69" s="34" t="s">
        <v>29</v>
      </c>
      <c r="L69" s="15" t="s">
        <v>57</v>
      </c>
      <c r="M69" s="15" t="s">
        <v>180</v>
      </c>
      <c r="N69" s="35">
        <v>6</v>
      </c>
    </row>
    <row r="70" spans="11:14" ht="120" x14ac:dyDescent="0.25">
      <c r="K70" s="18" t="s">
        <v>26</v>
      </c>
      <c r="L70" s="19" t="s">
        <v>59</v>
      </c>
      <c r="M70" s="20" t="s">
        <v>181</v>
      </c>
      <c r="N70" s="21">
        <v>8</v>
      </c>
    </row>
    <row r="71" spans="11:14" x14ac:dyDescent="0.25">
      <c r="K71" s="18"/>
      <c r="L71" s="19" t="e">
        <v>#N/A</v>
      </c>
      <c r="M71" s="20" t="e">
        <v>#N/A</v>
      </c>
      <c r="N71" s="21" t="e">
        <v>#N/A</v>
      </c>
    </row>
    <row r="72" spans="11:14" x14ac:dyDescent="0.25">
      <c r="K72" s="18"/>
      <c r="L72" s="19" t="e">
        <v>#N/A</v>
      </c>
      <c r="M72" s="20" t="e">
        <v>#N/A</v>
      </c>
      <c r="N72" s="21" t="e">
        <v>#N/A</v>
      </c>
    </row>
    <row r="73" spans="11:14" x14ac:dyDescent="0.25">
      <c r="K73" s="18"/>
      <c r="L73" s="19" t="e">
        <v>#N/A</v>
      </c>
      <c r="M73" s="20" t="e">
        <v>#N/A</v>
      </c>
      <c r="N73" s="21" t="e">
        <v>#N/A</v>
      </c>
    </row>
    <row r="74" spans="11:14" x14ac:dyDescent="0.25">
      <c r="K74" s="18"/>
      <c r="L74" s="19" t="e">
        <v>#N/A</v>
      </c>
      <c r="M74" s="20" t="e">
        <v>#N/A</v>
      </c>
      <c r="N74" s="21" t="e">
        <v>#N/A</v>
      </c>
    </row>
    <row r="75" spans="11:14" x14ac:dyDescent="0.25">
      <c r="K75" s="18"/>
      <c r="L75" s="19" t="e">
        <v>#N/A</v>
      </c>
      <c r="M75" s="20" t="e">
        <v>#N/A</v>
      </c>
      <c r="N75" s="21" t="e">
        <v>#N/A</v>
      </c>
    </row>
  </sheetData>
  <mergeCells count="8">
    <mergeCell ref="A25:A29"/>
    <mergeCell ref="A31:A35"/>
    <mergeCell ref="A1:A2"/>
    <mergeCell ref="B1:F1"/>
    <mergeCell ref="A3:A7"/>
    <mergeCell ref="A8:A12"/>
    <mergeCell ref="A13:A19"/>
    <mergeCell ref="A20:A24"/>
  </mergeCells>
  <conditionalFormatting sqref="L46:L75">
    <cfRule type="cellIs" dxfId="129" priority="12" operator="equal">
      <formula>"Heavy"</formula>
    </cfRule>
    <cfRule type="cellIs" dxfId="128" priority="13" operator="equal">
      <formula>"Moderate/Heavy"</formula>
    </cfRule>
    <cfRule type="cellIs" dxfId="127" priority="14" operator="equal">
      <formula>"Light/Moderate"</formula>
    </cfRule>
    <cfRule type="cellIs" dxfId="126" priority="15" operator="equal">
      <formula>"Light"</formula>
    </cfRule>
    <cfRule type="cellIs" dxfId="125" priority="16" operator="equal">
      <formula>"Moderate"</formula>
    </cfRule>
  </conditionalFormatting>
  <conditionalFormatting sqref="N47:N75">
    <cfRule type="cellIs" dxfId="124" priority="11" operator="lessThan">
      <formula>10</formula>
    </cfRule>
  </conditionalFormatting>
  <conditionalFormatting sqref="B3:F35">
    <cfRule type="expression" dxfId="123" priority="17">
      <formula>VLOOKUP(B3,$K$46:$L$75,2,FALSE) = "Moderate/Heavy"</formula>
    </cfRule>
    <cfRule type="expression" dxfId="122" priority="18">
      <formula>VLOOKUP(B3,$K$46:$L$75,2,FALSE) = "Moderate"</formula>
    </cfRule>
    <cfRule type="expression" dxfId="121" priority="19">
      <formula>VLOOKUP(B3,$K$46:$L$75,2,FALSE) = "Light/Moderate"</formula>
    </cfRule>
    <cfRule type="expression" dxfId="120" priority="20">
      <formula>VLOOKUP(B3,$K$46:$L$75,2,FALSE) = "Light"</formula>
    </cfRule>
    <cfRule type="expression" dxfId="119" priority="21">
      <formula>VLOOKUP(B3,$K$46:$L$75,2,FALSE) = "Heavy"</formula>
    </cfRule>
  </conditionalFormatting>
  <conditionalFormatting sqref="M46">
    <cfRule type="cellIs" dxfId="118" priority="6" operator="equal">
      <formula>"Heavy"</formula>
    </cfRule>
    <cfRule type="cellIs" dxfId="117" priority="7" operator="equal">
      <formula>"Moderate/Heavy"</formula>
    </cfRule>
    <cfRule type="cellIs" dxfId="116" priority="8" operator="equal">
      <formula>"Light/Moderate"</formula>
    </cfRule>
    <cfRule type="cellIs" dxfId="115" priority="9" operator="equal">
      <formula>"Light"</formula>
    </cfRule>
    <cfRule type="cellIs" dxfId="114" priority="10" operator="equal">
      <formula>"Moderate"</formula>
    </cfRule>
  </conditionalFormatting>
  <conditionalFormatting sqref="N46">
    <cfRule type="cellIs" dxfId="113" priority="1" operator="equal">
      <formula>"Heavy"</formula>
    </cfRule>
    <cfRule type="cellIs" dxfId="112" priority="2" operator="equal">
      <formula>"Moderate/Heavy"</formula>
    </cfRule>
    <cfRule type="cellIs" dxfId="111" priority="3" operator="equal">
      <formula>"Light/Moderate"</formula>
    </cfRule>
    <cfRule type="cellIs" dxfId="110" priority="4" operator="equal">
      <formula>"Light"</formula>
    </cfRule>
    <cfRule type="cellIs" dxfId="109" priority="5" operator="equal">
      <formula>"Moderate"</formula>
    </cfRule>
  </conditionalFormatting>
  <pageMargins left="0.7" right="0.7" top="0.75" bottom="0.75" header="0.3" footer="0.3"/>
  <pageSetup scale="38"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6951-5B53-4250-A189-0566CB85CE6A}">
  <sheetPr>
    <pageSetUpPr fitToPage="1"/>
  </sheetPr>
  <dimension ref="A1:N75"/>
  <sheetViews>
    <sheetView topLeftCell="A31" zoomScale="70" zoomScaleNormal="70" workbookViewId="0">
      <selection activeCell="M63" sqref="M63"/>
    </sheetView>
  </sheetViews>
  <sheetFormatPr defaultColWidth="9.140625" defaultRowHeight="15" x14ac:dyDescent="0.25"/>
  <cols>
    <col min="1" max="1" width="7.7109375" customWidth="1"/>
    <col min="2" max="6" width="12.5703125"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52.7109375"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t="s">
        <v>207</v>
      </c>
    </row>
    <row r="3" spans="1:9" ht="16.5" thickTop="1" thickBot="1" x14ac:dyDescent="0.3">
      <c r="A3" s="38" t="s">
        <v>116</v>
      </c>
      <c r="B3" s="5" t="s">
        <v>101</v>
      </c>
      <c r="C3" s="5" t="s">
        <v>101</v>
      </c>
      <c r="D3" s="5" t="s">
        <v>101</v>
      </c>
      <c r="E3" s="5" t="s">
        <v>101</v>
      </c>
      <c r="F3" s="5" t="s">
        <v>101</v>
      </c>
      <c r="G3" s="3" t="s">
        <v>116</v>
      </c>
      <c r="I3" s="6" t="s">
        <v>55</v>
      </c>
    </row>
    <row r="4" spans="1:9" ht="16.5" thickTop="1" thickBot="1" x14ac:dyDescent="0.3">
      <c r="A4" s="38"/>
      <c r="B4" s="5" t="s">
        <v>131</v>
      </c>
      <c r="C4" s="5" t="s">
        <v>131</v>
      </c>
      <c r="D4" s="5" t="s">
        <v>101</v>
      </c>
      <c r="E4" s="5" t="s">
        <v>101</v>
      </c>
      <c r="F4" s="5" t="s">
        <v>101</v>
      </c>
      <c r="G4" s="3" t="s">
        <v>120</v>
      </c>
      <c r="I4" s="7" t="s">
        <v>56</v>
      </c>
    </row>
    <row r="5" spans="1:9" ht="16.5" thickTop="1" thickBot="1" x14ac:dyDescent="0.3">
      <c r="A5" s="38"/>
      <c r="B5" s="5" t="s">
        <v>131</v>
      </c>
      <c r="C5" s="5" t="s">
        <v>131</v>
      </c>
      <c r="D5" s="5" t="s">
        <v>131</v>
      </c>
      <c r="E5" s="5" t="s">
        <v>131</v>
      </c>
      <c r="F5" s="5" t="s">
        <v>131</v>
      </c>
      <c r="G5" s="3" t="s">
        <v>121</v>
      </c>
      <c r="I5" s="8" t="s">
        <v>57</v>
      </c>
    </row>
    <row r="6" spans="1:9" ht="16.5" thickTop="1" thickBot="1" x14ac:dyDescent="0.3">
      <c r="A6" s="38"/>
      <c r="B6" s="5" t="s">
        <v>95</v>
      </c>
      <c r="C6" s="5" t="s">
        <v>95</v>
      </c>
      <c r="D6" s="5" t="s">
        <v>95</v>
      </c>
      <c r="E6" s="5" t="s">
        <v>95</v>
      </c>
      <c r="F6" s="5" t="s">
        <v>95</v>
      </c>
      <c r="G6" s="3" t="s">
        <v>122</v>
      </c>
      <c r="I6" s="9" t="s">
        <v>58</v>
      </c>
    </row>
    <row r="7" spans="1:9" ht="16.5" thickTop="1" thickBot="1" x14ac:dyDescent="0.3">
      <c r="A7" s="38"/>
      <c r="B7" s="5" t="s">
        <v>95</v>
      </c>
      <c r="C7" s="5" t="s">
        <v>95</v>
      </c>
      <c r="D7" s="5" t="s">
        <v>95</v>
      </c>
      <c r="E7" s="5" t="s">
        <v>95</v>
      </c>
      <c r="F7" s="5" t="s">
        <v>95</v>
      </c>
      <c r="G7" s="3" t="s">
        <v>123</v>
      </c>
      <c r="I7" s="10" t="s">
        <v>59</v>
      </c>
    </row>
    <row r="8" spans="1:9" ht="16.5" thickTop="1" thickBot="1" x14ac:dyDescent="0.3">
      <c r="A8" s="38" t="s">
        <v>120</v>
      </c>
      <c r="B8" s="5" t="s">
        <v>101</v>
      </c>
      <c r="C8" s="5" t="s">
        <v>101</v>
      </c>
      <c r="D8" s="5" t="s">
        <v>101</v>
      </c>
      <c r="E8" s="5" t="s">
        <v>101</v>
      </c>
      <c r="F8" s="5" t="s">
        <v>101</v>
      </c>
      <c r="G8" s="3" t="s">
        <v>124</v>
      </c>
      <c r="I8" s="11" t="s">
        <v>60</v>
      </c>
    </row>
    <row r="9" spans="1:9" ht="16.5" thickTop="1" thickBot="1" x14ac:dyDescent="0.3">
      <c r="A9" s="38"/>
      <c r="B9" s="5" t="s">
        <v>101</v>
      </c>
      <c r="C9" s="5" t="s">
        <v>101</v>
      </c>
      <c r="D9" s="5" t="s">
        <v>131</v>
      </c>
      <c r="E9" s="5" t="s">
        <v>131</v>
      </c>
      <c r="F9" s="5" t="s">
        <v>131</v>
      </c>
      <c r="G9" s="3" t="s">
        <v>125</v>
      </c>
    </row>
    <row r="10" spans="1:9" ht="16.5" thickTop="1" thickBot="1" x14ac:dyDescent="0.3">
      <c r="A10" s="38"/>
      <c r="B10" s="5" t="s">
        <v>131</v>
      </c>
      <c r="C10" s="5" t="s">
        <v>131</v>
      </c>
      <c r="D10" s="5" t="s">
        <v>131</v>
      </c>
      <c r="E10" s="5" t="s">
        <v>131</v>
      </c>
      <c r="F10" s="5" t="s">
        <v>131</v>
      </c>
      <c r="G10" s="3" t="s">
        <v>126</v>
      </c>
    </row>
    <row r="11" spans="1:9" ht="16.5" thickTop="1" thickBot="1" x14ac:dyDescent="0.3">
      <c r="A11" s="38"/>
      <c r="B11" s="5" t="s">
        <v>131</v>
      </c>
      <c r="C11" s="5" t="s">
        <v>95</v>
      </c>
      <c r="D11" s="5" t="s">
        <v>95</v>
      </c>
      <c r="E11" s="5" t="s">
        <v>95</v>
      </c>
      <c r="F11" s="5" t="s">
        <v>95</v>
      </c>
      <c r="G11" s="3" t="s">
        <v>127</v>
      </c>
    </row>
    <row r="12" spans="1:9" ht="16.5" thickTop="1" thickBot="1" x14ac:dyDescent="0.3">
      <c r="A12" s="38"/>
      <c r="B12" s="5" t="s">
        <v>95</v>
      </c>
      <c r="C12" s="5" t="s">
        <v>95</v>
      </c>
      <c r="D12" s="5" t="s">
        <v>95</v>
      </c>
      <c r="E12" s="5" t="s">
        <v>95</v>
      </c>
      <c r="F12" s="5" t="s">
        <v>95</v>
      </c>
      <c r="G12" s="3" t="s">
        <v>128</v>
      </c>
    </row>
    <row r="13" spans="1:9" ht="16.5" thickTop="1" thickBot="1" x14ac:dyDescent="0.3">
      <c r="A13" s="41" t="s">
        <v>121</v>
      </c>
      <c r="B13" s="5" t="s">
        <v>20</v>
      </c>
      <c r="C13" s="5" t="s">
        <v>20</v>
      </c>
      <c r="D13" s="5" t="s">
        <v>20</v>
      </c>
      <c r="E13" s="5" t="s">
        <v>20</v>
      </c>
      <c r="F13" s="5" t="s">
        <v>20</v>
      </c>
      <c r="G13" s="3" t="s">
        <v>129</v>
      </c>
    </row>
    <row r="14" spans="1:9" ht="16.5" thickTop="1" thickBot="1" x14ac:dyDescent="0.3">
      <c r="A14" s="41"/>
      <c r="B14" s="5" t="s">
        <v>20</v>
      </c>
      <c r="C14" s="5" t="s">
        <v>20</v>
      </c>
      <c r="D14" s="5" t="s">
        <v>20</v>
      </c>
      <c r="E14" s="5" t="s">
        <v>20</v>
      </c>
      <c r="F14" s="5" t="s">
        <v>20</v>
      </c>
      <c r="G14" s="3" t="s">
        <v>130</v>
      </c>
    </row>
    <row r="15" spans="1:9" ht="16.5" thickTop="1" thickBot="1" x14ac:dyDescent="0.3">
      <c r="A15" s="41"/>
      <c r="B15" s="12"/>
      <c r="C15" s="12"/>
      <c r="D15" s="12"/>
      <c r="E15" s="12"/>
      <c r="F15" s="12"/>
      <c r="G15" s="3"/>
    </row>
    <row r="16" spans="1:9" ht="16.5" thickTop="1" thickBot="1" x14ac:dyDescent="0.3">
      <c r="A16" s="41"/>
      <c r="B16" s="5" t="s">
        <v>20</v>
      </c>
      <c r="C16" s="5" t="s">
        <v>20</v>
      </c>
      <c r="D16" s="5" t="s">
        <v>20</v>
      </c>
      <c r="E16" s="5" t="s">
        <v>20</v>
      </c>
      <c r="F16" s="5" t="s">
        <v>20</v>
      </c>
      <c r="G16" s="3" t="s">
        <v>132</v>
      </c>
    </row>
    <row r="17" spans="1:7" ht="16.5" thickTop="1" thickBot="1" x14ac:dyDescent="0.3">
      <c r="A17" s="41"/>
      <c r="B17" s="12"/>
      <c r="C17" s="12"/>
      <c r="D17" s="12"/>
      <c r="E17" s="12"/>
      <c r="F17" s="12"/>
      <c r="G17" s="3"/>
    </row>
    <row r="18" spans="1:7" ht="16.5" thickTop="1" thickBot="1" x14ac:dyDescent="0.3">
      <c r="A18" s="41"/>
      <c r="B18" s="5" t="s">
        <v>20</v>
      </c>
      <c r="C18" s="5" t="s">
        <v>20</v>
      </c>
      <c r="D18" s="5" t="s">
        <v>20</v>
      </c>
      <c r="E18" s="5" t="s">
        <v>20</v>
      </c>
      <c r="F18" s="5" t="s">
        <v>20</v>
      </c>
      <c r="G18" s="3" t="s">
        <v>133</v>
      </c>
    </row>
    <row r="19" spans="1:7" ht="16.5" thickTop="1" thickBot="1" x14ac:dyDescent="0.3">
      <c r="A19" s="41"/>
      <c r="B19" s="5" t="s">
        <v>20</v>
      </c>
      <c r="C19" s="5" t="s">
        <v>20</v>
      </c>
      <c r="D19" s="5" t="s">
        <v>20</v>
      </c>
      <c r="E19" s="5" t="s">
        <v>20</v>
      </c>
      <c r="F19" s="5" t="s">
        <v>20</v>
      </c>
      <c r="G19" s="3" t="s">
        <v>134</v>
      </c>
    </row>
    <row r="20" spans="1:7" ht="16.5" thickTop="1" thickBot="1" x14ac:dyDescent="0.3">
      <c r="A20" s="38" t="s">
        <v>122</v>
      </c>
      <c r="B20" s="5" t="s">
        <v>9</v>
      </c>
      <c r="C20" s="5" t="s">
        <v>9</v>
      </c>
      <c r="D20" s="5" t="s">
        <v>9</v>
      </c>
      <c r="E20" s="5" t="s">
        <v>9</v>
      </c>
      <c r="F20" s="5" t="s">
        <v>9</v>
      </c>
      <c r="G20" s="3" t="s">
        <v>135</v>
      </c>
    </row>
    <row r="21" spans="1:7" ht="16.5" thickTop="1" thickBot="1" x14ac:dyDescent="0.3">
      <c r="A21" s="38"/>
      <c r="B21" s="5" t="s">
        <v>9</v>
      </c>
      <c r="C21" s="5" t="s">
        <v>9</v>
      </c>
      <c r="D21" s="5" t="s">
        <v>9</v>
      </c>
      <c r="E21" s="5" t="s">
        <v>9</v>
      </c>
      <c r="F21" s="5" t="s">
        <v>9</v>
      </c>
      <c r="G21" s="3" t="s">
        <v>136</v>
      </c>
    </row>
    <row r="22" spans="1:7" ht="16.5" thickTop="1" thickBot="1" x14ac:dyDescent="0.3">
      <c r="A22" s="38"/>
      <c r="B22" s="5" t="s">
        <v>9</v>
      </c>
      <c r="C22" s="5" t="s">
        <v>9</v>
      </c>
      <c r="D22" s="5" t="s">
        <v>9</v>
      </c>
      <c r="E22" s="5" t="s">
        <v>9</v>
      </c>
      <c r="F22" s="5" t="s">
        <v>9</v>
      </c>
      <c r="G22" s="3" t="s">
        <v>137</v>
      </c>
    </row>
    <row r="23" spans="1:7" ht="16.5" thickTop="1" thickBot="1" x14ac:dyDescent="0.3">
      <c r="A23" s="38"/>
      <c r="B23" s="5" t="s">
        <v>9</v>
      </c>
      <c r="C23" s="5" t="s">
        <v>9</v>
      </c>
      <c r="D23" s="5" t="s">
        <v>9</v>
      </c>
      <c r="E23" s="5" t="s">
        <v>9</v>
      </c>
      <c r="F23" s="5" t="s">
        <v>9</v>
      </c>
      <c r="G23" s="3" t="s">
        <v>138</v>
      </c>
    </row>
    <row r="24" spans="1:7" ht="16.5" thickTop="1" thickBot="1" x14ac:dyDescent="0.3">
      <c r="A24" s="38"/>
      <c r="B24" s="5" t="s">
        <v>9</v>
      </c>
      <c r="C24" s="5" t="s">
        <v>100</v>
      </c>
      <c r="D24" s="5" t="s">
        <v>152</v>
      </c>
      <c r="E24" s="5" t="s">
        <v>205</v>
      </c>
      <c r="F24" s="5" t="s">
        <v>117</v>
      </c>
      <c r="G24" s="3" t="s">
        <v>139</v>
      </c>
    </row>
    <row r="25" spans="1:7" ht="16.5" thickTop="1" thickBot="1" x14ac:dyDescent="0.3">
      <c r="A25" s="38" t="s">
        <v>123</v>
      </c>
      <c r="B25" s="5" t="s">
        <v>44</v>
      </c>
      <c r="C25" s="5" t="s">
        <v>44</v>
      </c>
      <c r="D25" s="5" t="s">
        <v>44</v>
      </c>
      <c r="E25" s="5" t="s">
        <v>44</v>
      </c>
      <c r="F25" s="5" t="s">
        <v>44</v>
      </c>
      <c r="G25" s="3" t="s">
        <v>140</v>
      </c>
    </row>
    <row r="26" spans="1:7" ht="16.5" thickTop="1" thickBot="1" x14ac:dyDescent="0.3">
      <c r="A26" s="38"/>
      <c r="B26" s="5" t="s">
        <v>44</v>
      </c>
      <c r="C26" s="5" t="s">
        <v>44</v>
      </c>
      <c r="D26" s="5" t="s">
        <v>44</v>
      </c>
      <c r="E26" s="5" t="s">
        <v>44</v>
      </c>
      <c r="F26" s="5" t="s">
        <v>44</v>
      </c>
      <c r="G26" s="3" t="s">
        <v>141</v>
      </c>
    </row>
    <row r="27" spans="1:7" ht="16.5" thickTop="1" thickBot="1" x14ac:dyDescent="0.3">
      <c r="A27" s="38"/>
      <c r="B27" s="5" t="s">
        <v>44</v>
      </c>
      <c r="C27" s="5" t="s">
        <v>44</v>
      </c>
      <c r="D27" s="5" t="s">
        <v>44</v>
      </c>
      <c r="E27" s="5" t="s">
        <v>44</v>
      </c>
      <c r="F27" s="5" t="s">
        <v>44</v>
      </c>
      <c r="G27" s="3" t="s">
        <v>142</v>
      </c>
    </row>
    <row r="28" spans="1:7" ht="16.5" thickTop="1" thickBot="1" x14ac:dyDescent="0.3">
      <c r="A28" s="38"/>
      <c r="B28" s="5" t="s">
        <v>33</v>
      </c>
      <c r="C28" s="5" t="s">
        <v>33</v>
      </c>
      <c r="D28" s="5" t="s">
        <v>33</v>
      </c>
      <c r="E28" s="5" t="s">
        <v>33</v>
      </c>
      <c r="F28" s="5" t="s">
        <v>33</v>
      </c>
      <c r="G28" s="3" t="s">
        <v>143</v>
      </c>
    </row>
    <row r="29" spans="1:7" ht="16.5" thickTop="1" thickBot="1" x14ac:dyDescent="0.3">
      <c r="A29" s="38"/>
      <c r="B29" s="5" t="s">
        <v>33</v>
      </c>
      <c r="C29" s="5" t="s">
        <v>33</v>
      </c>
      <c r="D29" s="5" t="s">
        <v>33</v>
      </c>
      <c r="E29" s="5" t="s">
        <v>33</v>
      </c>
      <c r="F29" s="5" t="s">
        <v>33</v>
      </c>
      <c r="G29" s="3" t="s">
        <v>144</v>
      </c>
    </row>
    <row r="30" spans="1:7" ht="16.5" thickTop="1" thickBot="1" x14ac:dyDescent="0.3"/>
    <row r="31" spans="1:7" ht="16.5" thickTop="1" thickBot="1" x14ac:dyDescent="0.3">
      <c r="A31" s="38" t="s">
        <v>145</v>
      </c>
      <c r="B31" s="5" t="s">
        <v>29</v>
      </c>
      <c r="C31" s="5" t="s">
        <v>29</v>
      </c>
      <c r="D31" s="5" t="s">
        <v>29</v>
      </c>
      <c r="E31" s="5" t="s">
        <v>29</v>
      </c>
      <c r="F31" s="5" t="s">
        <v>29</v>
      </c>
      <c r="G31" s="3" t="s">
        <v>147</v>
      </c>
    </row>
    <row r="32" spans="1:7" ht="16.5" thickTop="1" thickBot="1" x14ac:dyDescent="0.3">
      <c r="A32" s="38"/>
      <c r="B32" s="5" t="s">
        <v>29</v>
      </c>
      <c r="C32" s="5" t="s">
        <v>29</v>
      </c>
      <c r="D32" s="5" t="s">
        <v>29</v>
      </c>
      <c r="E32" s="5" t="s">
        <v>46</v>
      </c>
      <c r="F32" s="5" t="s">
        <v>46</v>
      </c>
      <c r="G32" s="3" t="s">
        <v>149</v>
      </c>
    </row>
    <row r="33" spans="1:14" ht="16.5" thickTop="1" thickBot="1" x14ac:dyDescent="0.3">
      <c r="A33" s="38"/>
      <c r="B33" s="5" t="s">
        <v>46</v>
      </c>
      <c r="C33" s="5" t="s">
        <v>46</v>
      </c>
      <c r="D33" s="5" t="s">
        <v>46</v>
      </c>
      <c r="E33" s="5" t="s">
        <v>46</v>
      </c>
      <c r="F33" s="5" t="s">
        <v>46</v>
      </c>
      <c r="G33" s="3" t="s">
        <v>150</v>
      </c>
    </row>
    <row r="34" spans="1:14" ht="16.5" thickTop="1" thickBot="1" x14ac:dyDescent="0.3">
      <c r="A34" s="38"/>
      <c r="B34" s="5" t="s">
        <v>152</v>
      </c>
      <c r="C34" s="5" t="s">
        <v>152</v>
      </c>
      <c r="D34" s="5" t="s">
        <v>92</v>
      </c>
      <c r="E34" s="5" t="s">
        <v>92</v>
      </c>
      <c r="F34" s="5" t="s">
        <v>92</v>
      </c>
      <c r="G34" s="3" t="s">
        <v>151</v>
      </c>
    </row>
    <row r="35" spans="1:14" ht="24" thickTop="1" thickBot="1" x14ac:dyDescent="0.3">
      <c r="A35" s="38"/>
      <c r="B35" s="5" t="s">
        <v>92</v>
      </c>
      <c r="C35" s="5" t="s">
        <v>92</v>
      </c>
      <c r="D35" s="5" t="s">
        <v>92</v>
      </c>
      <c r="E35" s="5" t="s">
        <v>92</v>
      </c>
      <c r="F35" s="5" t="s">
        <v>206</v>
      </c>
      <c r="G35" s="3" t="s">
        <v>153</v>
      </c>
    </row>
    <row r="36" spans="1:14" ht="15.75" thickTop="1" x14ac:dyDescent="0.25"/>
    <row r="45" spans="1:14" ht="30" x14ac:dyDescent="0.25">
      <c r="K45" s="30" t="s">
        <v>61</v>
      </c>
      <c r="L45" s="15" t="s">
        <v>62</v>
      </c>
      <c r="M45" s="15" t="s">
        <v>63</v>
      </c>
      <c r="N45" s="15" t="s">
        <v>172</v>
      </c>
    </row>
    <row r="46" spans="1:14" x14ac:dyDescent="0.25">
      <c r="K46" s="1" t="s">
        <v>165</v>
      </c>
      <c r="L46" s="13" t="str">
        <f>VLOOKUP(Table16209[[#This Row],[Pheno]],[1]!Table3[#Data],15,FALSE)</f>
        <v>Strong</v>
      </c>
      <c r="M46" s="15" t="str">
        <f>VLOOKUP(Table16209[[#This Row],[Pheno]],[1]!Table3[#Data],16,FALSE)</f>
        <v>medium</v>
      </c>
      <c r="N46" s="16">
        <f>VLOOKUP(Table16209[[#This Row],[Pheno]],[1]!Table3[#Data],23,FALSE)</f>
        <v>0</v>
      </c>
    </row>
    <row r="47" spans="1:14" x14ac:dyDescent="0.25">
      <c r="K47" s="1" t="s">
        <v>166</v>
      </c>
      <c r="L47" s="13" t="e">
        <f>VLOOKUP(Table16209[[#This Row],[Pheno]],[1]!Table3[#Data],15,FALSE)</f>
        <v>#N/A</v>
      </c>
      <c r="M47" s="15" t="e">
        <f>VLOOKUP(Table16209[[#This Row],[Pheno]],[1]!Table3[#Data],16,FALSE)</f>
        <v>#N/A</v>
      </c>
      <c r="N47" s="16" t="e">
        <f>VLOOKUP(Table16209[[#This Row],[Pheno]],[1]!Table3[#Data],23,FALSE)</f>
        <v>#N/A</v>
      </c>
    </row>
    <row r="48" spans="1:14" x14ac:dyDescent="0.25">
      <c r="K48" s="1" t="s">
        <v>167</v>
      </c>
      <c r="L48" s="13" t="e">
        <f>VLOOKUP(Table16209[[#This Row],[Pheno]],[1]!Table3[#Data],15,FALSE)</f>
        <v>#N/A</v>
      </c>
      <c r="M48" s="15" t="e">
        <f>VLOOKUP(Table16209[[#This Row],[Pheno]],[1]!Table3[#Data],16,FALSE)</f>
        <v>#N/A</v>
      </c>
      <c r="N48" s="16" t="e">
        <f>VLOOKUP(Table16209[[#This Row],[Pheno]],[1]!Table3[#Data],23,FALSE)</f>
        <v>#N/A</v>
      </c>
    </row>
    <row r="49" spans="11:14" x14ac:dyDescent="0.25">
      <c r="K49" s="1" t="s">
        <v>169</v>
      </c>
      <c r="L49" s="13" t="e">
        <f>VLOOKUP(Table16209[[#This Row],[Pheno]],[1]!Table3[#Data],15,FALSE)</f>
        <v>#N/A</v>
      </c>
      <c r="M49" s="15" t="e">
        <f>VLOOKUP(Table16209[[#This Row],[Pheno]],[1]!Table3[#Data],16,FALSE)</f>
        <v>#N/A</v>
      </c>
      <c r="N49" s="16" t="e">
        <f>VLOOKUP(Table16209[[#This Row],[Pheno]],[1]!Table3[#Data],23,FALSE)</f>
        <v>#N/A</v>
      </c>
    </row>
    <row r="50" spans="11:14" x14ac:dyDescent="0.25">
      <c r="K50" s="1" t="s">
        <v>170</v>
      </c>
      <c r="L50" s="13" t="e">
        <f>VLOOKUP(Table16209[[#This Row],[Pheno]],[1]!Table3[#Data],15,FALSE)</f>
        <v>#N/A</v>
      </c>
      <c r="M50" s="15" t="e">
        <f>VLOOKUP(Table16209[[#This Row],[Pheno]],[1]!Table3[#Data],16,FALSE)</f>
        <v>#N/A</v>
      </c>
      <c r="N50" s="16" t="e">
        <f>VLOOKUP(Table16209[[#This Row],[Pheno]],[1]!Table3[#Data],23,FALSE)</f>
        <v>#N/A</v>
      </c>
    </row>
    <row r="51" spans="11:14" x14ac:dyDescent="0.25">
      <c r="K51" s="1" t="s">
        <v>168</v>
      </c>
      <c r="L51" s="13" t="e">
        <f>VLOOKUP(Table16209[[#This Row],[Pheno]],[1]!Table3[#Data],15,FALSE)</f>
        <v>#N/A</v>
      </c>
      <c r="M51" s="15" t="e">
        <f>VLOOKUP(Table16209[[#This Row],[Pheno]],[1]!Table3[#Data],16,FALSE)</f>
        <v>#N/A</v>
      </c>
      <c r="N51" s="16" t="e">
        <f>VLOOKUP(Table16209[[#This Row],[Pheno]],[1]!Table3[#Data],23,FALSE)</f>
        <v>#N/A</v>
      </c>
    </row>
    <row r="52" spans="11:14" x14ac:dyDescent="0.25">
      <c r="K52" s="1" t="s">
        <v>158</v>
      </c>
      <c r="L52" s="13" t="str">
        <f>VLOOKUP(Table16209[[#This Row],[Pheno]],[1]!Table3[#Data],15,FALSE)</f>
        <v>Strong</v>
      </c>
      <c r="M52" s="15" t="str">
        <f>VLOOKUP(Table16209[[#This Row],[Pheno]],[1]!Table3[#Data],16,FALSE)</f>
        <v>medium</v>
      </c>
      <c r="N52" s="16">
        <f>VLOOKUP(Table16209[[#This Row],[Pheno]],[1]!Table3[#Data],23,FALSE)</f>
        <v>0</v>
      </c>
    </row>
    <row r="53" spans="11:14" x14ac:dyDescent="0.25">
      <c r="K53" s="1" t="s">
        <v>159</v>
      </c>
      <c r="L53" s="13" t="e">
        <f>VLOOKUP(Table16209[[#This Row],[Pheno]],[1]!Table3[#Data],15,FALSE)</f>
        <v>#N/A</v>
      </c>
      <c r="M53" s="15" t="e">
        <f>VLOOKUP(Table16209[[#This Row],[Pheno]],[1]!Table3[#Data],16,FALSE)</f>
        <v>#N/A</v>
      </c>
      <c r="N53" s="16" t="e">
        <f>VLOOKUP(Table16209[[#This Row],[Pheno]],[1]!Table3[#Data],23,FALSE)</f>
        <v>#N/A</v>
      </c>
    </row>
    <row r="54" spans="11:14" x14ac:dyDescent="0.25">
      <c r="K54" s="1" t="s">
        <v>160</v>
      </c>
      <c r="L54" s="13" t="e">
        <f>VLOOKUP(Table16209[[#This Row],[Pheno]],[1]!Table3[#Data],15,FALSE)</f>
        <v>#N/A</v>
      </c>
      <c r="M54" s="15" t="e">
        <f>VLOOKUP(Table16209[[#This Row],[Pheno]],[1]!Table3[#Data],16,FALSE)</f>
        <v>#N/A</v>
      </c>
      <c r="N54" s="16" t="e">
        <f>VLOOKUP(Table16209[[#This Row],[Pheno]],[1]!Table3[#Data],23,FALSE)</f>
        <v>#N/A</v>
      </c>
    </row>
    <row r="55" spans="11:14" x14ac:dyDescent="0.25">
      <c r="K55" s="1" t="s">
        <v>161</v>
      </c>
      <c r="L55" s="13" t="e">
        <f>VLOOKUP(Table16209[[#This Row],[Pheno]],[1]!Table3[#Data],15,FALSE)</f>
        <v>#N/A</v>
      </c>
      <c r="M55" s="15" t="e">
        <f>VLOOKUP(Table16209[[#This Row],[Pheno]],[1]!Table3[#Data],16,FALSE)</f>
        <v>#N/A</v>
      </c>
      <c r="N55" s="16" t="e">
        <f>VLOOKUP(Table16209[[#This Row],[Pheno]],[1]!Table3[#Data],23,FALSE)</f>
        <v>#N/A</v>
      </c>
    </row>
    <row r="56" spans="11:14" x14ac:dyDescent="0.25">
      <c r="K56" s="1" t="s">
        <v>162</v>
      </c>
      <c r="L56" s="13" t="e">
        <f>VLOOKUP(Table16209[[#This Row],[Pheno]],[1]!Table3[#Data],15,FALSE)</f>
        <v>#N/A</v>
      </c>
      <c r="M56" s="15" t="e">
        <f>VLOOKUP(Table16209[[#This Row],[Pheno]],[1]!Table3[#Data],16,FALSE)</f>
        <v>#N/A</v>
      </c>
      <c r="N56" s="16" t="e">
        <f>VLOOKUP(Table16209[[#This Row],[Pheno]],[1]!Table3[#Data],23,FALSE)</f>
        <v>#N/A</v>
      </c>
    </row>
    <row r="57" spans="11:14" x14ac:dyDescent="0.25">
      <c r="K57" s="1" t="s">
        <v>163</v>
      </c>
      <c r="L57" s="13" t="e">
        <f>VLOOKUP(Table16209[[#This Row],[Pheno]],[1]!Table3[#Data],15,FALSE)</f>
        <v>#N/A</v>
      </c>
      <c r="M57" s="15" t="e">
        <f>VLOOKUP(Table16209[[#This Row],[Pheno]],[1]!Table3[#Data],16,FALSE)</f>
        <v>#N/A</v>
      </c>
      <c r="N57" s="16" t="e">
        <f>VLOOKUP(Table16209[[#This Row],[Pheno]],[1]!Table3[#Data],23,FALSE)</f>
        <v>#N/A</v>
      </c>
    </row>
    <row r="58" spans="11:14" x14ac:dyDescent="0.25">
      <c r="K58" s="1" t="s">
        <v>164</v>
      </c>
      <c r="L58" s="13" t="e">
        <f>VLOOKUP(Table16209[[#This Row],[Pheno]],[1]!Table3[#Data],15,FALSE)</f>
        <v>#N/A</v>
      </c>
      <c r="M58" s="15" t="e">
        <f>VLOOKUP(Table16209[[#This Row],[Pheno]],[1]!Table3[#Data],16,FALSE)</f>
        <v>#N/A</v>
      </c>
      <c r="N58" s="16" t="e">
        <f>VLOOKUP(Table16209[[#This Row],[Pheno]],[1]!Table3[#Data],23,FALSE)</f>
        <v>#N/A</v>
      </c>
    </row>
    <row r="59" spans="11:14" x14ac:dyDescent="0.25">
      <c r="K59" s="1" t="s">
        <v>155</v>
      </c>
      <c r="L59" s="13" t="e">
        <f>VLOOKUP(Table16209[[#This Row],[Pheno]],[1]!Table3[#Data],15,FALSE)</f>
        <v>#N/A</v>
      </c>
      <c r="M59" s="15" t="e">
        <f>VLOOKUP(Table16209[[#This Row],[Pheno]],[1]!Table3[#Data],16,FALSE)</f>
        <v>#N/A</v>
      </c>
      <c r="N59" s="16" t="e">
        <f>VLOOKUP(Table16209[[#This Row],[Pheno]],[1]!Table3[#Data],23,FALSE)</f>
        <v>#N/A</v>
      </c>
    </row>
    <row r="60" spans="11:14" x14ac:dyDescent="0.25">
      <c r="K60" s="31" t="s">
        <v>101</v>
      </c>
      <c r="L60" s="32" t="str">
        <f>VLOOKUP(Table16209[[#This Row],[Pheno]],[1]!Table3[#Data],15,FALSE)</f>
        <v>Weak</v>
      </c>
      <c r="M60" s="20" t="str">
        <f>VLOOKUP(Table16209[[#This Row],[Pheno]],[1]!Table3[#Data],16,FALSE)</f>
        <v>long</v>
      </c>
      <c r="N60" s="33" t="str">
        <f>VLOOKUP(Table16209[[#This Row],[Pheno]],[1]!Table3[#Data],23,FALSE)</f>
        <v>not determined</v>
      </c>
    </row>
    <row r="61" spans="11:14" x14ac:dyDescent="0.25">
      <c r="K61" s="31" t="s">
        <v>154</v>
      </c>
      <c r="L61" s="32" t="e">
        <f>VLOOKUP(Table16209[[#This Row],[Pheno]],[1]!Table3[#Data],15,FALSE)</f>
        <v>#N/A</v>
      </c>
      <c r="M61" s="20" t="e">
        <f>VLOOKUP(Table16209[[#This Row],[Pheno]],[1]!Table3[#Data],16,FALSE)</f>
        <v>#N/A</v>
      </c>
      <c r="N61" s="33" t="e">
        <f>VLOOKUP(Table16209[[#This Row],[Pheno]],[1]!Table3[#Data],23,FALSE)</f>
        <v>#N/A</v>
      </c>
    </row>
    <row r="62" spans="11:14" x14ac:dyDescent="0.25">
      <c r="K62" s="31" t="s">
        <v>155</v>
      </c>
      <c r="L62" s="32" t="e">
        <f>VLOOKUP(Table16209[[#This Row],[Pheno]],[1]!Table3[#Data],15,FALSE)</f>
        <v>#N/A</v>
      </c>
      <c r="M62" s="20" t="e">
        <f>VLOOKUP(Table16209[[#This Row],[Pheno]],[1]!Table3[#Data],16,FALSE)</f>
        <v>#N/A</v>
      </c>
      <c r="N62" s="33" t="e">
        <f>VLOOKUP(Table16209[[#This Row],[Pheno]],[1]!Table3[#Data],23,FALSE)</f>
        <v>#N/A</v>
      </c>
    </row>
    <row r="63" spans="11:14" x14ac:dyDescent="0.25">
      <c r="K63" s="34" t="s">
        <v>158</v>
      </c>
      <c r="L63" s="15" t="str">
        <f>VLOOKUP(Table16209[[#This Row],[Pheno]],[1]!Table3[#Data],15,FALSE)</f>
        <v>Strong</v>
      </c>
      <c r="M63" s="15" t="str">
        <f>VLOOKUP(Table16209[[#This Row],[Pheno]],[1]!Table3[#Data],16,FALSE)</f>
        <v>medium</v>
      </c>
      <c r="N63" s="35">
        <f>VLOOKUP(Table16209[[#This Row],[Pheno]],[1]!Table3[#Data],23,FALSE)</f>
        <v>0</v>
      </c>
    </row>
    <row r="64" spans="11:14" x14ac:dyDescent="0.25">
      <c r="K64" s="31" t="s">
        <v>46</v>
      </c>
      <c r="L64" s="32" t="str">
        <f>VLOOKUP(Table16209[[#This Row],[Pheno]],[1]!Table3[#Data],15,FALSE)</f>
        <v>Strong</v>
      </c>
      <c r="M64" s="20" t="str">
        <f>VLOOKUP(Table16209[[#This Row],[Pheno]],[1]!Table3[#Data],16,FALSE)</f>
        <v>long</v>
      </c>
      <c r="N64" s="33" t="str">
        <f>VLOOKUP(Table16209[[#This Row],[Pheno]],[1]!Table3[#Data],23,FALSE)</f>
        <v>Standard</v>
      </c>
    </row>
    <row r="65" spans="11:14" ht="30" x14ac:dyDescent="0.25">
      <c r="K65" s="31" t="s">
        <v>152</v>
      </c>
      <c r="L65" s="32" t="str">
        <f>VLOOKUP(Table16209[[#This Row],[Pheno]],[1]!Table3[#Data],15,FALSE)</f>
        <v>Strong</v>
      </c>
      <c r="M65" s="20" t="str">
        <f>VLOOKUP(Table16209[[#This Row],[Pheno]],[1]!Table3[#Data],16,FALSE)</f>
        <v>medium</v>
      </c>
      <c r="N65" s="33" t="str">
        <f>VLOOKUP(Table16209[[#This Row],[Pheno]],[1]!Table3[#Data],23,FALSE)</f>
        <v>Light/Moderate, leaving lower nodes</v>
      </c>
    </row>
    <row r="66" spans="11:14" x14ac:dyDescent="0.25">
      <c r="K66" s="31" t="s">
        <v>95</v>
      </c>
      <c r="L66" s="32" t="str">
        <f>VLOOKUP(Table16209[[#This Row],[Pheno]],[1]!Table3[#Data],15,FALSE)</f>
        <v>Weak</v>
      </c>
      <c r="M66" s="20" t="str">
        <f>VLOOKUP(Table16209[[#This Row],[Pheno]],[1]!Table3[#Data],16,FALSE)</f>
        <v>long</v>
      </c>
      <c r="N66" s="33" t="str">
        <f>VLOOKUP(Table16209[[#This Row],[Pheno]],[1]!Table3[#Data],23,FALSE)</f>
        <v>not determined</v>
      </c>
    </row>
    <row r="67" spans="11:14" x14ac:dyDescent="0.25">
      <c r="K67" s="31" t="s">
        <v>33</v>
      </c>
      <c r="L67" s="32" t="str">
        <f>VLOOKUP(Table16209[[#This Row],[Pheno]],[1]!Table3[#Data],15,FALSE)</f>
        <v>Strong</v>
      </c>
      <c r="M67" s="20" t="str">
        <f>VLOOKUP(Table16209[[#This Row],[Pheno]],[1]!Table3[#Data],16,FALSE)</f>
        <v>short</v>
      </c>
      <c r="N67" s="33" t="str">
        <f>VLOOKUP(Table16209[[#This Row],[Pheno]],[1]!Table3[#Data],23,FALSE)</f>
        <v>Light</v>
      </c>
    </row>
    <row r="68" spans="11:14" ht="30" x14ac:dyDescent="0.25">
      <c r="K68" s="31" t="s">
        <v>44</v>
      </c>
      <c r="L68" s="32" t="str">
        <f>VLOOKUP(Table16209[[#This Row],[Pheno]],[1]!Table3[#Data],15,FALSE)</f>
        <v>Weak</v>
      </c>
      <c r="M68" s="20" t="str">
        <f>VLOOKUP(Table16209[[#This Row],[Pheno]],[1]!Table3[#Data],16,FALSE)</f>
        <v>long</v>
      </c>
      <c r="N68" s="33" t="str">
        <f>VLOOKUP(Table16209[[#This Row],[Pheno]],[1]!Table3[#Data],23,FALSE)</f>
        <v>Leave plenty of inner nodes.</v>
      </c>
    </row>
    <row r="69" spans="11:14" x14ac:dyDescent="0.25">
      <c r="K69" s="34" t="s">
        <v>131</v>
      </c>
      <c r="L69" s="15" t="str">
        <f>VLOOKUP(Table16209[[#This Row],[Pheno]],[1]!Table3[#Data],15,FALSE)</f>
        <v>Strong</v>
      </c>
      <c r="M69" s="15" t="str">
        <f>VLOOKUP(Table16209[[#This Row],[Pheno]],[1]!Table3[#Data],16,FALSE)</f>
        <v>medium</v>
      </c>
      <c r="N69" s="35" t="str">
        <f>VLOOKUP(Table16209[[#This Row],[Pheno]],[1]!Table3[#Data],23,FALSE)</f>
        <v>not determined</v>
      </c>
    </row>
    <row r="70" spans="11:14" x14ac:dyDescent="0.25">
      <c r="K70" s="18" t="s">
        <v>166</v>
      </c>
      <c r="L70" s="19" t="e">
        <f>VLOOKUP(Table16209[[#This Row],[Pheno]],[1]!Table3[#Data],15,FALSE)</f>
        <v>#N/A</v>
      </c>
      <c r="M70" s="20" t="e">
        <f>VLOOKUP(Table16209[[#This Row],[Pheno]],[1]!Table3[#Data],16,FALSE)</f>
        <v>#N/A</v>
      </c>
      <c r="N70" s="21" t="e">
        <f>VLOOKUP(Table16209[[#This Row],[Pheno]],[1]!Table3[#Data],23,FALSE)</f>
        <v>#N/A</v>
      </c>
    </row>
    <row r="71" spans="11:14" x14ac:dyDescent="0.25">
      <c r="K71" s="18" t="s">
        <v>9</v>
      </c>
      <c r="L71" s="19" t="e">
        <f>VLOOKUP(Table16209[[#This Row],[Pheno]],[1]!Table3[#Data],15,FALSE)</f>
        <v>#N/A</v>
      </c>
      <c r="M71" s="20" t="e">
        <f>VLOOKUP(Table16209[[#This Row],[Pheno]],[1]!Table3[#Data],16,FALSE)</f>
        <v>#N/A</v>
      </c>
      <c r="N71" s="21" t="e">
        <f>VLOOKUP(Table16209[[#This Row],[Pheno]],[1]!Table3[#Data],23,FALSE)</f>
        <v>#N/A</v>
      </c>
    </row>
    <row r="72" spans="11:14" x14ac:dyDescent="0.25">
      <c r="K72" s="18" t="s">
        <v>100</v>
      </c>
      <c r="L72" s="19" t="e">
        <f>VLOOKUP(Table16209[[#This Row],[Pheno]],[1]!Table3[#Data],15,FALSE)</f>
        <v>#N/A</v>
      </c>
      <c r="M72" s="20" t="e">
        <f>VLOOKUP(Table16209[[#This Row],[Pheno]],[1]!Table3[#Data],16,FALSE)</f>
        <v>#N/A</v>
      </c>
      <c r="N72" s="21" t="e">
        <f>VLOOKUP(Table16209[[#This Row],[Pheno]],[1]!Table3[#Data],23,FALSE)</f>
        <v>#N/A</v>
      </c>
    </row>
    <row r="73" spans="11:14" x14ac:dyDescent="0.25">
      <c r="K73" s="18" t="s">
        <v>92</v>
      </c>
      <c r="L73" s="19" t="e">
        <f>VLOOKUP(Table16209[[#This Row],[Pheno]],[1]!Table3[#Data],15,FALSE)</f>
        <v>#N/A</v>
      </c>
      <c r="M73" s="20" t="e">
        <f>VLOOKUP(Table16209[[#This Row],[Pheno]],[1]!Table3[#Data],16,FALSE)</f>
        <v>#N/A</v>
      </c>
      <c r="N73" s="21" t="e">
        <f>VLOOKUP(Table16209[[#This Row],[Pheno]],[1]!Table3[#Data],23,FALSE)</f>
        <v>#N/A</v>
      </c>
    </row>
    <row r="74" spans="11:14" x14ac:dyDescent="0.25">
      <c r="K74" s="18" t="s">
        <v>20</v>
      </c>
      <c r="L74" s="19" t="str">
        <f>VLOOKUP(Table16209[[#This Row],[Pheno]],[1]!Table3[#Data],15,FALSE)</f>
        <v>Strong</v>
      </c>
      <c r="M74" s="20" t="str">
        <f>VLOOKUP(Table16209[[#This Row],[Pheno]],[1]!Table3[#Data],16,FALSE)</f>
        <v>short</v>
      </c>
      <c r="N74" s="21" t="str">
        <f>VLOOKUP(Table16209[[#This Row],[Pheno]],[1]!Table3[#Data],23,FALSE)</f>
        <v>not determined</v>
      </c>
    </row>
    <row r="75" spans="11:14" x14ac:dyDescent="0.25">
      <c r="K75" s="18" t="s">
        <v>29</v>
      </c>
      <c r="L75" s="19" t="str">
        <f>VLOOKUP(Table16209[[#This Row],[Pheno]],[1]!Table3[#Data],15,FALSE)</f>
        <v>Strong</v>
      </c>
      <c r="M75" s="20" t="str">
        <f>VLOOKUP(Table16209[[#This Row],[Pheno]],[1]!Table3[#Data],16,FALSE)</f>
        <v>medium</v>
      </c>
      <c r="N75" s="21" t="str">
        <f>VLOOKUP(Table16209[[#This Row],[Pheno]],[1]!Table3[#Data],23,FALSE)</f>
        <v>Light. Leave more lower nodes than is conventional.</v>
      </c>
    </row>
  </sheetData>
  <mergeCells count="8">
    <mergeCell ref="A25:A29"/>
    <mergeCell ref="A31:A35"/>
    <mergeCell ref="A1:A2"/>
    <mergeCell ref="B1:F1"/>
    <mergeCell ref="A3:A7"/>
    <mergeCell ref="A8:A12"/>
    <mergeCell ref="A13:A19"/>
    <mergeCell ref="A20:A24"/>
  </mergeCells>
  <conditionalFormatting sqref="L46:L75">
    <cfRule type="cellIs" dxfId="108" priority="7" operator="equal">
      <formula>"Heavy"</formula>
    </cfRule>
    <cfRule type="cellIs" dxfId="107" priority="8" operator="equal">
      <formula>"Moderate/Heavy"</formula>
    </cfRule>
    <cfRule type="cellIs" dxfId="106" priority="9" operator="equal">
      <formula>"Light/Moderate"</formula>
    </cfRule>
    <cfRule type="cellIs" dxfId="105" priority="10" operator="equal">
      <formula>"Light"</formula>
    </cfRule>
    <cfRule type="cellIs" dxfId="104" priority="11" operator="equal">
      <formula>"Moderate"</formula>
    </cfRule>
  </conditionalFormatting>
  <conditionalFormatting sqref="N46:N75">
    <cfRule type="cellIs" dxfId="103" priority="6" operator="lessThan">
      <formula>10</formula>
    </cfRule>
  </conditionalFormatting>
  <conditionalFormatting sqref="B3:F30">
    <cfRule type="expression" dxfId="102" priority="12">
      <formula>VLOOKUP(B3,$K$46:$L$75,2,FALSE) = "Moderate/Heavy"</formula>
    </cfRule>
    <cfRule type="expression" dxfId="101" priority="13">
      <formula>VLOOKUP(B3,$K$46:$L$75,2,FALSE) = "Moderate"</formula>
    </cfRule>
    <cfRule type="expression" dxfId="100" priority="14">
      <formula>VLOOKUP(B3,$K$46:$L$75,2,FALSE) = "Light/Moderate"</formula>
    </cfRule>
    <cfRule type="expression" dxfId="99" priority="15">
      <formula>VLOOKUP(B3,$K$46:$L$75,2,FALSE) = "Light"</formula>
    </cfRule>
    <cfRule type="expression" dxfId="98" priority="16">
      <formula>VLOOKUP(B3,$K$46:$L$75,2,FALSE) = "Heavy"</formula>
    </cfRule>
  </conditionalFormatting>
  <conditionalFormatting sqref="B31:F35">
    <cfRule type="expression" dxfId="97" priority="1">
      <formula>VLOOKUP(B31,$K$46:$L$75,2,FALSE) = "Moderate/Heavy"</formula>
    </cfRule>
    <cfRule type="expression" dxfId="96" priority="2">
      <formula>VLOOKUP(B31,$K$46:$L$75,2,FALSE) = "Moderate"</formula>
    </cfRule>
    <cfRule type="expression" dxfId="95" priority="3">
      <formula>VLOOKUP(B31,$K$46:$L$75,2,FALSE) = "Light/Moderate"</formula>
    </cfRule>
    <cfRule type="expression" dxfId="94" priority="4">
      <formula>VLOOKUP(B31,$K$46:$L$75,2,FALSE) = "Light"</formula>
    </cfRule>
    <cfRule type="expression" dxfId="93" priority="5">
      <formula>VLOOKUP(B31,$K$46:$L$75,2,FALSE) = "Heavy"</formula>
    </cfRule>
  </conditionalFormatting>
  <pageMargins left="0.7" right="0.7" top="0.75" bottom="0.75" header="0.3" footer="0.3"/>
  <pageSetup scale="3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C7195-9716-49F5-864C-52793D11B953}">
  <sheetPr>
    <pageSetUpPr fitToPage="1"/>
  </sheetPr>
  <dimension ref="A1:N69"/>
  <sheetViews>
    <sheetView topLeftCell="A37" zoomScale="70" zoomScaleNormal="70" workbookViewId="0">
      <selection activeCell="K46" sqref="K46:N55"/>
    </sheetView>
  </sheetViews>
  <sheetFormatPr defaultColWidth="9.140625" defaultRowHeight="15" x14ac:dyDescent="0.25"/>
  <cols>
    <col min="1" max="1" width="7.7109375" customWidth="1"/>
    <col min="2" max="6" width="12.5703125" customWidth="1"/>
    <col min="7" max="7" width="7.140625" customWidth="1"/>
    <col min="8" max="8" width="2.85546875" customWidth="1"/>
    <col min="9" max="9" width="17.28515625" style="6" customWidth="1"/>
    <col min="10" max="10" width="12.7109375" customWidth="1"/>
    <col min="11" max="11" width="17.140625" style="13" customWidth="1"/>
    <col min="12" max="12" width="19.42578125" style="13" customWidth="1"/>
    <col min="13" max="13" width="52.7109375" style="15" customWidth="1"/>
    <col min="14" max="14" width="21.85546875" customWidth="1"/>
    <col min="15" max="15" width="62.85546875" customWidth="1"/>
    <col min="16" max="16" width="45.5703125" customWidth="1"/>
  </cols>
  <sheetData>
    <row r="1" spans="1:9" x14ac:dyDescent="0.25">
      <c r="A1" s="39" t="s">
        <v>0</v>
      </c>
      <c r="B1" s="40" t="s">
        <v>1</v>
      </c>
      <c r="C1" s="40"/>
      <c r="D1" s="40"/>
      <c r="E1" s="40"/>
      <c r="F1" s="40"/>
      <c r="G1" s="1"/>
      <c r="I1" s="4" t="s">
        <v>54</v>
      </c>
    </row>
    <row r="2" spans="1:9" ht="15.75" thickBot="1" x14ac:dyDescent="0.3">
      <c r="A2" s="39"/>
      <c r="B2" s="2">
        <v>5</v>
      </c>
      <c r="C2" s="2">
        <v>4</v>
      </c>
      <c r="D2" s="2">
        <v>3</v>
      </c>
      <c r="E2" s="2">
        <v>2</v>
      </c>
      <c r="F2" s="2">
        <v>1</v>
      </c>
      <c r="G2" s="1"/>
      <c r="I2" s="4"/>
    </row>
    <row r="3" spans="1:9" ht="24" thickTop="1" thickBot="1" x14ac:dyDescent="0.3">
      <c r="A3" s="38" t="s">
        <v>116</v>
      </c>
      <c r="B3" s="5" t="s">
        <v>197</v>
      </c>
      <c r="C3" s="5" t="s">
        <v>198</v>
      </c>
      <c r="D3" s="5" t="s">
        <v>199</v>
      </c>
      <c r="E3" s="5" t="s">
        <v>200</v>
      </c>
      <c r="F3" s="5" t="s">
        <v>46</v>
      </c>
      <c r="G3" s="3" t="s">
        <v>116</v>
      </c>
      <c r="I3" s="6" t="s">
        <v>55</v>
      </c>
    </row>
    <row r="4" spans="1:9" ht="16.5" thickTop="1" thickBot="1" x14ac:dyDescent="0.3">
      <c r="A4" s="38"/>
      <c r="B4" s="5" t="s">
        <v>92</v>
      </c>
      <c r="C4" s="5" t="s">
        <v>46</v>
      </c>
      <c r="D4" s="5" t="s">
        <v>46</v>
      </c>
      <c r="E4" s="5" t="s">
        <v>46</v>
      </c>
      <c r="F4" s="5" t="s">
        <v>46</v>
      </c>
      <c r="G4" s="3" t="s">
        <v>120</v>
      </c>
      <c r="I4" s="7" t="s">
        <v>56</v>
      </c>
    </row>
    <row r="5" spans="1:9" ht="16.5" thickTop="1" thickBot="1" x14ac:dyDescent="0.3">
      <c r="A5" s="38"/>
      <c r="B5" s="5" t="s">
        <v>92</v>
      </c>
      <c r="C5" s="5" t="s">
        <v>92</v>
      </c>
      <c r="D5" s="5" t="s">
        <v>92</v>
      </c>
      <c r="E5" s="5" t="s">
        <v>92</v>
      </c>
      <c r="F5" s="5" t="s">
        <v>92</v>
      </c>
      <c r="G5" s="3" t="s">
        <v>121</v>
      </c>
      <c r="I5" s="8" t="s">
        <v>57</v>
      </c>
    </row>
    <row r="6" spans="1:9" ht="16.5" thickTop="1" thickBot="1" x14ac:dyDescent="0.3">
      <c r="A6" s="38"/>
      <c r="B6" s="5" t="s">
        <v>92</v>
      </c>
      <c r="C6" s="5" t="s">
        <v>92</v>
      </c>
      <c r="D6" s="5" t="s">
        <v>92</v>
      </c>
      <c r="E6" s="5" t="s">
        <v>152</v>
      </c>
      <c r="F6" s="5" t="s">
        <v>152</v>
      </c>
      <c r="G6" s="3" t="s">
        <v>122</v>
      </c>
      <c r="I6" s="9" t="s">
        <v>58</v>
      </c>
    </row>
    <row r="7" spans="1:9" ht="24" thickTop="1" thickBot="1" x14ac:dyDescent="0.3">
      <c r="A7" s="38"/>
      <c r="B7" s="5" t="s">
        <v>201</v>
      </c>
      <c r="C7" s="5" t="s">
        <v>152</v>
      </c>
      <c r="D7" s="5" t="s">
        <v>152</v>
      </c>
      <c r="E7" s="5" t="s">
        <v>152</v>
      </c>
      <c r="F7" s="5" t="s">
        <v>152</v>
      </c>
      <c r="G7" s="3" t="s">
        <v>123</v>
      </c>
      <c r="I7" s="10" t="s">
        <v>59</v>
      </c>
    </row>
    <row r="8" spans="1:9" ht="16.5" thickTop="1" thickBot="1" x14ac:dyDescent="0.3">
      <c r="A8" s="38" t="s">
        <v>120</v>
      </c>
      <c r="B8" s="5" t="s">
        <v>22</v>
      </c>
      <c r="C8" s="5" t="s">
        <v>22</v>
      </c>
      <c r="D8" s="5" t="s">
        <v>22</v>
      </c>
      <c r="E8" s="5" t="s">
        <v>22</v>
      </c>
      <c r="F8" s="5" t="s">
        <v>22</v>
      </c>
      <c r="G8" s="3" t="s">
        <v>124</v>
      </c>
      <c r="I8" s="11" t="s">
        <v>60</v>
      </c>
    </row>
    <row r="9" spans="1:9" ht="16.5" thickTop="1" thickBot="1" x14ac:dyDescent="0.3">
      <c r="A9" s="38"/>
      <c r="B9" s="5" t="s">
        <v>3</v>
      </c>
      <c r="C9" s="5" t="s">
        <v>3</v>
      </c>
      <c r="D9" s="5" t="s">
        <v>3</v>
      </c>
      <c r="E9" s="5" t="s">
        <v>3</v>
      </c>
      <c r="F9" s="5" t="s">
        <v>22</v>
      </c>
      <c r="G9" s="3" t="s">
        <v>125</v>
      </c>
    </row>
    <row r="10" spans="1:9" ht="16.5" thickTop="1" thickBot="1" x14ac:dyDescent="0.3">
      <c r="A10" s="38"/>
      <c r="B10" s="5" t="s">
        <v>3</v>
      </c>
      <c r="C10" s="5" t="s">
        <v>3</v>
      </c>
      <c r="D10" s="5" t="s">
        <v>3</v>
      </c>
      <c r="E10" s="5" t="s">
        <v>3</v>
      </c>
      <c r="F10" s="5" t="s">
        <v>3</v>
      </c>
      <c r="G10" s="3" t="s">
        <v>126</v>
      </c>
    </row>
    <row r="11" spans="1:9" ht="16.5" thickTop="1" thickBot="1" x14ac:dyDescent="0.3">
      <c r="A11" s="38"/>
      <c r="B11" s="5" t="s">
        <v>3</v>
      </c>
      <c r="C11" s="5" t="s">
        <v>3</v>
      </c>
      <c r="D11" s="5" t="s">
        <v>3</v>
      </c>
      <c r="E11" s="5" t="s">
        <v>3</v>
      </c>
      <c r="F11" s="5" t="s">
        <v>3</v>
      </c>
      <c r="G11" s="3" t="s">
        <v>127</v>
      </c>
    </row>
    <row r="12" spans="1:9" ht="24" thickTop="1" thickBot="1" x14ac:dyDescent="0.3">
      <c r="A12" s="38"/>
      <c r="B12" s="5" t="s">
        <v>202</v>
      </c>
      <c r="C12" s="5" t="s">
        <v>9</v>
      </c>
      <c r="D12" s="5" t="s">
        <v>9</v>
      </c>
      <c r="E12" s="5" t="s">
        <v>9</v>
      </c>
      <c r="F12" s="5" t="s">
        <v>9</v>
      </c>
      <c r="G12" s="3" t="s">
        <v>128</v>
      </c>
    </row>
    <row r="13" spans="1:9" ht="16.5" thickTop="1" thickBot="1" x14ac:dyDescent="0.3">
      <c r="A13" s="41" t="s">
        <v>121</v>
      </c>
      <c r="B13" s="5" t="s">
        <v>9</v>
      </c>
      <c r="C13" s="5" t="s">
        <v>9</v>
      </c>
      <c r="D13" s="5" t="s">
        <v>9</v>
      </c>
      <c r="E13" s="5" t="s">
        <v>9</v>
      </c>
      <c r="F13" s="5" t="s">
        <v>9</v>
      </c>
      <c r="G13" s="3" t="s">
        <v>129</v>
      </c>
    </row>
    <row r="14" spans="1:9" ht="16.5" thickTop="1" thickBot="1" x14ac:dyDescent="0.3">
      <c r="A14" s="41"/>
      <c r="B14" s="5" t="s">
        <v>9</v>
      </c>
      <c r="C14" s="5" t="s">
        <v>9</v>
      </c>
      <c r="D14" s="5" t="s">
        <v>9</v>
      </c>
      <c r="E14" s="5" t="s">
        <v>9</v>
      </c>
      <c r="F14" s="5" t="s">
        <v>9</v>
      </c>
      <c r="G14" s="3" t="s">
        <v>130</v>
      </c>
    </row>
    <row r="15" spans="1:9" ht="16.5" thickTop="1" thickBot="1" x14ac:dyDescent="0.3">
      <c r="A15" s="41"/>
      <c r="B15" s="12"/>
      <c r="C15" s="12"/>
      <c r="D15" s="12"/>
      <c r="E15" s="12"/>
      <c r="F15" s="12"/>
      <c r="G15" s="3"/>
    </row>
    <row r="16" spans="1:9" ht="16.5" thickTop="1" thickBot="1" x14ac:dyDescent="0.3">
      <c r="A16" s="41"/>
      <c r="B16" s="5" t="s">
        <v>100</v>
      </c>
      <c r="C16" s="5" t="s">
        <v>100</v>
      </c>
      <c r="D16" s="5" t="s">
        <v>100</v>
      </c>
      <c r="E16" s="5" t="s">
        <v>100</v>
      </c>
      <c r="F16" s="5" t="s">
        <v>100</v>
      </c>
      <c r="G16" s="3" t="s">
        <v>132</v>
      </c>
    </row>
    <row r="17" spans="1:7" ht="16.5" thickTop="1" thickBot="1" x14ac:dyDescent="0.3">
      <c r="A17" s="41"/>
      <c r="B17" s="12"/>
      <c r="C17" s="12"/>
      <c r="D17" s="12"/>
      <c r="E17" s="12"/>
      <c r="F17" s="12"/>
      <c r="G17" s="3"/>
    </row>
    <row r="18" spans="1:7" ht="16.5" thickTop="1" thickBot="1" x14ac:dyDescent="0.3">
      <c r="A18" s="41"/>
      <c r="B18" s="5" t="s">
        <v>100</v>
      </c>
      <c r="C18" s="5" t="s">
        <v>100</v>
      </c>
      <c r="D18" s="5" t="s">
        <v>100</v>
      </c>
      <c r="E18" s="5" t="s">
        <v>100</v>
      </c>
      <c r="F18" s="5" t="s">
        <v>100</v>
      </c>
      <c r="G18" s="3" t="s">
        <v>133</v>
      </c>
    </row>
    <row r="19" spans="1:7" ht="16.5" thickTop="1" thickBot="1" x14ac:dyDescent="0.3">
      <c r="A19" s="41"/>
      <c r="B19" s="5" t="s">
        <v>100</v>
      </c>
      <c r="C19" s="5" t="s">
        <v>100</v>
      </c>
      <c r="D19" s="5" t="s">
        <v>100</v>
      </c>
      <c r="E19" s="5" t="s">
        <v>100</v>
      </c>
      <c r="F19" s="5" t="s">
        <v>100</v>
      </c>
      <c r="G19" s="3" t="s">
        <v>134</v>
      </c>
    </row>
    <row r="20" spans="1:7" ht="16.5" thickTop="1" thickBot="1" x14ac:dyDescent="0.3">
      <c r="A20" s="38" t="s">
        <v>122</v>
      </c>
      <c r="B20" s="5" t="s">
        <v>26</v>
      </c>
      <c r="C20" s="5" t="s">
        <v>26</v>
      </c>
      <c r="D20" s="5" t="s">
        <v>26</v>
      </c>
      <c r="E20" s="5" t="s">
        <v>26</v>
      </c>
      <c r="F20" s="5" t="s">
        <v>26</v>
      </c>
      <c r="G20" s="3" t="s">
        <v>135</v>
      </c>
    </row>
    <row r="21" spans="1:7" ht="24" thickTop="1" thickBot="1" x14ac:dyDescent="0.3">
      <c r="A21" s="38"/>
      <c r="B21" s="5" t="s">
        <v>26</v>
      </c>
      <c r="C21" s="5" t="s">
        <v>203</v>
      </c>
      <c r="D21" s="5" t="s">
        <v>101</v>
      </c>
      <c r="E21" s="5" t="s">
        <v>101</v>
      </c>
      <c r="F21" s="5" t="s">
        <v>101</v>
      </c>
      <c r="G21" s="3" t="s">
        <v>136</v>
      </c>
    </row>
    <row r="22" spans="1:7" ht="16.5" thickTop="1" thickBot="1" x14ac:dyDescent="0.3">
      <c r="A22" s="38"/>
      <c r="B22" s="5" t="s">
        <v>101</v>
      </c>
      <c r="C22" s="5" t="s">
        <v>101</v>
      </c>
      <c r="D22" s="5" t="s">
        <v>101</v>
      </c>
      <c r="E22" s="5" t="s">
        <v>101</v>
      </c>
      <c r="F22" s="5" t="s">
        <v>101</v>
      </c>
      <c r="G22" s="3" t="s">
        <v>137</v>
      </c>
    </row>
    <row r="23" spans="1:7" ht="16.5" thickTop="1" thickBot="1" x14ac:dyDescent="0.3">
      <c r="A23" s="38"/>
      <c r="B23" s="5" t="s">
        <v>101</v>
      </c>
      <c r="C23" s="5" t="s">
        <v>101</v>
      </c>
      <c r="D23" s="5" t="s">
        <v>101</v>
      </c>
      <c r="E23" s="5" t="s">
        <v>131</v>
      </c>
      <c r="F23" s="5" t="s">
        <v>131</v>
      </c>
      <c r="G23" s="3" t="s">
        <v>138</v>
      </c>
    </row>
    <row r="24" spans="1:7" ht="16.5" thickTop="1" thickBot="1" x14ac:dyDescent="0.3">
      <c r="A24" s="38"/>
      <c r="B24" s="5" t="s">
        <v>131</v>
      </c>
      <c r="C24" s="5" t="s">
        <v>131</v>
      </c>
      <c r="D24" s="5" t="s">
        <v>131</v>
      </c>
      <c r="E24" s="5" t="s">
        <v>131</v>
      </c>
      <c r="F24" s="5" t="s">
        <v>131</v>
      </c>
      <c r="G24" s="3" t="s">
        <v>139</v>
      </c>
    </row>
    <row r="25" spans="1:7" ht="16.5" thickTop="1" thickBot="1" x14ac:dyDescent="0.3">
      <c r="A25" s="38" t="s">
        <v>123</v>
      </c>
      <c r="B25" s="5" t="s">
        <v>26</v>
      </c>
      <c r="C25" s="5" t="s">
        <v>26</v>
      </c>
      <c r="D25" s="5" t="s">
        <v>26</v>
      </c>
      <c r="E25" s="5" t="s">
        <v>26</v>
      </c>
      <c r="F25" s="5" t="s">
        <v>26</v>
      </c>
      <c r="G25" s="3" t="s">
        <v>140</v>
      </c>
    </row>
    <row r="26" spans="1:7" ht="16.5" thickTop="1" thickBot="1" x14ac:dyDescent="0.3">
      <c r="A26" s="38"/>
      <c r="B26" s="5" t="s">
        <v>26</v>
      </c>
      <c r="C26" s="5" t="s">
        <v>26</v>
      </c>
      <c r="D26" s="5" t="s">
        <v>101</v>
      </c>
      <c r="E26" s="5" t="s">
        <v>101</v>
      </c>
      <c r="F26" s="5" t="s">
        <v>101</v>
      </c>
      <c r="G26" s="3" t="s">
        <v>141</v>
      </c>
    </row>
    <row r="27" spans="1:7" ht="16.5" thickTop="1" thickBot="1" x14ac:dyDescent="0.3">
      <c r="A27" s="38"/>
      <c r="B27" s="5" t="s">
        <v>101</v>
      </c>
      <c r="C27" s="5" t="s">
        <v>101</v>
      </c>
      <c r="D27" s="5" t="s">
        <v>101</v>
      </c>
      <c r="E27" s="5" t="s">
        <v>101</v>
      </c>
      <c r="F27" s="5" t="s">
        <v>101</v>
      </c>
      <c r="G27" s="3" t="s">
        <v>142</v>
      </c>
    </row>
    <row r="28" spans="1:7" ht="16.5" thickTop="1" thickBot="1" x14ac:dyDescent="0.3">
      <c r="A28" s="38"/>
      <c r="B28" s="5" t="s">
        <v>101</v>
      </c>
      <c r="C28" s="5" t="s">
        <v>101</v>
      </c>
      <c r="D28" s="5" t="s">
        <v>101</v>
      </c>
      <c r="E28" s="5" t="s">
        <v>131</v>
      </c>
      <c r="F28" s="5" t="s">
        <v>131</v>
      </c>
      <c r="G28" s="3" t="s">
        <v>143</v>
      </c>
    </row>
    <row r="29" spans="1:7" ht="16.5" thickTop="1" thickBot="1" x14ac:dyDescent="0.3">
      <c r="A29" s="38"/>
      <c r="B29" s="5" t="s">
        <v>131</v>
      </c>
      <c r="C29" s="5" t="s">
        <v>131</v>
      </c>
      <c r="D29" s="5" t="s">
        <v>131</v>
      </c>
      <c r="E29" s="5" t="s">
        <v>131</v>
      </c>
      <c r="F29" s="5" t="s">
        <v>131</v>
      </c>
      <c r="G29" s="3" t="s">
        <v>144</v>
      </c>
    </row>
    <row r="30" spans="1:7" ht="15.75" thickTop="1" x14ac:dyDescent="0.25"/>
    <row r="45" spans="11:14" ht="30" x14ac:dyDescent="0.25">
      <c r="K45" s="30" t="s">
        <v>61</v>
      </c>
      <c r="L45" s="15" t="s">
        <v>62</v>
      </c>
      <c r="M45" s="15" t="s">
        <v>63</v>
      </c>
      <c r="N45" s="15" t="s">
        <v>172</v>
      </c>
    </row>
    <row r="46" spans="11:14" ht="30" hidden="1" x14ac:dyDescent="0.25">
      <c r="K46" s="1" t="s">
        <v>101</v>
      </c>
      <c r="L46" s="13" t="s">
        <v>59</v>
      </c>
      <c r="M46" s="15" t="s">
        <v>173</v>
      </c>
      <c r="N46" s="16">
        <v>15</v>
      </c>
    </row>
    <row r="47" spans="11:14" ht="75" hidden="1" x14ac:dyDescent="0.25">
      <c r="K47" s="1" t="s">
        <v>46</v>
      </c>
      <c r="L47" s="13" t="s">
        <v>56</v>
      </c>
      <c r="M47" s="15" t="s">
        <v>174</v>
      </c>
      <c r="N47" s="16">
        <v>16</v>
      </c>
    </row>
    <row r="48" spans="11:14" ht="75" hidden="1" x14ac:dyDescent="0.25">
      <c r="K48" s="1" t="s">
        <v>152</v>
      </c>
      <c r="L48" s="13" t="s">
        <v>59</v>
      </c>
      <c r="M48" s="15" t="s">
        <v>175</v>
      </c>
      <c r="N48" s="16">
        <v>9</v>
      </c>
    </row>
    <row r="49" spans="11:14" ht="30" hidden="1" x14ac:dyDescent="0.25">
      <c r="K49" s="1" t="s">
        <v>131</v>
      </c>
      <c r="L49" s="13" t="s">
        <v>60</v>
      </c>
      <c r="M49" s="15" t="s">
        <v>177</v>
      </c>
      <c r="N49" s="16">
        <v>2</v>
      </c>
    </row>
    <row r="50" spans="11:14" ht="90" hidden="1" x14ac:dyDescent="0.25">
      <c r="K50" s="1" t="s">
        <v>9</v>
      </c>
      <c r="L50" s="13" t="s">
        <v>59</v>
      </c>
      <c r="M50" s="15" t="s">
        <v>178</v>
      </c>
      <c r="N50" s="16">
        <v>3</v>
      </c>
    </row>
    <row r="51" spans="11:14" ht="60" hidden="1" x14ac:dyDescent="0.25">
      <c r="K51" s="1" t="s">
        <v>100</v>
      </c>
      <c r="L51" s="13" t="s">
        <v>58</v>
      </c>
      <c r="M51" s="15" t="s">
        <v>193</v>
      </c>
      <c r="N51" s="16">
        <v>13</v>
      </c>
    </row>
    <row r="52" spans="11:14" ht="75" hidden="1" x14ac:dyDescent="0.25">
      <c r="K52" s="1" t="s">
        <v>92</v>
      </c>
      <c r="L52" s="13" t="s">
        <v>59</v>
      </c>
      <c r="M52" s="15" t="s">
        <v>194</v>
      </c>
      <c r="N52" s="16">
        <v>5</v>
      </c>
    </row>
    <row r="53" spans="11:14" ht="75" hidden="1" x14ac:dyDescent="0.25">
      <c r="K53" s="1" t="s">
        <v>22</v>
      </c>
      <c r="L53" s="13" t="s">
        <v>57</v>
      </c>
      <c r="M53" s="15" t="s">
        <v>179</v>
      </c>
      <c r="N53" s="16">
        <v>11</v>
      </c>
    </row>
    <row r="54" spans="11:14" ht="120" hidden="1" x14ac:dyDescent="0.25">
      <c r="K54" s="1" t="s">
        <v>26</v>
      </c>
      <c r="L54" s="13" t="s">
        <v>59</v>
      </c>
      <c r="M54" s="15" t="s">
        <v>181</v>
      </c>
      <c r="N54" s="16">
        <v>8</v>
      </c>
    </row>
    <row r="55" spans="11:14" ht="105" hidden="1" x14ac:dyDescent="0.25">
      <c r="K55" s="1" t="s">
        <v>3</v>
      </c>
      <c r="L55" s="13" t="s">
        <v>59</v>
      </c>
      <c r="M55" s="15" t="s">
        <v>182</v>
      </c>
      <c r="N55" s="16">
        <v>1</v>
      </c>
    </row>
    <row r="56" spans="11:14" hidden="1" x14ac:dyDescent="0.25">
      <c r="K56" s="1" t="s">
        <v>162</v>
      </c>
      <c r="L56" s="13" t="e">
        <f>VLOOKUP(Table16208[[#This Row],[Pheno]],[1]!Table3[#Data],14,FALSE)</f>
        <v>#N/A</v>
      </c>
      <c r="M56" s="15" t="e">
        <f>VLOOKUP(Table16208[[#This Row],[Pheno]],[1]!Table3[#Data],15,FALSE)</f>
        <v>#N/A</v>
      </c>
      <c r="N56" s="16" t="e">
        <f>VLOOKUP(Table16208[[#This Row],[Pheno]],[1]!Table3[#Data],22,FALSE)</f>
        <v>#N/A</v>
      </c>
    </row>
    <row r="57" spans="11:14" hidden="1" x14ac:dyDescent="0.25">
      <c r="K57" s="1" t="s">
        <v>163</v>
      </c>
      <c r="L57" s="13" t="e">
        <f>VLOOKUP(Table16208[[#This Row],[Pheno]],[1]!Table3[#Data],14,FALSE)</f>
        <v>#N/A</v>
      </c>
      <c r="M57" s="15" t="e">
        <f>VLOOKUP(Table16208[[#This Row],[Pheno]],[1]!Table3[#Data],15,FALSE)</f>
        <v>#N/A</v>
      </c>
      <c r="N57" s="16" t="e">
        <f>VLOOKUP(Table16208[[#This Row],[Pheno]],[1]!Table3[#Data],22,FALSE)</f>
        <v>#N/A</v>
      </c>
    </row>
    <row r="58" spans="11:14" hidden="1" x14ac:dyDescent="0.25">
      <c r="K58" s="1" t="s">
        <v>164</v>
      </c>
      <c r="L58" s="13" t="e">
        <f>VLOOKUP(Table16208[[#This Row],[Pheno]],[1]!Table3[#Data],14,FALSE)</f>
        <v>#N/A</v>
      </c>
      <c r="M58" s="15" t="e">
        <f>VLOOKUP(Table16208[[#This Row],[Pheno]],[1]!Table3[#Data],15,FALSE)</f>
        <v>#N/A</v>
      </c>
      <c r="N58" s="16" t="e">
        <f>VLOOKUP(Table16208[[#This Row],[Pheno]],[1]!Table3[#Data],22,FALSE)</f>
        <v>#N/A</v>
      </c>
    </row>
    <row r="59" spans="11:14" hidden="1" x14ac:dyDescent="0.25">
      <c r="K59" s="1" t="s">
        <v>155</v>
      </c>
      <c r="L59" s="13" t="e">
        <f>VLOOKUP(Table16208[[#This Row],[Pheno]],[1]!Table3[#Data],14,FALSE)</f>
        <v>#N/A</v>
      </c>
      <c r="M59" s="15" t="e">
        <f>VLOOKUP(Table16208[[#This Row],[Pheno]],[1]!Table3[#Data],15,FALSE)</f>
        <v>#N/A</v>
      </c>
      <c r="N59" s="16" t="e">
        <f>VLOOKUP(Table16208[[#This Row],[Pheno]],[1]!Table3[#Data],22,FALSE)</f>
        <v>#N/A</v>
      </c>
    </row>
    <row r="60" spans="11:14" ht="30" x14ac:dyDescent="0.25">
      <c r="K60" s="31" t="s">
        <v>101</v>
      </c>
      <c r="L60" s="32" t="str">
        <f>VLOOKUP(Table16208[[#This Row],[Pheno]],[1]!Table3[#Data],14,FALSE)</f>
        <v>Orthotropic</v>
      </c>
      <c r="M60" s="20" t="str">
        <f>VLOOKUP(Table16208[[#This Row],[Pheno]],[1]!Table3[#Data],15,FALSE)</f>
        <v>Weak</v>
      </c>
      <c r="N60" s="33" t="str">
        <f>VLOOKUP(Table16208[[#This Row],[Pheno]],[1]!Table3[#Data],22,FALSE)</f>
        <v>not determined</v>
      </c>
    </row>
    <row r="61" spans="11:14" ht="75" x14ac:dyDescent="0.25">
      <c r="K61" s="31" t="s">
        <v>46</v>
      </c>
      <c r="L61" s="32" t="str">
        <f>VLOOKUP(Table16208[[#This Row],[Pheno]],[1]!Table3[#Data],14,FALSE)</f>
        <v>Mesotropic</v>
      </c>
      <c r="M61" s="20" t="str">
        <f>VLOOKUP(Table16208[[#This Row],[Pheno]],[1]!Table3[#Data],15,FALSE)</f>
        <v>Strong</v>
      </c>
      <c r="N61" s="33" t="str">
        <f>VLOOKUP(Table16208[[#This Row],[Pheno]],[1]!Table3[#Data],22,FALSE)</f>
        <v>Branches that are not divided by tops are vigorous and have plenty of nodes. A late first top and secondary tops only where necessary may work well.</v>
      </c>
    </row>
    <row r="62" spans="11:14" ht="75" x14ac:dyDescent="0.25">
      <c r="K62" s="31" t="s">
        <v>152</v>
      </c>
      <c r="L62" s="32" t="str">
        <f>VLOOKUP(Table16208[[#This Row],[Pheno]],[1]!Table3[#Data],14,FALSE)</f>
        <v>Mesotropic</v>
      </c>
      <c r="M62" s="20" t="str">
        <f>VLOOKUP(Table16208[[#This Row],[Pheno]],[1]!Table3[#Data],15,FALSE)</f>
        <v>Strong</v>
      </c>
      <c r="N62" s="33" t="str">
        <f>VLOOKUP(Table16208[[#This Row],[Pheno]],[1]!Table3[#Data],22,FALSE)</f>
        <v>Standard bowl works well.</v>
      </c>
    </row>
    <row r="63" spans="11:14" ht="30" x14ac:dyDescent="0.25">
      <c r="K63" s="34" t="s">
        <v>131</v>
      </c>
      <c r="L63" s="15" t="str">
        <f>VLOOKUP(Table16208[[#This Row],[Pheno]],[1]!Table3[#Data],14,FALSE)</f>
        <v>Orthotropic</v>
      </c>
      <c r="M63" s="15" t="str">
        <f>VLOOKUP(Table16208[[#This Row],[Pheno]],[1]!Table3[#Data],15,FALSE)</f>
        <v>Strong</v>
      </c>
      <c r="N63" s="35" t="str">
        <f>VLOOKUP(Table16208[[#This Row],[Pheno]],[1]!Table3[#Data],22,FALSE)</f>
        <v>not determined</v>
      </c>
    </row>
    <row r="64" spans="11:14" ht="90" x14ac:dyDescent="0.25">
      <c r="K64" s="31" t="s">
        <v>9</v>
      </c>
      <c r="L64" s="32" t="e">
        <f>VLOOKUP(Table16208[[#This Row],[Pheno]],[1]!Table3[#Data],14,FALSE)</f>
        <v>#N/A</v>
      </c>
      <c r="M64" s="20" t="e">
        <f>VLOOKUP(Table16208[[#This Row],[Pheno]],[1]!Table3[#Data],15,FALSE)</f>
        <v>#N/A</v>
      </c>
      <c r="N64" s="33" t="e">
        <f>VLOOKUP(Table16208[[#This Row],[Pheno]],[1]!Table3[#Data],22,FALSE)</f>
        <v>#N/A</v>
      </c>
    </row>
    <row r="65" spans="11:14" x14ac:dyDescent="0.25">
      <c r="K65" s="31" t="s">
        <v>100</v>
      </c>
      <c r="L65" s="32" t="e">
        <f>VLOOKUP(Table16208[[#This Row],[Pheno]],[1]!Table3[#Data],14,FALSE)</f>
        <v>#N/A</v>
      </c>
      <c r="M65" s="20" t="e">
        <f>VLOOKUP(Table16208[[#This Row],[Pheno]],[1]!Table3[#Data],15,FALSE)</f>
        <v>#N/A</v>
      </c>
      <c r="N65" s="33" t="e">
        <f>VLOOKUP(Table16208[[#This Row],[Pheno]],[1]!Table3[#Data],22,FALSE)</f>
        <v>#N/A</v>
      </c>
    </row>
    <row r="66" spans="11:14" x14ac:dyDescent="0.25">
      <c r="K66" s="31" t="s">
        <v>92</v>
      </c>
      <c r="L66" s="32" t="e">
        <f>VLOOKUP(Table16208[[#This Row],[Pheno]],[1]!Table3[#Data],14,FALSE)</f>
        <v>#N/A</v>
      </c>
      <c r="M66" s="20" t="e">
        <f>VLOOKUP(Table16208[[#This Row],[Pheno]],[1]!Table3[#Data],15,FALSE)</f>
        <v>#N/A</v>
      </c>
      <c r="N66" s="33" t="e">
        <f>VLOOKUP(Table16208[[#This Row],[Pheno]],[1]!Table3[#Data],22,FALSE)</f>
        <v>#N/A</v>
      </c>
    </row>
    <row r="67" spans="11:14" x14ac:dyDescent="0.25">
      <c r="K67" s="31" t="s">
        <v>22</v>
      </c>
      <c r="L67" s="32" t="e">
        <f>VLOOKUP(Table16208[[#This Row],[Pheno]],[1]!Table3[#Data],14,FALSE)</f>
        <v>#N/A</v>
      </c>
      <c r="M67" s="20" t="e">
        <f>VLOOKUP(Table16208[[#This Row],[Pheno]],[1]!Table3[#Data],15,FALSE)</f>
        <v>#N/A</v>
      </c>
      <c r="N67" s="33" t="e">
        <f>VLOOKUP(Table16208[[#This Row],[Pheno]],[1]!Table3[#Data],22,FALSE)</f>
        <v>#N/A</v>
      </c>
    </row>
    <row r="68" spans="11:14" x14ac:dyDescent="0.25">
      <c r="K68" s="31" t="s">
        <v>26</v>
      </c>
      <c r="L68" s="32" t="e">
        <f>VLOOKUP(Table16208[[#This Row],[Pheno]],[1]!Table3[#Data],14,FALSE)</f>
        <v>#N/A</v>
      </c>
      <c r="M68" s="20" t="e">
        <f>VLOOKUP(Table16208[[#This Row],[Pheno]],[1]!Table3[#Data],15,FALSE)</f>
        <v>#N/A</v>
      </c>
      <c r="N68" s="33" t="e">
        <f>VLOOKUP(Table16208[[#This Row],[Pheno]],[1]!Table3[#Data],22,FALSE)</f>
        <v>#N/A</v>
      </c>
    </row>
    <row r="69" spans="11:14" x14ac:dyDescent="0.25">
      <c r="K69" s="34" t="s">
        <v>3</v>
      </c>
      <c r="L69" s="15" t="e">
        <f>VLOOKUP(Table16208[[#This Row],[Pheno]],[1]!Table3[#Data],14,FALSE)</f>
        <v>#N/A</v>
      </c>
      <c r="M69" s="15" t="e">
        <f>VLOOKUP(Table16208[[#This Row],[Pheno]],[1]!Table3[#Data],15,FALSE)</f>
        <v>#N/A</v>
      </c>
      <c r="N69" s="35" t="e">
        <f>VLOOKUP(Table16208[[#This Row],[Pheno]],[1]!Table3[#Data],22,FALSE)</f>
        <v>#N/A</v>
      </c>
    </row>
  </sheetData>
  <mergeCells count="7">
    <mergeCell ref="A25:A29"/>
    <mergeCell ref="A1:A2"/>
    <mergeCell ref="B1:F1"/>
    <mergeCell ref="A3:A7"/>
    <mergeCell ref="A8:A12"/>
    <mergeCell ref="A13:A19"/>
    <mergeCell ref="A20:A24"/>
  </mergeCells>
  <conditionalFormatting sqref="L46:L69">
    <cfRule type="cellIs" dxfId="92" priority="2" operator="equal">
      <formula>"Heavy"</formula>
    </cfRule>
    <cfRule type="cellIs" dxfId="91" priority="3" operator="equal">
      <formula>"Moderate/Heavy"</formula>
    </cfRule>
    <cfRule type="cellIs" dxfId="90" priority="4" operator="equal">
      <formula>"Light/Moderate"</formula>
    </cfRule>
    <cfRule type="cellIs" dxfId="89" priority="5" operator="equal">
      <formula>"Light"</formula>
    </cfRule>
    <cfRule type="cellIs" dxfId="88" priority="6" operator="equal">
      <formula>"Moderate"</formula>
    </cfRule>
  </conditionalFormatting>
  <conditionalFormatting sqref="N46:N69">
    <cfRule type="cellIs" dxfId="87" priority="1" operator="lessThan">
      <formula>10</formula>
    </cfRule>
  </conditionalFormatting>
  <conditionalFormatting sqref="B3:F30">
    <cfRule type="expression" dxfId="86" priority="7">
      <formula>VLOOKUP(B3,$K$46:$L$69,2,FALSE) = "Moderate/Heavy"</formula>
    </cfRule>
    <cfRule type="expression" dxfId="85" priority="8">
      <formula>VLOOKUP(B3,$K$46:$L$69,2,FALSE) = "Moderate"</formula>
    </cfRule>
    <cfRule type="expression" dxfId="84" priority="9">
      <formula>VLOOKUP(B3,$K$46:$L$69,2,FALSE) = "Light/Moderate"</formula>
    </cfRule>
    <cfRule type="expression" dxfId="83" priority="10">
      <formula>VLOOKUP(B3,$K$46:$L$69,2,FALSE) = "Light"</formula>
    </cfRule>
    <cfRule type="expression" dxfId="82" priority="11">
      <formula>VLOOKUP(B3,$K$46:$L$69,2,FALSE) = "Heavy"</formula>
    </cfRule>
  </conditionalFormatting>
  <pageMargins left="0.7" right="0.7" top="0.75" bottom="0.75" header="0.3" footer="0.3"/>
  <pageSetup scale="4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PruneRecs</vt:lpstr>
      <vt:lpstr>Master</vt:lpstr>
      <vt:lpstr>C36</vt:lpstr>
      <vt:lpstr>C35</vt:lpstr>
      <vt:lpstr>C34</vt:lpstr>
      <vt:lpstr>C33</vt:lpstr>
      <vt:lpstr>C32</vt:lpstr>
      <vt:lpstr>C31</vt:lpstr>
      <vt:lpstr>C30</vt:lpstr>
      <vt:lpstr>C29</vt:lpstr>
      <vt:lpstr>C28</vt:lpstr>
      <vt:lpstr>C27</vt:lpstr>
      <vt:lpstr>C26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Blice</dc:creator>
  <cp:lastModifiedBy>Hannah Blice</cp:lastModifiedBy>
  <cp:lastPrinted>2020-12-02T12:24:10Z</cp:lastPrinted>
  <dcterms:created xsi:type="dcterms:W3CDTF">2020-05-26T11:45:09Z</dcterms:created>
  <dcterms:modified xsi:type="dcterms:W3CDTF">2020-12-30T13:46:28Z</dcterms:modified>
</cp:coreProperties>
</file>