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gj" sheetId="1" r:id="rId1"/>
    <sheet name="吴辉" sheetId="2" r:id="rId2"/>
  </sheets>
  <definedNames>
    <definedName name="_xlnm._FilterDatabase" localSheetId="0" hidden="1">gj!$A$1:$XDJ$1372</definedName>
  </definedNames>
  <calcPr calcId="144525" concurrentCalc="0"/>
</workbook>
</file>

<file path=xl/sharedStrings.xml><?xml version="1.0" encoding="utf-8"?>
<sst xmlns="http://schemas.openxmlformats.org/spreadsheetml/2006/main" count="2219">
  <si>
    <t>供应商</t>
  </si>
  <si>
    <t>商品去向</t>
  </si>
  <si>
    <t>品名</t>
  </si>
  <si>
    <t>规格</t>
  </si>
  <si>
    <t>生产企业</t>
  </si>
  <si>
    <t>数量</t>
  </si>
  <si>
    <t>不含税金额</t>
  </si>
  <si>
    <t>含税金额</t>
  </si>
  <si>
    <t>购进含税总价</t>
  </si>
  <si>
    <t>购进单价</t>
  </si>
  <si>
    <t>四川恒硕医药有限公司</t>
  </si>
  <si>
    <t>四川桓远医药发展</t>
  </si>
  <si>
    <t>银杏蜜环口服溶液</t>
  </si>
  <si>
    <t>10ml*12支</t>
  </si>
  <si>
    <t>成都天银制药</t>
  </si>
  <si>
    <t>四川医药工贸</t>
  </si>
  <si>
    <t>四川众源药业</t>
  </si>
  <si>
    <t>四川先大药业有限公司</t>
  </si>
  <si>
    <t>大邑县人民医院</t>
  </si>
  <si>
    <t>去感热口服液</t>
  </si>
  <si>
    <t>四川康特能药业</t>
  </si>
  <si>
    <t>山西仟源医药集团股份有限公司</t>
  </si>
  <si>
    <t>盐酸氟西汀胶囊</t>
  </si>
  <si>
    <t>20mg*14s</t>
  </si>
  <si>
    <t>山西仟源医药</t>
  </si>
  <si>
    <t>四川科伦新光医药有限公司</t>
  </si>
  <si>
    <t>细辛脑注射液</t>
  </si>
  <si>
    <t>2ml:8mg</t>
  </si>
  <si>
    <t>成都力思特制药</t>
  </si>
  <si>
    <t>上药控股四川有限公司</t>
  </si>
  <si>
    <t>克霉唑阴道片</t>
  </si>
  <si>
    <t>0.5g*2s</t>
  </si>
  <si>
    <t>济南利民制药</t>
  </si>
  <si>
    <t>10ml*6支</t>
  </si>
  <si>
    <t>邛崃天银制药有限公司</t>
  </si>
  <si>
    <t>邛崃天银制药</t>
  </si>
  <si>
    <t>成都维信电子科大新技术有限公司</t>
  </si>
  <si>
    <t>气体压缩式雾化器</t>
  </si>
  <si>
    <t>QW2605B儿童面罩</t>
  </si>
  <si>
    <t>成都维信电子科大新技术</t>
  </si>
  <si>
    <t>都江堰市人民医院</t>
  </si>
  <si>
    <t>QW2605B含嘴型</t>
  </si>
  <si>
    <t>成都中新药业有限公司</t>
  </si>
  <si>
    <t>四川省城乡规划设计研究院医务室</t>
  </si>
  <si>
    <t>厄贝沙坦氢氯噻嗪片</t>
  </si>
  <si>
    <t>150mg:12.5m*7s</t>
  </si>
  <si>
    <t>赛诺菲（杭州）</t>
  </si>
  <si>
    <t>盐酸二甲双胍片</t>
  </si>
  <si>
    <t>0.85g*20s</t>
  </si>
  <si>
    <t>中美上海施贵宝</t>
  </si>
  <si>
    <t>成都肖集翰药业有限责任公司</t>
  </si>
  <si>
    <t>厄贝沙坦片</t>
  </si>
  <si>
    <t>0.15g*7s</t>
  </si>
  <si>
    <t>四川省国嘉医药科技有限责任公司</t>
  </si>
  <si>
    <t>氯沙坦钾片</t>
  </si>
  <si>
    <t>50mg*7s</t>
  </si>
  <si>
    <t>杭州默沙东</t>
  </si>
  <si>
    <t>四川省名实医药有限公司</t>
  </si>
  <si>
    <t>苯磺酸氨氯地平片</t>
  </si>
  <si>
    <t>5mg*7s</t>
  </si>
  <si>
    <t>辉瑞制药</t>
  </si>
  <si>
    <t>桑姜感冒片</t>
  </si>
  <si>
    <t>36s</t>
  </si>
  <si>
    <t>四川好医生攀西药业</t>
  </si>
  <si>
    <t>血脂康胶囊</t>
  </si>
  <si>
    <t>24s</t>
  </si>
  <si>
    <t>北京北大维信生物科技</t>
  </si>
  <si>
    <t>珍珠明目滴眼液</t>
  </si>
  <si>
    <t>8ml</t>
  </si>
  <si>
    <t>苏州太湖美药业</t>
  </si>
  <si>
    <t>四川九州通医药有限公司</t>
  </si>
  <si>
    <t>盐酸金霉素眼膏</t>
  </si>
  <si>
    <t>0.5%*2g</t>
  </si>
  <si>
    <t>南京白敬宇制药</t>
  </si>
  <si>
    <t>四川科伦医药贸易有限公司</t>
  </si>
  <si>
    <t>麝香痔疮栓</t>
  </si>
  <si>
    <t>12s</t>
  </si>
  <si>
    <t>马应龙药业</t>
  </si>
  <si>
    <t>硝苯地平控释片</t>
  </si>
  <si>
    <t>30mg*7s</t>
  </si>
  <si>
    <t>拜耳医药保健</t>
  </si>
  <si>
    <t>多酶片</t>
  </si>
  <si>
    <t>100s</t>
  </si>
  <si>
    <t>重庆申高生化制药</t>
  </si>
  <si>
    <t>盐酸小檗碱片</t>
  </si>
  <si>
    <t>0.1g*100s</t>
  </si>
  <si>
    <t>成都锦华药业</t>
  </si>
  <si>
    <t>化痰片（羧甲司坦片）</t>
  </si>
  <si>
    <t>0.25g*12s</t>
  </si>
  <si>
    <t>广州白云山制药</t>
  </si>
  <si>
    <t>成都广药新汇源医药有限公司</t>
  </si>
  <si>
    <t>奥美拉唑肠溶胶囊</t>
  </si>
  <si>
    <t>悦康药业</t>
  </si>
  <si>
    <t>维生素E软胶囊</t>
  </si>
  <si>
    <t>0.1g*10s*2板</t>
  </si>
  <si>
    <t>国药控股星鲨制药（厦门）</t>
  </si>
  <si>
    <t>瑞舒伐他汀钙片</t>
  </si>
  <si>
    <t>10mg*7s</t>
  </si>
  <si>
    <t>阿斯利康</t>
  </si>
  <si>
    <t>氨苄西林胶囊</t>
  </si>
  <si>
    <t>0.25g*24s</t>
  </si>
  <si>
    <t>珠海联邦制药中山分公司</t>
  </si>
  <si>
    <t>云南白药膏</t>
  </si>
  <si>
    <t>10片</t>
  </si>
  <si>
    <t>云南白药集团无锡药业</t>
  </si>
  <si>
    <t>复方甘草口服溶液</t>
  </si>
  <si>
    <t>100ml</t>
  </si>
  <si>
    <t>西南药业</t>
  </si>
  <si>
    <t>健胃消食片</t>
  </si>
  <si>
    <t>0.8g*8s*4板</t>
  </si>
  <si>
    <t>江中药业</t>
  </si>
  <si>
    <t>复方丹参滴丸</t>
  </si>
  <si>
    <t>27mg*180丸</t>
  </si>
  <si>
    <t>天津天士力</t>
  </si>
  <si>
    <t>稳心颗粒</t>
  </si>
  <si>
    <t>5g*9袋</t>
  </si>
  <si>
    <t>山东步长</t>
  </si>
  <si>
    <t>善存银片</t>
  </si>
  <si>
    <t>60s</t>
  </si>
  <si>
    <t>惠氏制药</t>
  </si>
  <si>
    <t>伤湿止痛膏</t>
  </si>
  <si>
    <t>5cm*7cm*8贴</t>
  </si>
  <si>
    <t>河南羚锐制药</t>
  </si>
  <si>
    <t>四川大众医药有限公司</t>
  </si>
  <si>
    <t>复方醋酸地塞米松乳膏</t>
  </si>
  <si>
    <t>20g:15mg</t>
  </si>
  <si>
    <t>华润三九医药</t>
  </si>
  <si>
    <t>润舒（氯霉素滴眼液）</t>
  </si>
  <si>
    <t>5ml:12.5mg</t>
  </si>
  <si>
    <t>H20013024</t>
  </si>
  <si>
    <t>阿托伐他汀钙片</t>
  </si>
  <si>
    <t>20mg*7s</t>
  </si>
  <si>
    <t>0.1g*60s</t>
  </si>
  <si>
    <t>马来酸依那普利片</t>
  </si>
  <si>
    <t>10mg*16s</t>
  </si>
  <si>
    <t>扬子江药业集团江苏制药</t>
  </si>
  <si>
    <t>9g*9袋</t>
  </si>
  <si>
    <t>杞菊地黄丸</t>
  </si>
  <si>
    <t>200丸</t>
  </si>
  <si>
    <t>湖南九芝堂</t>
  </si>
  <si>
    <t>地奥心血康胶囊</t>
  </si>
  <si>
    <t>100mg*20s</t>
  </si>
  <si>
    <t>成都地奥制药</t>
  </si>
  <si>
    <t>善存多维元素片</t>
  </si>
  <si>
    <t xml:space="preserve">60s </t>
  </si>
  <si>
    <t>洁尔阴洗液</t>
  </si>
  <si>
    <t>160ml</t>
  </si>
  <si>
    <t>成都思威</t>
  </si>
  <si>
    <t>非诺贝特胶囊</t>
  </si>
  <si>
    <t>20mg*10s</t>
  </si>
  <si>
    <t>Laboratoires FOURNIER S.A.</t>
  </si>
  <si>
    <t>盐酸左氧氟沙星片</t>
  </si>
  <si>
    <t>0.1g*6s</t>
  </si>
  <si>
    <t>浙江京新药业</t>
  </si>
  <si>
    <t>酒石酸美托洛尔片</t>
  </si>
  <si>
    <t>25mg*20s</t>
  </si>
  <si>
    <t>琥珀酸美托洛尔缓释片</t>
  </si>
  <si>
    <t>47.5mg*7s</t>
  </si>
  <si>
    <t>抗病毒颗粒</t>
  </si>
  <si>
    <t>4g*10袋</t>
  </si>
  <si>
    <t>四川光大</t>
  </si>
  <si>
    <t>藿香正气口服液</t>
  </si>
  <si>
    <t>10ml*5支</t>
  </si>
  <si>
    <t>太极集团重庆涪陵</t>
  </si>
  <si>
    <t>维C银翘片</t>
  </si>
  <si>
    <t>12s*2板</t>
  </si>
  <si>
    <t>贵州百灵</t>
  </si>
  <si>
    <t>四川新天奇药业有限公司</t>
  </si>
  <si>
    <t>金钱草颗粒</t>
  </si>
  <si>
    <t>10g*20袋</t>
  </si>
  <si>
    <t>重庆科瑞</t>
  </si>
  <si>
    <t>夏桑菊颗粒</t>
  </si>
  <si>
    <t>四川逢春</t>
  </si>
  <si>
    <t>玄麦甘桔颗粒</t>
  </si>
  <si>
    <t>香砂六君丸</t>
  </si>
  <si>
    <t>河南宛西制药</t>
  </si>
  <si>
    <t>鼻渊舒口服液(无糖型)</t>
  </si>
  <si>
    <t>成都华神集团</t>
  </si>
  <si>
    <t>通天口服液</t>
  </si>
  <si>
    <t>太极集团四川太极</t>
  </si>
  <si>
    <t>复方板蓝根颗粒</t>
  </si>
  <si>
    <t>15g*20袋</t>
  </si>
  <si>
    <t>联苯苄唑乳膏</t>
  </si>
  <si>
    <t>15g:150mg</t>
  </si>
  <si>
    <t>北京华素</t>
  </si>
  <si>
    <t>风油精</t>
  </si>
  <si>
    <t>3ml</t>
  </si>
  <si>
    <t>漳州水仙</t>
  </si>
  <si>
    <t>硝酸咪康唑乳膏</t>
  </si>
  <si>
    <t>20g:20mg</t>
  </si>
  <si>
    <t>西安杨森</t>
  </si>
  <si>
    <t>非那雄胺片</t>
  </si>
  <si>
    <t>5mg*10s</t>
  </si>
  <si>
    <t>氯雷他定片</t>
  </si>
  <si>
    <t>10mg*6s</t>
  </si>
  <si>
    <t>上海先灵葆雅</t>
  </si>
  <si>
    <t>银黄含片</t>
  </si>
  <si>
    <t>0.65g*24s</t>
  </si>
  <si>
    <t>上海信谊嘉华</t>
  </si>
  <si>
    <t>清凉油</t>
  </si>
  <si>
    <t>3g</t>
  </si>
  <si>
    <t>南通薄荷厂</t>
  </si>
  <si>
    <t>四川南药川江医药有限公司</t>
  </si>
  <si>
    <t>复方丹参片</t>
  </si>
  <si>
    <t>广州白云山和记黄埔中药</t>
  </si>
  <si>
    <t>头孢克肟分散片</t>
  </si>
  <si>
    <t>珠海金鸿</t>
  </si>
  <si>
    <t>阿司匹林肠溶片</t>
  </si>
  <si>
    <t>100mg*30s</t>
  </si>
  <si>
    <t>西安大唐医药销售有限公司</t>
  </si>
  <si>
    <t>内江市第二人民医院</t>
  </si>
  <si>
    <t>间苯三酚注射液</t>
  </si>
  <si>
    <t>4ml:40mg</t>
  </si>
  <si>
    <t>南京恒生</t>
  </si>
  <si>
    <t>仁寿县妇幼保健院</t>
  </si>
  <si>
    <t>郫县人民医院</t>
  </si>
  <si>
    <t>国药控股四川医药股份有限公司</t>
  </si>
  <si>
    <t>注射用哌拉西林钠舒巴坦钠</t>
  </si>
  <si>
    <t>1.25g</t>
  </si>
  <si>
    <t>四川制药制剂</t>
  </si>
  <si>
    <t>四川天纵医药有限公司</t>
  </si>
  <si>
    <t>成都市中西医结合医院</t>
  </si>
  <si>
    <t>丙氨酰谷氨酰胺注射液</t>
  </si>
  <si>
    <t>50ml:10g</t>
  </si>
  <si>
    <t>辰欣药业</t>
  </si>
  <si>
    <t>头孢地尼分散片</t>
  </si>
  <si>
    <t>100mg*6s</t>
  </si>
  <si>
    <t>天津市津兰药业</t>
  </si>
  <si>
    <t>四川佰草合医药有限公司</t>
  </si>
  <si>
    <t>洛芬待因缓释片</t>
  </si>
  <si>
    <t>20s</t>
  </si>
  <si>
    <t>成都一零一医药有限公司</t>
  </si>
  <si>
    <t>注射用复合辅酶</t>
  </si>
  <si>
    <t>辅酶A100单位辅酶I0.1</t>
  </si>
  <si>
    <t>北京双鹭</t>
  </si>
  <si>
    <t>门冬氨酸鸟氨酸颗粒剂</t>
  </si>
  <si>
    <t>3g*10袋</t>
  </si>
  <si>
    <t>武汉启瑞</t>
  </si>
  <si>
    <t>枸橼酸坦度螺酮胶囊</t>
  </si>
  <si>
    <t>5mg*48s</t>
  </si>
  <si>
    <t>四川科瑞德</t>
  </si>
  <si>
    <t>四川广和药业有限责任公司</t>
  </si>
  <si>
    <t>前列地尔注射液</t>
  </si>
  <si>
    <t>2ml:10ug</t>
  </si>
  <si>
    <t>哈药集团生物工程</t>
  </si>
  <si>
    <t>丙泊酚注射液</t>
  </si>
  <si>
    <t>20ml:0.2g</t>
  </si>
  <si>
    <t>四川国瑞</t>
  </si>
  <si>
    <t>四川世瑞药业有限公司</t>
  </si>
  <si>
    <t>注射用腺苷钴胺</t>
  </si>
  <si>
    <t>0.5mg</t>
  </si>
  <si>
    <t>重庆药友</t>
  </si>
  <si>
    <t>成都众牌医药有限责任公司</t>
  </si>
  <si>
    <t>琥珀酰明胶注射液</t>
  </si>
  <si>
    <t>500ml:20g</t>
  </si>
  <si>
    <t>吉林省长源</t>
  </si>
  <si>
    <t>四川悦康源通药业有限公司</t>
  </si>
  <si>
    <t>氨甲苯酸氯化钠注射液</t>
  </si>
  <si>
    <t>100ml:0.5g</t>
  </si>
  <si>
    <t>江苏晨牌</t>
  </si>
  <si>
    <t>注射用生长抑素</t>
  </si>
  <si>
    <t>3mg</t>
  </si>
  <si>
    <t>成都天台山制药</t>
  </si>
  <si>
    <t>四川顺天生物医药有限公司</t>
  </si>
  <si>
    <t>注射用尖吻蝮蛇血凝酶</t>
  </si>
  <si>
    <t>1单位</t>
  </si>
  <si>
    <t>北京康辰</t>
  </si>
  <si>
    <t>盐酸替扎尼定片</t>
  </si>
  <si>
    <t>1mg*24s</t>
  </si>
  <si>
    <t>四川医药工贸有限责任公司</t>
  </si>
  <si>
    <t>丁酸氢化可的松乳膏</t>
  </si>
  <si>
    <t>10g:10mg</t>
  </si>
  <si>
    <t>天津金耀</t>
  </si>
  <si>
    <t>成都市圣嘉医药有限公司</t>
  </si>
  <si>
    <t>奥硝唑氯化钠注射液</t>
  </si>
  <si>
    <t>0.5g:100ml</t>
  </si>
  <si>
    <t>四川科伦</t>
  </si>
  <si>
    <t>250ml:0.5g</t>
  </si>
  <si>
    <t>注射用鼠神经生长因子</t>
  </si>
  <si>
    <t>30ug</t>
  </si>
  <si>
    <t>舒泰神(北京)生物制药</t>
  </si>
  <si>
    <t>0.1g*8s</t>
  </si>
  <si>
    <t>成都倍特</t>
  </si>
  <si>
    <t>盐酸氨基葡萄糖片</t>
  </si>
  <si>
    <t>0.24g*42s</t>
  </si>
  <si>
    <t>四川新斯顿</t>
  </si>
  <si>
    <t>奥硝唑分散片</t>
  </si>
  <si>
    <t>0.25g*20s</t>
  </si>
  <si>
    <t>河南天方</t>
  </si>
  <si>
    <t>四川佳乐安医药有限公司</t>
  </si>
  <si>
    <t>硝呋太尔制霉素阴道软胶囊</t>
  </si>
  <si>
    <t>6s</t>
  </si>
  <si>
    <t>国药集团川抗制药</t>
  </si>
  <si>
    <t>天方</t>
  </si>
  <si>
    <t>盐酸纳美芬注射液</t>
  </si>
  <si>
    <t>1ml:0.1mg</t>
  </si>
  <si>
    <t>阿奇霉素肠溶片</t>
  </si>
  <si>
    <t>0.125g*24s</t>
  </si>
  <si>
    <t xml:space="preserve"> 药集团欧意</t>
  </si>
  <si>
    <t>四川合升创展医药有限责任公司药品原料分公司</t>
  </si>
  <si>
    <t>硼酸</t>
  </si>
  <si>
    <t>500g</t>
  </si>
  <si>
    <t>自贡鸿鹤</t>
  </si>
  <si>
    <t>碳酸氢钠</t>
  </si>
  <si>
    <t>四川合升创展医药有限责任公司</t>
  </si>
  <si>
    <t>氯化钠</t>
  </si>
  <si>
    <t>1000g</t>
  </si>
  <si>
    <t>玉屏风颗粒</t>
  </si>
  <si>
    <t>5g*15袋</t>
  </si>
  <si>
    <t>广东环球</t>
  </si>
  <si>
    <t>安脑片</t>
  </si>
  <si>
    <t>0.5g*24s</t>
  </si>
  <si>
    <t>哈尔滨蒲公英</t>
  </si>
  <si>
    <t>贵阳新天药业股份有限公司</t>
  </si>
  <si>
    <t>夏枯草口服液</t>
  </si>
  <si>
    <t>贵阳新天</t>
  </si>
  <si>
    <t>成都市第七人民医院</t>
  </si>
  <si>
    <t>复方氨基酸注射液（3AA）</t>
  </si>
  <si>
    <t>250ml</t>
  </si>
  <si>
    <t>宜昌三峡</t>
  </si>
  <si>
    <t>成都倍特药业有限公司</t>
  </si>
  <si>
    <t>头孢克肟片</t>
  </si>
  <si>
    <t>0.1g*12s</t>
  </si>
  <si>
    <t>注射用哌拉西林钠他唑巴坦钠</t>
  </si>
  <si>
    <t>2.25g</t>
  </si>
  <si>
    <t>华北制药</t>
  </si>
  <si>
    <t>复方氨基酸注射液（9AA）</t>
  </si>
  <si>
    <t>成都市第二人民医院</t>
  </si>
  <si>
    <t>注射用美洛西林钠舒巴坦钠</t>
  </si>
  <si>
    <t>海南通用三洋</t>
  </si>
  <si>
    <t>注射用血塞通</t>
  </si>
  <si>
    <t>0.2g</t>
  </si>
  <si>
    <t>哈尔滨珍宝</t>
  </si>
  <si>
    <t>宁泌泰胶囊 </t>
  </si>
  <si>
    <t>0.38g*36s</t>
  </si>
  <si>
    <t>四川蜀瀚药业有限公司</t>
  </si>
  <si>
    <t>清脑复神液</t>
  </si>
  <si>
    <t>四川中方</t>
  </si>
  <si>
    <t>宁泌泰胶囊</t>
  </si>
  <si>
    <t>15袋</t>
  </si>
  <si>
    <t>成都市第三人民医院</t>
  </si>
  <si>
    <t>胎盘多肽注射液</t>
  </si>
  <si>
    <t>4ml</t>
  </si>
  <si>
    <t>贵州泰邦生物</t>
  </si>
  <si>
    <t>成都市双鹏药业有限公司</t>
  </si>
  <si>
    <t>羟乙基淀粉130/0.4氯化钠注射液</t>
  </si>
  <si>
    <t>500ml:30g</t>
  </si>
  <si>
    <t>成都正康</t>
  </si>
  <si>
    <t>注射用克林霉素磷酸酯</t>
  </si>
  <si>
    <t>0.6g</t>
  </si>
  <si>
    <t>珠海亿邦</t>
  </si>
  <si>
    <t>四川星银长新药业有限公司</t>
  </si>
  <si>
    <t>注射用头孢西丁钠</t>
  </si>
  <si>
    <t>1g</t>
  </si>
  <si>
    <t>四川省森鸿医药原料有限公司</t>
  </si>
  <si>
    <t>头孢克肟胶囊</t>
  </si>
  <si>
    <t>注射用头孢哌酮钠他唑巴坦钠</t>
  </si>
  <si>
    <t>2.0g</t>
  </si>
  <si>
    <t>中国大冢制药有限公司</t>
  </si>
  <si>
    <t>50%葡萄糖注射液</t>
  </si>
  <si>
    <t>20ml:10g</t>
  </si>
  <si>
    <t>中国大冢</t>
  </si>
  <si>
    <t>南京正科医药股份有限公司</t>
  </si>
  <si>
    <t>托拉塞米片</t>
  </si>
  <si>
    <t>10mg*12s</t>
  </si>
  <si>
    <t>南京正科</t>
  </si>
  <si>
    <t>利巴韦林片</t>
  </si>
  <si>
    <t>10mg*20s</t>
  </si>
  <si>
    <t>四川  康</t>
  </si>
  <si>
    <t>辛伐他汀片</t>
  </si>
  <si>
    <t>成都华宇</t>
  </si>
  <si>
    <t>螺内酯片</t>
  </si>
  <si>
    <t>20mg*100s</t>
  </si>
  <si>
    <t xml:space="preserve">杭州 </t>
  </si>
  <si>
    <t>硝苯地平片</t>
  </si>
  <si>
    <t>10mg*100s</t>
  </si>
  <si>
    <t>华中药业</t>
  </si>
  <si>
    <t>四川制药制剂有限公司</t>
  </si>
  <si>
    <t>阿莫西林胶囊</t>
  </si>
  <si>
    <t>0.25g*50s</t>
  </si>
  <si>
    <t>醋酸去氨加压素注射液</t>
  </si>
  <si>
    <t>1ml:15ug</t>
  </si>
  <si>
    <t>深圳翰宇</t>
  </si>
  <si>
    <t>头孢克洛胶囊</t>
  </si>
  <si>
    <t>甲硝唑片</t>
  </si>
  <si>
    <t>0.2g*21s</t>
  </si>
  <si>
    <t>四川省久荣日用化工有限公司</t>
  </si>
  <si>
    <t>久荣消毒粉</t>
  </si>
  <si>
    <t>450g</t>
  </si>
  <si>
    <t>四川久荣日用化工品</t>
  </si>
  <si>
    <t>盐酸氨溴索片</t>
  </si>
  <si>
    <t>30mg*20s</t>
  </si>
  <si>
    <t>山东罗欣</t>
  </si>
  <si>
    <t>四川省伊洁士医疗科技有限公司</t>
  </si>
  <si>
    <t>消毒酒精</t>
  </si>
  <si>
    <t>四川 伊洁医疗科技</t>
  </si>
  <si>
    <t>清淋颗粒</t>
  </si>
  <si>
    <t>四川绵阳一康</t>
  </si>
  <si>
    <t>秦皇岛市山海关药业有限责任公司</t>
  </si>
  <si>
    <t>祖师麻片</t>
  </si>
  <si>
    <t>0.38g*54s</t>
  </si>
  <si>
    <t>秦  市山海关</t>
  </si>
  <si>
    <t>成都市公共卫生临床医疗中心</t>
  </si>
  <si>
    <t>四川欣吉利医药有限责任公司</t>
  </si>
  <si>
    <t>硫普罗宁注射液</t>
  </si>
  <si>
    <t>2ml:0.1g</t>
  </si>
  <si>
    <t>江苏神龙</t>
  </si>
  <si>
    <t>成都市康力贸易有限责任公司</t>
  </si>
  <si>
    <t>可吸收性外科缝线</t>
  </si>
  <si>
    <t>RC411</t>
  </si>
  <si>
    <t>上海浦东金环医疗用品</t>
  </si>
  <si>
    <t>RC537</t>
  </si>
  <si>
    <t>四川省建筑医院</t>
  </si>
  <si>
    <t>一次性使用无菌注射针</t>
  </si>
  <si>
    <t>7#</t>
  </si>
  <si>
    <t>浙江欧健医用器材</t>
  </si>
  <si>
    <t>成都沪江医疗器械有限公司</t>
  </si>
  <si>
    <t>直接检眼镜</t>
  </si>
  <si>
    <t>XP</t>
  </si>
  <si>
    <t xml:space="preserve">上海跃进 </t>
  </si>
  <si>
    <t>四川道易电子科技有限公司</t>
  </si>
  <si>
    <t>一次性使用医用橡胶检查手套</t>
  </si>
  <si>
    <t>中号小号</t>
  </si>
  <si>
    <t>广州市加明橡胶制品</t>
  </si>
  <si>
    <t>一次性使用无菌阴道扩张器</t>
  </si>
  <si>
    <t>小号</t>
  </si>
  <si>
    <t>常州晓春医疗器械</t>
  </si>
  <si>
    <t>成都市兴科医疗器械有限公司</t>
  </si>
  <si>
    <t>一次性PE手套</t>
  </si>
  <si>
    <t>中号</t>
  </si>
  <si>
    <t>上海科邦医用乳胶器材</t>
  </si>
  <si>
    <t>一次性使用手术衣</t>
  </si>
  <si>
    <t>新乡市亚太医疗用品</t>
  </si>
  <si>
    <t>成都军区空军机关医院</t>
  </si>
  <si>
    <t>盐酸贝那普利片</t>
  </si>
  <si>
    <t>10mg*14s</t>
  </si>
  <si>
    <t>北京诺华</t>
  </si>
  <si>
    <t>藿香正气水</t>
  </si>
  <si>
    <t>10ml*10支</t>
  </si>
  <si>
    <t>四川省通园</t>
  </si>
  <si>
    <t>四川菲德力</t>
  </si>
  <si>
    <t>四川双陆医疗器械有限公司</t>
  </si>
  <si>
    <t>一次性使用输液器</t>
  </si>
  <si>
    <t>C1 0.7</t>
  </si>
  <si>
    <t>四川双陆</t>
  </si>
  <si>
    <t>西瓜霜润喉片</t>
  </si>
  <si>
    <t>0.6g*20s</t>
  </si>
  <si>
    <t>桂林三金</t>
  </si>
  <si>
    <t>人丹</t>
  </si>
  <si>
    <t>1.725g</t>
  </si>
  <si>
    <t>广州王老吉</t>
  </si>
  <si>
    <t>硝酸甘油片</t>
  </si>
  <si>
    <t>0.5mg*100s</t>
  </si>
  <si>
    <t>山东信谊</t>
  </si>
  <si>
    <t>替硝唑片</t>
  </si>
  <si>
    <t>0.5g*8s</t>
  </si>
  <si>
    <t>湖南迪诺</t>
  </si>
  <si>
    <t>0.5g*20s</t>
  </si>
  <si>
    <t>四川省医药集团盛通药业股份有限公司</t>
  </si>
  <si>
    <t>格列美脲片</t>
  </si>
  <si>
    <t>2mg*15s</t>
  </si>
  <si>
    <t>赛诺菲安万特（北京）</t>
  </si>
  <si>
    <t>云南白药气雾剂</t>
  </si>
  <si>
    <t>85g:30g*2瓶</t>
  </si>
  <si>
    <t>云南白药集团</t>
  </si>
  <si>
    <t>盐酸左氧氟沙星滴眼液</t>
  </si>
  <si>
    <t>5ml:15mg</t>
  </si>
  <si>
    <t>江苏亚邦爱普森</t>
  </si>
  <si>
    <t>麝香壮骨膏</t>
  </si>
  <si>
    <t>7cm*10cm*8贴</t>
  </si>
  <si>
    <t>九寨沟天然</t>
  </si>
  <si>
    <t>蛇胆川贝液</t>
  </si>
  <si>
    <t>广州梧</t>
  </si>
  <si>
    <t>西地碘含片</t>
  </si>
  <si>
    <t>1.5mg*15s</t>
  </si>
  <si>
    <t>维生素B6片</t>
  </si>
  <si>
    <t>一力咳特灵胶囊</t>
  </si>
  <si>
    <t>30s</t>
  </si>
  <si>
    <t>格列喹酮片</t>
  </si>
  <si>
    <t>30mg*60s</t>
  </si>
  <si>
    <t>北京万辉双鹤</t>
  </si>
  <si>
    <t>桂林西瓜霜</t>
  </si>
  <si>
    <t>3.5g</t>
  </si>
  <si>
    <t>谷维素片</t>
  </si>
  <si>
    <t>上海玉瑞生物科技</t>
  </si>
  <si>
    <t>维生素B2片</t>
  </si>
  <si>
    <t>5mg*100s</t>
  </si>
  <si>
    <t>湖北华中药业</t>
  </si>
  <si>
    <t>诺氟沙星胶囊</t>
  </si>
  <si>
    <t>0.1g*24s</t>
  </si>
  <si>
    <t>金日制药</t>
  </si>
  <si>
    <t>成都国光电气股份有限公司医院</t>
  </si>
  <si>
    <t>十二导心电图纸MAC-1200</t>
  </si>
  <si>
    <t>210*295-20</t>
  </si>
  <si>
    <t>天津广大纸业</t>
  </si>
  <si>
    <t>医用脱脂纱布垫</t>
  </si>
  <si>
    <t>8*8*8</t>
  </si>
  <si>
    <t>成都市卫生材料厂</t>
  </si>
  <si>
    <t>成都三环医疗器械有限公司</t>
  </si>
  <si>
    <t>针灸针</t>
  </si>
  <si>
    <t>0.25mm*40mm</t>
  </si>
  <si>
    <t>苏州医疗用品厂</t>
  </si>
  <si>
    <t>医用外科口罩</t>
  </si>
  <si>
    <t>YB.WKKZ.D2</t>
  </si>
  <si>
    <t>四川友邦企业</t>
  </si>
  <si>
    <t>四川道盛商贸有限公司</t>
  </si>
  <si>
    <t>3M压力蒸汽灭菌指示胶带</t>
  </si>
  <si>
    <t>1322L</t>
  </si>
  <si>
    <t>3M中国</t>
  </si>
  <si>
    <t>一次性使用静脉输液针</t>
  </si>
  <si>
    <t>5.5#</t>
  </si>
  <si>
    <t>微量泵延长管</t>
  </si>
  <si>
    <t>YV-1 1.5米</t>
  </si>
  <si>
    <t>浙江 升医疗器械</t>
  </si>
  <si>
    <t>一次性使用肠营养管</t>
  </si>
  <si>
    <t>F16</t>
  </si>
  <si>
    <t>上海上医康鸽医用器材</t>
  </si>
  <si>
    <t>一次性使用无菌导尿包</t>
  </si>
  <si>
    <t>18Fr 30ml</t>
  </si>
  <si>
    <t>湛江市事达实业</t>
  </si>
  <si>
    <t>0.1g*30s</t>
  </si>
  <si>
    <t>天津市中央药业</t>
  </si>
  <si>
    <t>维生素D3注射液</t>
  </si>
  <si>
    <t>1ml:7.5mg*1支</t>
  </si>
  <si>
    <t>上海通用</t>
  </si>
  <si>
    <t>四川泰华堂医药保健品有限公司</t>
  </si>
  <si>
    <t>氨茶碱注射液</t>
  </si>
  <si>
    <t>2ml:0.25g*10支</t>
  </si>
  <si>
    <t>山西晋新双鹤</t>
  </si>
  <si>
    <t>天麻蜜环菌片</t>
  </si>
  <si>
    <t>0.25g*36s</t>
  </si>
  <si>
    <t>山西 欣</t>
  </si>
  <si>
    <t>四川本草堂药业有限公司</t>
  </si>
  <si>
    <t>盐酸二甲双胍缓释片</t>
  </si>
  <si>
    <t>0.5g*10s</t>
  </si>
  <si>
    <t>重庆科瑞南海</t>
  </si>
  <si>
    <t>茶碱缓释片</t>
  </si>
  <si>
    <t>广州迈特兴华</t>
  </si>
  <si>
    <t>银杏叶片</t>
  </si>
  <si>
    <t>国药集团西南医药有限公司</t>
  </si>
  <si>
    <t>银杏酮酯滴丸</t>
  </si>
  <si>
    <t>5mg*120丸</t>
  </si>
  <si>
    <t>山西千汇</t>
  </si>
  <si>
    <t>注射用盐酸氨溴索</t>
  </si>
  <si>
    <t>15mg</t>
  </si>
  <si>
    <t>四川人福医药有限公司</t>
  </si>
  <si>
    <t>注射用血栓通</t>
  </si>
  <si>
    <t>100mg</t>
  </si>
  <si>
    <t>广西梧州</t>
  </si>
  <si>
    <t>复方氨林巴比妥注射液</t>
  </si>
  <si>
    <t>2ml*10支</t>
  </si>
  <si>
    <t>吲达帕胺片</t>
  </si>
  <si>
    <t>2.5mg*30s</t>
  </si>
  <si>
    <t>复方氨基酸注射液(9AA)</t>
  </si>
  <si>
    <t>肝素钠注射液</t>
  </si>
  <si>
    <t>2ml:12500u</t>
  </si>
  <si>
    <t>成都市海通</t>
  </si>
  <si>
    <t>四川九华益生医药有限公司</t>
  </si>
  <si>
    <t>葡萄糖酸钙注射液</t>
  </si>
  <si>
    <t>10ml:1g*5支</t>
  </si>
  <si>
    <t>国药集团容生制药</t>
  </si>
  <si>
    <t>罗红霉素胶囊</t>
  </si>
  <si>
    <t>150mg*12s</t>
  </si>
  <si>
    <t>湖南千金湘药</t>
  </si>
  <si>
    <t>黄芪注射液</t>
  </si>
  <si>
    <t>神威药业</t>
  </si>
  <si>
    <t>四川华鼎医药有限公司</t>
  </si>
  <si>
    <t>注射用还原型谷胱甘肽</t>
  </si>
  <si>
    <t>山东绿叶</t>
  </si>
  <si>
    <t>维生素B12注射液</t>
  </si>
  <si>
    <t>1ml:0.5mg*10支</t>
  </si>
  <si>
    <t>胞磷胆碱钠注射液</t>
  </si>
  <si>
    <t>天津市生物化学</t>
  </si>
  <si>
    <t xml:space="preserve">奥美拉唑肠溶胶囊 </t>
  </si>
  <si>
    <t>5%复方氨基酸注射液（18AA）</t>
  </si>
  <si>
    <t>250ml:12.5g</t>
  </si>
  <si>
    <t>四川  药业</t>
  </si>
  <si>
    <t>1.0g</t>
  </si>
  <si>
    <t>复方氯唑沙宗片</t>
  </si>
  <si>
    <t>山东力诺科峰</t>
  </si>
  <si>
    <t>氯化钠注射液</t>
  </si>
  <si>
    <t>10ml:90mg*5支</t>
  </si>
  <si>
    <t>天津金耀集团湖北天药</t>
  </si>
  <si>
    <t>四川省蓉康鑫医药器械有限公司</t>
  </si>
  <si>
    <t>脂肪乳注射液</t>
  </si>
  <si>
    <t>250ml:50g:3</t>
  </si>
  <si>
    <t>海南通用康力</t>
  </si>
  <si>
    <t>10cm*7cm*10贴/袋*10袋</t>
  </si>
  <si>
    <t>维生素C片</t>
  </si>
  <si>
    <t>成都第一制药</t>
  </si>
  <si>
    <t>硫酸镁注射液</t>
  </si>
  <si>
    <t>10ml:2.5g*5支</t>
  </si>
  <si>
    <t>复方黄连素片</t>
  </si>
  <si>
    <t>30mg*100s</t>
  </si>
  <si>
    <t>成都森科</t>
  </si>
  <si>
    <t>氢氯噻嗉片</t>
  </si>
  <si>
    <t>25mg*100s</t>
  </si>
  <si>
    <t>山西云鹏</t>
  </si>
  <si>
    <t>硫糖铝咀嚼片</t>
  </si>
  <si>
    <t>0.25g*100s</t>
  </si>
  <si>
    <t>南</t>
  </si>
  <si>
    <t>呋塞米注射液</t>
  </si>
  <si>
    <t>2ml:20mg*10支</t>
  </si>
  <si>
    <t>河南润弘</t>
  </si>
  <si>
    <t>硫酸庆大霉素注射液</t>
  </si>
  <si>
    <t>2ml:8万单位*10支</t>
  </si>
  <si>
    <t>四川省长征</t>
  </si>
  <si>
    <t>全天麻胶囊</t>
  </si>
  <si>
    <t>贵州益州</t>
  </si>
  <si>
    <t>枸橼酸喷托维林片</t>
  </si>
  <si>
    <t>25mg*1000s</t>
  </si>
  <si>
    <t>武安市广汇医药有限公司</t>
  </si>
  <si>
    <t>注射用奥美拉唑钠</t>
  </si>
  <si>
    <t>40mg</t>
  </si>
  <si>
    <t>山  欣</t>
  </si>
  <si>
    <t>邦迪牌苯扎氯胺贴</t>
  </si>
  <si>
    <t>100张</t>
  </si>
  <si>
    <t>上海强生</t>
  </si>
  <si>
    <t>利巴韦林注射液</t>
  </si>
  <si>
    <t>1ml:100mg*10支</t>
  </si>
  <si>
    <t>250ml:10.65g</t>
  </si>
  <si>
    <t>氯化钾缓释片</t>
  </si>
  <si>
    <t>山东鲁抗</t>
  </si>
  <si>
    <t>地塞米松磷酸钠注射液</t>
  </si>
  <si>
    <t>1ml:5mg*10支</t>
  </si>
  <si>
    <t>雷公藤多甙片</t>
  </si>
  <si>
    <t xml:space="preserve">10mg*50s </t>
  </si>
  <si>
    <t>黄石飞云</t>
  </si>
  <si>
    <t>四川景宏医疗器械有限公司</t>
  </si>
  <si>
    <t>便携式多参数监护仪</t>
  </si>
  <si>
    <t>MEC-1000</t>
  </si>
  <si>
    <t>深圳  生物医疗</t>
  </si>
  <si>
    <t>三六三医院</t>
  </si>
  <si>
    <t>甘油</t>
  </si>
  <si>
    <t>广东恒健</t>
  </si>
  <si>
    <t>501g</t>
  </si>
  <si>
    <t>成都裕康医疗设备有限公司</t>
  </si>
  <si>
    <t>柯达DV医用红外激光胶片</t>
  </si>
  <si>
    <t>DVB+ 14*17</t>
  </si>
  <si>
    <t>锐珂（厦门）</t>
  </si>
  <si>
    <t>一次性使用橡胶检查手套</t>
  </si>
  <si>
    <t>中</t>
  </si>
  <si>
    <t>丝线编织非吸收性缝线</t>
  </si>
  <si>
    <t>不带针SA86G 0</t>
  </si>
  <si>
    <t>强生</t>
  </si>
  <si>
    <t>一次性使用心电电极</t>
  </si>
  <si>
    <t>上海中风医疗保健用品</t>
  </si>
  <si>
    <t>3L医用胶贴</t>
  </si>
  <si>
    <t>JW布7*4A</t>
  </si>
  <si>
    <t>江西3L医用制品</t>
  </si>
  <si>
    <t>聚乙烯（PE)薄膜制一次性用卫生手套</t>
  </si>
  <si>
    <t>上海都得利塑料制品</t>
  </si>
  <si>
    <t>成都稳健利康医疗用品有限公司</t>
  </si>
  <si>
    <t>一次性使用换药包</t>
  </si>
  <si>
    <t>A型</t>
  </si>
  <si>
    <t>成都稳健利康</t>
  </si>
  <si>
    <t>成都佰特力医疗器械有限公司</t>
  </si>
  <si>
    <t>速干手消毒液</t>
  </si>
  <si>
    <t>500ml</t>
  </si>
  <si>
    <t>四川联发</t>
  </si>
  <si>
    <t>一次性使用手术治疗巾</t>
  </si>
  <si>
    <t>60*40cm</t>
  </si>
  <si>
    <t>成都明森</t>
  </si>
  <si>
    <t>成都明森医疗器械有限责任公司</t>
  </si>
  <si>
    <t>一次性使用口罩、帽子</t>
  </si>
  <si>
    <t>三层吊带口罩+弹力</t>
  </si>
  <si>
    <t>成都福晓医疗器械有限公司</t>
  </si>
  <si>
    <t>健之素抗菌洗手液</t>
  </si>
  <si>
    <t>北京长江脉</t>
  </si>
  <si>
    <t>无水乙醇（AR)</t>
  </si>
  <si>
    <t>成都市科龙化工试剂厂</t>
  </si>
  <si>
    <t>湛江市事达实业有限公司</t>
  </si>
  <si>
    <t>T型胆管引流管</t>
  </si>
  <si>
    <t>20#</t>
  </si>
  <si>
    <t>24#</t>
  </si>
  <si>
    <t>22#</t>
  </si>
  <si>
    <t>一次性使用咬嘴</t>
  </si>
  <si>
    <t>胃镜咬嘴</t>
  </si>
  <si>
    <t>扬州市安宁</t>
  </si>
  <si>
    <t>四川励图医疗器械有限公司</t>
  </si>
  <si>
    <t>一次性使用口罩</t>
  </si>
  <si>
    <t>耳挂</t>
  </si>
  <si>
    <t>柯达DV医用红外激光胶片（5850相机</t>
  </si>
  <si>
    <t>DVB+ 8*10</t>
  </si>
  <si>
    <t>灭菌橡胶外科手套</t>
  </si>
  <si>
    <t>7.5号</t>
  </si>
  <si>
    <t>不带针SA84G 3-0</t>
  </si>
  <si>
    <t xml:space="preserve">不带针SA845G </t>
  </si>
  <si>
    <t>一次性医用垫</t>
  </si>
  <si>
    <t>150cm*260cm</t>
  </si>
  <si>
    <t>无菌保护套</t>
  </si>
  <si>
    <t>14*150</t>
  </si>
  <si>
    <t>广州雅夫</t>
  </si>
  <si>
    <t>一次性使用无菌导尿管</t>
  </si>
  <si>
    <t>双腔16Fr</t>
  </si>
  <si>
    <t>双腔18Fr</t>
  </si>
  <si>
    <t>止血海绵</t>
  </si>
  <si>
    <t>MHC-5型 6cm*2cm*0.</t>
  </si>
  <si>
    <t>广州市快康</t>
  </si>
  <si>
    <t>一次性使用无菌口腔护理包</t>
  </si>
  <si>
    <t>北京金新兴</t>
  </si>
  <si>
    <t>宁波浩宇医疗器械有限公司</t>
  </si>
  <si>
    <t>干式胶片</t>
  </si>
  <si>
    <t>DT2B 14*17*100</t>
  </si>
  <si>
    <t>比利时AGFA GevaertN.V.</t>
  </si>
  <si>
    <t>18Fr 10ml</t>
  </si>
  <si>
    <t>3L医用胶带</t>
  </si>
  <si>
    <t>1.25cm*91</t>
  </si>
  <si>
    <t>一次性使用负压引流器</t>
  </si>
  <si>
    <t>1000ml</t>
  </si>
  <si>
    <t>山东威高</t>
  </si>
  <si>
    <t>医用脱脂纱布</t>
  </si>
  <si>
    <t>8m</t>
  </si>
  <si>
    <t>带线缝合针</t>
  </si>
  <si>
    <t>R316</t>
  </si>
  <si>
    <t>上  金环</t>
  </si>
  <si>
    <t>一次性使用灭菌橡胶外科手套</t>
  </si>
  <si>
    <t>6号有粉</t>
  </si>
  <si>
    <t>上海华新</t>
  </si>
  <si>
    <t>PH广泛试纸</t>
  </si>
  <si>
    <t>1--14</t>
  </si>
  <si>
    <t>杭州特种</t>
  </si>
  <si>
    <t>3M医用纸塑包装材料</t>
  </si>
  <si>
    <t>7.5cm*200</t>
  </si>
  <si>
    <t>明   达矿业制造</t>
  </si>
  <si>
    <t>飘安控股（河南）有限公司</t>
  </si>
  <si>
    <t>医用棉签</t>
  </si>
  <si>
    <t>5支</t>
  </si>
  <si>
    <t>四川一众药业有限公司</t>
  </si>
  <si>
    <t>安必洁医用超声耦合剂</t>
  </si>
  <si>
    <t>12g</t>
  </si>
  <si>
    <t>重庆安碧捷</t>
  </si>
  <si>
    <t>上海医菱医疗器械销售有限公司</t>
  </si>
  <si>
    <t>医用弹性绷带</t>
  </si>
  <si>
    <t>100mm*450</t>
  </si>
  <si>
    <t>上海医用敷料厂</t>
  </si>
  <si>
    <t>1222L</t>
  </si>
  <si>
    <t>小</t>
  </si>
  <si>
    <t xml:space="preserve">   糊剂</t>
  </si>
  <si>
    <t>120g</t>
  </si>
  <si>
    <t>四川天福精细化工</t>
  </si>
  <si>
    <t>成都鲁沃夫科技有限公司</t>
  </si>
  <si>
    <t>多酶清洗剂</t>
  </si>
  <si>
    <t>2.5L</t>
  </si>
  <si>
    <t>安徽先科四环消毒用品</t>
  </si>
  <si>
    <t>一次性使用引流袋</t>
  </si>
  <si>
    <t>载玻片</t>
  </si>
  <si>
    <t>76*26mm*5 片</t>
  </si>
  <si>
    <t>盐城市信泰</t>
  </si>
  <si>
    <t>132℃压力蒸汽灭菌化学指示卡</t>
  </si>
  <si>
    <t>美国3M公司</t>
  </si>
  <si>
    <t>一次性使用医用单</t>
  </si>
  <si>
    <t>140*70cm</t>
  </si>
  <si>
    <t>电子血压计</t>
  </si>
  <si>
    <t>HEM-7200</t>
  </si>
  <si>
    <t>欧姆龙（大连）</t>
  </si>
  <si>
    <t>四川德润诚明科技有限公司</t>
  </si>
  <si>
    <t>一次性活检针</t>
  </si>
  <si>
    <t>MC1616</t>
  </si>
  <si>
    <t>美国 Bard Peripheral</t>
  </si>
  <si>
    <t>纱布绷带</t>
  </si>
  <si>
    <t>10*600厘米</t>
  </si>
  <si>
    <t>3M爱护免洗外科洗手液</t>
  </si>
  <si>
    <t>成都市新津事丰医疗器械有限公司</t>
  </si>
  <si>
    <t>医用脱脂纱布块</t>
  </si>
  <si>
    <t>21*21*1层</t>
  </si>
  <si>
    <t>成都市新津事丰</t>
  </si>
  <si>
    <t>CR537</t>
  </si>
  <si>
    <t>一次性使用吸引连接管</t>
  </si>
  <si>
    <t>单头子</t>
  </si>
  <si>
    <t xml:space="preserve">扬州  </t>
  </si>
  <si>
    <t>上海塑料制品公司群利</t>
  </si>
  <si>
    <t>一次性无菌阴道扩张器</t>
  </si>
  <si>
    <t>TT型15支</t>
  </si>
  <si>
    <t>棉垫</t>
  </si>
  <si>
    <t>20*30cm</t>
  </si>
  <si>
    <t>绍兴好士德</t>
  </si>
  <si>
    <t>CR333</t>
  </si>
  <si>
    <t>四川易仕隆科技开发有限公司</t>
  </si>
  <si>
    <t>医用缝合针</t>
  </si>
  <si>
    <t>NW1039</t>
  </si>
  <si>
    <t>FC1405</t>
  </si>
  <si>
    <t>灭菌手术刀片</t>
  </si>
  <si>
    <t>15#</t>
  </si>
  <si>
    <t>半透明调节式中号</t>
  </si>
  <si>
    <t>成都川康医疗器械有限公司</t>
  </si>
  <si>
    <t>医用愈肤膜</t>
  </si>
  <si>
    <t>6cm*7cm</t>
  </si>
  <si>
    <t>山东圣纳</t>
  </si>
  <si>
    <t>医用超声耦合剂</t>
  </si>
  <si>
    <t>TM-100型250ml</t>
  </si>
  <si>
    <t>天津市</t>
  </si>
  <si>
    <t>无水乙醇</t>
  </si>
  <si>
    <t>一次性尿杯</t>
  </si>
  <si>
    <t>大号</t>
  </si>
  <si>
    <t>江苏康健</t>
  </si>
  <si>
    <t>四川瑞特领域科贸有限公司</t>
  </si>
  <si>
    <t>肝素帽</t>
  </si>
  <si>
    <t>苏州林华</t>
  </si>
  <si>
    <t>3M安必洁多酶清洗剂</t>
  </si>
  <si>
    <t>5L</t>
  </si>
  <si>
    <t>医用真丝编织袋</t>
  </si>
  <si>
    <t>5-0</t>
  </si>
  <si>
    <t>成都市华粤医疗器械贸易有限公司</t>
  </si>
  <si>
    <t>不锈钢盆子</t>
  </si>
  <si>
    <t>30cm</t>
  </si>
  <si>
    <t>潮安县宏超</t>
  </si>
  <si>
    <t xml:space="preserve">  丙醇棉片</t>
  </si>
  <si>
    <t xml:space="preserve">Becton Dickinson and </t>
  </si>
  <si>
    <t>江苏省华星医疗器械实业有限公司</t>
  </si>
  <si>
    <t>一次性使用腹腔穿刺包</t>
  </si>
  <si>
    <t>江苏省华星</t>
  </si>
  <si>
    <t>资中县高楼镇卫生院</t>
  </si>
  <si>
    <t>0.5g*30s</t>
  </si>
  <si>
    <t>红花注射液</t>
  </si>
  <si>
    <t>20ml</t>
  </si>
  <si>
    <t>山西华卫</t>
  </si>
  <si>
    <t>资阳市第一医院</t>
  </si>
  <si>
    <t>一次性使用无菌手术膜</t>
  </si>
  <si>
    <t>MD45*45三连袋</t>
  </si>
  <si>
    <t>浙江省淳安县人和</t>
  </si>
  <si>
    <t>浙江省淳安县人和医疗用品工贸有限公司</t>
  </si>
  <si>
    <t>无菌敷贴</t>
  </si>
  <si>
    <t>常规性WFX6cm*7cm</t>
  </si>
  <si>
    <t>Y2247</t>
  </si>
  <si>
    <t>南通华尔康</t>
  </si>
  <si>
    <t>四川善诺生物医药有限公司</t>
  </si>
  <si>
    <t>四川省科欣医药贸易有限公司</t>
  </si>
  <si>
    <t>重组人干扰素a-2b阴道泡腾胶囊</t>
  </si>
  <si>
    <t>80万iu/s*2s</t>
  </si>
  <si>
    <t>浙江仙居制药销售有限公司</t>
  </si>
  <si>
    <t>成都中药材采购供应站有限公司</t>
  </si>
  <si>
    <t>黄体酮胶囊</t>
  </si>
  <si>
    <t>浙江爱生</t>
  </si>
  <si>
    <t>四川圣诺华药业有限责任公司</t>
  </si>
  <si>
    <t>5mg*24s</t>
  </si>
  <si>
    <t>四川省百草生物</t>
  </si>
  <si>
    <t>四川迪康医药贸易有限公司</t>
  </si>
  <si>
    <t>益母颗粒</t>
  </si>
  <si>
    <t>4g*12袋</t>
  </si>
  <si>
    <t>四川迪康</t>
  </si>
  <si>
    <t>四川昊阳药业股份有限公司</t>
  </si>
  <si>
    <t>西安正浩生物制药有限公司</t>
  </si>
  <si>
    <t>乳酸菌阴道胶囊</t>
  </si>
  <si>
    <t>0.25g:600万活乳酸菌*14s</t>
  </si>
  <si>
    <t>西安正浩</t>
  </si>
  <si>
    <t>陕西御隆药业有限责任公司</t>
  </si>
  <si>
    <t>保胎灵胶囊</t>
  </si>
  <si>
    <t>陕西东泰</t>
  </si>
  <si>
    <t>四川志康药业有限公司</t>
  </si>
  <si>
    <t>新生化颗粒</t>
  </si>
  <si>
    <t>西安兆兴</t>
  </si>
  <si>
    <t>盐酸氨溴索注射液</t>
  </si>
  <si>
    <t>2ml:15mg</t>
  </si>
  <si>
    <t>天津药物研究院</t>
  </si>
  <si>
    <t>阿奇霉素肠溶胶囊</t>
  </si>
  <si>
    <t>0.25g*6s</t>
  </si>
  <si>
    <t>浙江众益</t>
  </si>
  <si>
    <t>叶酸片</t>
  </si>
  <si>
    <t>0.4mg*31s</t>
  </si>
  <si>
    <t>天津亚宝</t>
  </si>
  <si>
    <t>深圳致君</t>
  </si>
  <si>
    <t>金刚藤咀嚼片</t>
  </si>
  <si>
    <t>12s*3板</t>
  </si>
  <si>
    <t>湖南九典</t>
  </si>
  <si>
    <t>湖南方盛制药股份有限公司</t>
  </si>
  <si>
    <t>重庆宽仁医药卫生科技开发公司宽仁药房</t>
  </si>
  <si>
    <t>金英胶囊</t>
  </si>
  <si>
    <t>0.5g*12s*2板</t>
  </si>
  <si>
    <t>湖南万盛</t>
  </si>
  <si>
    <t>内蒙古大唐药业股份有限公司</t>
  </si>
  <si>
    <t>重庆渝高医药有限公司</t>
  </si>
  <si>
    <t>暖宫七味散</t>
  </si>
  <si>
    <t>3g*5袋</t>
  </si>
  <si>
    <t>内蒙古大唐</t>
  </si>
  <si>
    <t>四川海州药业有限公司</t>
  </si>
  <si>
    <t>大英县人民医院</t>
  </si>
  <si>
    <t>盐酸丙卡特罗片</t>
  </si>
  <si>
    <t>25ug*40s</t>
  </si>
  <si>
    <t>安徽环</t>
  </si>
  <si>
    <t>富顺县中医院</t>
  </si>
  <si>
    <t>丹东医创</t>
  </si>
  <si>
    <t>注射用头孢替唑钠</t>
  </si>
  <si>
    <t>苏州东瑞</t>
  </si>
  <si>
    <t>四川科泽药业有限公司</t>
  </si>
  <si>
    <t>玻璃酸钠注射液</t>
  </si>
  <si>
    <t>2.5ml</t>
  </si>
  <si>
    <t>明治制果</t>
  </si>
  <si>
    <t>富顺县晨光医院</t>
  </si>
  <si>
    <t>元胡止痛滴丸</t>
  </si>
  <si>
    <t>8袋*30丸</t>
  </si>
  <si>
    <t>甘肃陇神戎发</t>
  </si>
  <si>
    <t>四川省迦信药业有限公司</t>
  </si>
  <si>
    <t>成都市温江区中医医院</t>
  </si>
  <si>
    <t>小牛血清去蛋白注射液</t>
  </si>
  <si>
    <t>5ml:0.2g</t>
  </si>
  <si>
    <t>锦州奥鸿</t>
  </si>
  <si>
    <t>拉萨市人民医院</t>
  </si>
  <si>
    <t>30G.8mm*7枚</t>
  </si>
  <si>
    <t>诺和诺德（中国）</t>
  </si>
  <si>
    <t>丙酸氟替卡松鼻喷雾剂（辅舒良）</t>
  </si>
  <si>
    <t>50ug*120喷</t>
  </si>
  <si>
    <t>西班牙Glaxo Wellcome S.A.</t>
  </si>
  <si>
    <t>门冬胰岛素注射液</t>
  </si>
  <si>
    <t>3ml:300iu(特充）</t>
  </si>
  <si>
    <t>广东一品红药业有限公司</t>
  </si>
  <si>
    <t>中国人民解放军第三军医大学第一附属医院</t>
  </si>
  <si>
    <t>鱼腥草素钠片</t>
  </si>
  <si>
    <t>30mg*36s</t>
  </si>
  <si>
    <t>广州一品红</t>
  </si>
  <si>
    <t>罗通定片</t>
  </si>
  <si>
    <t>地巴唑片</t>
  </si>
  <si>
    <t>山西临汾健民</t>
  </si>
  <si>
    <t>中国人民解放军第三军医大学第二附属医院</t>
  </si>
  <si>
    <t>胱氨酸片</t>
  </si>
  <si>
    <t>50mg*100s</t>
  </si>
  <si>
    <t>成都市湔江</t>
  </si>
  <si>
    <t>鲨肝醇片</t>
  </si>
  <si>
    <t>江苏鹏鹤</t>
  </si>
  <si>
    <t>四川华天科技实业有限公司</t>
  </si>
  <si>
    <t>天信牌碘伏消毒液</t>
  </si>
  <si>
    <t>四川</t>
  </si>
  <si>
    <t>成都永安制药有限公司</t>
  </si>
  <si>
    <t>艾利克（聚维酮碘溶液）</t>
  </si>
  <si>
    <t>成都永安</t>
  </si>
  <si>
    <t>西藏自治区人民医院</t>
  </si>
  <si>
    <t>注射用泮托拉唑</t>
  </si>
  <si>
    <t>ALTANA Pharman AG（德国）</t>
  </si>
  <si>
    <t>甘草酸二铵胶囊</t>
  </si>
  <si>
    <t>50mg*24s</t>
  </si>
  <si>
    <t>瑞格列奈片</t>
  </si>
  <si>
    <t>2.0mg*30s</t>
  </si>
  <si>
    <t>德国Boehringer Ingel</t>
  </si>
  <si>
    <t>盐酸坦索罗辛缓释胶囊</t>
  </si>
  <si>
    <t>0.2mg*10s</t>
  </si>
  <si>
    <t>安斯泰来</t>
  </si>
  <si>
    <t>盐酸西替利嗪片</t>
  </si>
  <si>
    <t>10mg*5s</t>
  </si>
  <si>
    <t>瑞士UCB Farchim SA</t>
  </si>
  <si>
    <t>羟糖甘滴眼液</t>
  </si>
  <si>
    <t>5ml:羟丙甲纤维素2910</t>
  </si>
  <si>
    <t>美国Alcon Laboratories Inc</t>
  </si>
  <si>
    <t>注射用替加环素</t>
  </si>
  <si>
    <t>50mg</t>
  </si>
  <si>
    <t>正大天晴</t>
  </si>
  <si>
    <t>精蛋白生物合成人胰岛素注射液</t>
  </si>
  <si>
    <t>10ml:400iu</t>
  </si>
  <si>
    <t>10ml:0.4g</t>
  </si>
  <si>
    <t>江苏先声药业有限公司</t>
  </si>
  <si>
    <t>依达拉奉注射液</t>
  </si>
  <si>
    <t>5ml:10mg</t>
  </si>
  <si>
    <t>南京先声东元</t>
  </si>
  <si>
    <t>重庆医药集团四川医药有限公司</t>
  </si>
  <si>
    <t>钆贝葡胺注射液</t>
  </si>
  <si>
    <t>15ml</t>
  </si>
  <si>
    <t>上海博莱科信谊</t>
  </si>
  <si>
    <t>3ml:300iu(笔芯）</t>
  </si>
  <si>
    <t>上海勃林格殷格翰</t>
  </si>
  <si>
    <t>注射用甲磺酸酚妥拉明</t>
  </si>
  <si>
    <t>10mg*5支</t>
  </si>
  <si>
    <t>上海复旦复华</t>
  </si>
  <si>
    <t>注射用重组人干扰素</t>
  </si>
  <si>
    <t>北京三元基因工程</t>
  </si>
  <si>
    <t>盐酸帕罗西汀片</t>
  </si>
  <si>
    <t>中美天津史克</t>
  </si>
  <si>
    <t>四川康达欣医药有限公司</t>
  </si>
  <si>
    <t>注射用丝裂霉素</t>
  </si>
  <si>
    <t>2mg</t>
  </si>
  <si>
    <t>浙江海正药业</t>
  </si>
  <si>
    <t>注射用放线菌素D（更生霉素）</t>
  </si>
  <si>
    <t>0.2mg</t>
  </si>
  <si>
    <t>门冬胰岛素30注射液</t>
  </si>
  <si>
    <t>100iu/ml*3m</t>
  </si>
  <si>
    <t>盐酸帕罗西汀片(赛乐特)</t>
  </si>
  <si>
    <t>标准桃金娘油肠溶胶囊（成人装）</t>
  </si>
  <si>
    <t>300mg*10s</t>
  </si>
  <si>
    <t>德国R.P.SCHERER GMBH</t>
  </si>
  <si>
    <t xml:space="preserve">碘帕醇注射液 </t>
  </si>
  <si>
    <t>30gI:100ml</t>
  </si>
  <si>
    <t>深圳市康哲药业有限公司</t>
  </si>
  <si>
    <t>熊去氧胆酸胶囊</t>
  </si>
  <si>
    <t>250mg*25s</t>
  </si>
  <si>
    <t>德国Losan Pharma GmbH</t>
  </si>
  <si>
    <t>沙丁胺醇气雾剂</t>
  </si>
  <si>
    <t>100微克/揿*200揿</t>
  </si>
  <si>
    <t>中国苏州葛兰素史克</t>
  </si>
  <si>
    <t>乳酸环丙沙星氯化钠注射液</t>
  </si>
  <si>
    <t>100ml:0.2g</t>
  </si>
  <si>
    <t>广州南新</t>
  </si>
  <si>
    <t>陕西开元制药有限公司</t>
  </si>
  <si>
    <t>麻黄止嗽胶囊</t>
  </si>
  <si>
    <t>0.28g*24s</t>
  </si>
  <si>
    <t>陕西开元</t>
  </si>
  <si>
    <t>四川隆森医药有限责任公司</t>
  </si>
  <si>
    <t>德阳市人民医院</t>
  </si>
  <si>
    <t>阿奇霉素分散片</t>
  </si>
  <si>
    <t>成都通德</t>
  </si>
  <si>
    <t>格列美脲胶囊</t>
  </si>
  <si>
    <t>2mg*12s</t>
  </si>
  <si>
    <t>四川普渡</t>
  </si>
  <si>
    <t>贵州三力制药股份有限公司</t>
  </si>
  <si>
    <t>开喉剑喷雾剂</t>
  </si>
  <si>
    <t>30ml</t>
  </si>
  <si>
    <t>贵州三力</t>
  </si>
  <si>
    <t>雷公藤多苷片</t>
  </si>
  <si>
    <t>浙江普洛康裕</t>
  </si>
  <si>
    <t>七叶神安片</t>
  </si>
  <si>
    <t>100mg*24s</t>
  </si>
  <si>
    <t>云南植物</t>
  </si>
  <si>
    <t>佳程药业（贵州）有限责任公司</t>
  </si>
  <si>
    <t>玫芦消痤膏</t>
  </si>
  <si>
    <t>30g</t>
  </si>
  <si>
    <t>佳程药业</t>
  </si>
  <si>
    <t>复方醋酸棉酚片</t>
  </si>
  <si>
    <t>20mg*5s</t>
  </si>
  <si>
    <t>西安北方</t>
  </si>
  <si>
    <t>注射用盐酸去甲万古霉素</t>
  </si>
  <si>
    <t>0.4g</t>
  </si>
  <si>
    <t>厄贝沙坦分散片</t>
  </si>
  <si>
    <t>0.15g*12s</t>
  </si>
  <si>
    <t>德阳第五医院股份有限公司</t>
  </si>
  <si>
    <t>苦碟子注射液</t>
  </si>
  <si>
    <t>10ml</t>
  </si>
  <si>
    <t>沈阳双鼎</t>
  </si>
  <si>
    <t>参麦注射液</t>
  </si>
  <si>
    <t>河北神威</t>
  </si>
  <si>
    <t>注射用多索茶碱</t>
  </si>
  <si>
    <t>陕西博森</t>
  </si>
  <si>
    <t>注射用奥硝唑</t>
  </si>
  <si>
    <t>0.25g</t>
  </si>
  <si>
    <t>武汉长联来福</t>
  </si>
  <si>
    <t>枸橼酸铋雷尼替丁胶囊</t>
  </si>
  <si>
    <t>0.2g*14s</t>
  </si>
  <si>
    <t>常州兰陵</t>
  </si>
  <si>
    <t>海南女娲新特药有限公司</t>
  </si>
  <si>
    <t>益母草分散片</t>
  </si>
  <si>
    <t>0.4g*24s</t>
  </si>
  <si>
    <t>浙江维康</t>
  </si>
  <si>
    <t>四川和成医药有限公司</t>
  </si>
  <si>
    <t>注射用阿莫西林钠克拉维酸钾</t>
  </si>
  <si>
    <t>1.2g</t>
  </si>
  <si>
    <t xml:space="preserve">  制药</t>
  </si>
  <si>
    <t>注射用头孢他啶</t>
  </si>
  <si>
    <t>2g</t>
  </si>
  <si>
    <t>注射用头孢硫脒</t>
  </si>
  <si>
    <t>福安药业集团庆余堂</t>
  </si>
  <si>
    <t>50ml</t>
  </si>
  <si>
    <t>硝苯地平缓释片</t>
  </si>
  <si>
    <t xml:space="preserve">30mg*7s </t>
  </si>
  <si>
    <t>广州环球</t>
  </si>
  <si>
    <t>南充市中心医院</t>
  </si>
  <si>
    <t>西充县人民医院</t>
  </si>
  <si>
    <t>注射用单唾液酸四己糖神经节苷脂钠</t>
  </si>
  <si>
    <t>齐鲁制药</t>
  </si>
  <si>
    <t>陕西兆兴</t>
  </si>
  <si>
    <t>阿法骨化醇软胶囊</t>
  </si>
  <si>
    <t>0.25ug*20s</t>
  </si>
  <si>
    <t>大连天宇奥森</t>
  </si>
  <si>
    <t>注射用阿洛西林钠</t>
  </si>
  <si>
    <t>胞磷胆碱钠氯化钠注射液</t>
  </si>
  <si>
    <t>重庆莱美</t>
  </si>
  <si>
    <t>盐酸氨溴索缓释胶囊</t>
  </si>
  <si>
    <t>75mg*12s</t>
  </si>
  <si>
    <t>乐普</t>
  </si>
  <si>
    <t>骨瓜提取物注射液</t>
  </si>
  <si>
    <t>2ml:10mg</t>
  </si>
  <si>
    <t>哈尔滨圣泰生物</t>
  </si>
  <si>
    <t>注射用头孢噻肟钠</t>
  </si>
  <si>
    <t>维生素D2注射液</t>
  </si>
  <si>
    <t>1ml:5mg</t>
  </si>
  <si>
    <t>江西赣南海欣</t>
  </si>
  <si>
    <t>注射用头孢唑肟钠</t>
  </si>
  <si>
    <t>天王补心片</t>
  </si>
  <si>
    <t>重庆巨琪诺美</t>
  </si>
  <si>
    <t>1.5g</t>
  </si>
  <si>
    <t>江苏海宏</t>
  </si>
  <si>
    <t>银杏叶丸</t>
  </si>
  <si>
    <t>0.2g*24s</t>
  </si>
  <si>
    <t>成都永康</t>
  </si>
  <si>
    <t>注射用长春西汀</t>
  </si>
  <si>
    <t>山西普德</t>
  </si>
  <si>
    <t>淄博万杰制药有限公司</t>
  </si>
  <si>
    <t>广东一信药业有限公司</t>
  </si>
  <si>
    <t>格列吡嗪控释片</t>
  </si>
  <si>
    <t>5mg*14s</t>
  </si>
  <si>
    <t>北京红林</t>
  </si>
  <si>
    <t>湖南大森林医药有限公司</t>
  </si>
  <si>
    <t>依诺沙星注射液</t>
  </si>
  <si>
    <t>广东倍尔泰医药有限公司</t>
  </si>
  <si>
    <t>酒石酸罗格列酮分散片</t>
  </si>
  <si>
    <t>4mg*12s</t>
  </si>
  <si>
    <t>400mg</t>
  </si>
  <si>
    <t>黑龙江珍宝岛</t>
  </si>
  <si>
    <t>硫辛酸注射液</t>
  </si>
  <si>
    <t>6ml:0.15g</t>
  </si>
  <si>
    <t>深圳科创易康药业有限公司</t>
  </si>
  <si>
    <t>活血止痛膏</t>
  </si>
  <si>
    <t>8cm*12cm*6s</t>
  </si>
  <si>
    <t>安徽安科余良卿</t>
  </si>
  <si>
    <t>安康北医大制药股份有限公司</t>
  </si>
  <si>
    <t>绞股蓝总甙胶囊</t>
  </si>
  <si>
    <t>60mg*36s</t>
  </si>
  <si>
    <t>安康北医大</t>
  </si>
  <si>
    <t>4mg*6s</t>
  </si>
  <si>
    <t>吉林英联生物制药股份有限公司</t>
  </si>
  <si>
    <t>注射用磷酸肌酸钠</t>
  </si>
  <si>
    <t>0.5g</t>
  </si>
  <si>
    <t>吉林英联</t>
  </si>
  <si>
    <t>注射用香菇多糖</t>
  </si>
  <si>
    <t>1mg</t>
  </si>
  <si>
    <t>江苏康缘</t>
  </si>
  <si>
    <t>苏州</t>
  </si>
  <si>
    <t>广东彼迪药业有限公司</t>
  </si>
  <si>
    <t>灯盏花素片</t>
  </si>
  <si>
    <t>20mg*24s</t>
  </si>
  <si>
    <t>广东</t>
  </si>
  <si>
    <t>天麻素注射液</t>
  </si>
  <si>
    <t>2ml:0.2g</t>
  </si>
  <si>
    <t>海南惠普森</t>
  </si>
  <si>
    <t>涿州东乐制药有限公司</t>
  </si>
  <si>
    <t>甲钴胺胶囊</t>
  </si>
  <si>
    <t>0.5mg*30s</t>
  </si>
  <si>
    <t>福建华海</t>
  </si>
  <si>
    <t>广东爱民药业有限公司</t>
  </si>
  <si>
    <t>甲钴胺分散片</t>
  </si>
  <si>
    <t>江苏四环</t>
  </si>
  <si>
    <t>广东康德鑫药业有限公司</t>
  </si>
  <si>
    <t>厄贝沙坦氢氯噻嗪分散片</t>
  </si>
  <si>
    <t>江苏万高</t>
  </si>
  <si>
    <t>深圳市九明药业有限公司</t>
  </si>
  <si>
    <t>那格列奈分散片</t>
  </si>
  <si>
    <t xml:space="preserve">60mg*24s </t>
  </si>
  <si>
    <t>25mg*120丸</t>
  </si>
  <si>
    <t>桂林市威诺敦医疗器械有限公司</t>
  </si>
  <si>
    <t>一次性理疗用电极片</t>
  </si>
  <si>
    <t>2s</t>
  </si>
  <si>
    <t>桂林市威诺敦</t>
  </si>
  <si>
    <t>眉山圣丹药业有限公司</t>
  </si>
  <si>
    <t>妇炎康复胶囊</t>
  </si>
  <si>
    <t>吉林吉春</t>
  </si>
  <si>
    <t>深圳四环医药有限公司</t>
  </si>
  <si>
    <t>广东顺德国正医药有限公司</t>
  </si>
  <si>
    <t>注射用脑蛋白水解物</t>
  </si>
  <si>
    <t>总氮60mg与游离氨基酸350mg</t>
  </si>
  <si>
    <t>哈尔滨三联</t>
  </si>
  <si>
    <t>广东凌瑞药业有限公司</t>
  </si>
  <si>
    <t>固肾安胎丸</t>
  </si>
  <si>
    <t>6g*9袋</t>
  </si>
  <si>
    <t>北京勃然</t>
  </si>
  <si>
    <t>四川添茂医药有限公司</t>
  </si>
  <si>
    <t>200mg</t>
  </si>
  <si>
    <t>四川广顺堂药业有限公司</t>
  </si>
  <si>
    <t>缬沙坦胶囊</t>
  </si>
  <si>
    <t>80mg*14s</t>
  </si>
  <si>
    <t>天大药业（珠海）</t>
  </si>
  <si>
    <t>崇州市中医院</t>
  </si>
  <si>
    <t>注射用磺苄西林钠</t>
  </si>
  <si>
    <t>湖南尔康湘药</t>
  </si>
  <si>
    <t>盐酸溴已新葡萄糖注射液</t>
  </si>
  <si>
    <t>100ml:4mg</t>
  </si>
  <si>
    <t>江西科伦</t>
  </si>
  <si>
    <t>10mg</t>
  </si>
  <si>
    <t>云南昊邦制药有限公司</t>
  </si>
  <si>
    <t>妇炎康复片</t>
  </si>
  <si>
    <t>0.35g*36s</t>
  </si>
  <si>
    <t>云南吴邦</t>
  </si>
  <si>
    <t>吉林省合力益康医药有限责任公司</t>
  </si>
  <si>
    <t>益气补血片</t>
  </si>
  <si>
    <t>四平市吉特</t>
  </si>
  <si>
    <t>崇州市妇幼保健院</t>
  </si>
  <si>
    <t>盆炎净胶囊</t>
  </si>
  <si>
    <t>0.55g*36s</t>
  </si>
  <si>
    <t>四川奇力</t>
  </si>
  <si>
    <t>四川联成迅康医药股份有限公司</t>
  </si>
  <si>
    <t>乳癖舒片</t>
  </si>
  <si>
    <t>0.5g*45s</t>
  </si>
  <si>
    <t>成都市龙泉驿区第一人民医院</t>
  </si>
  <si>
    <t>250mg</t>
  </si>
  <si>
    <t>广州梧州</t>
  </si>
  <si>
    <t>50mg*12袋</t>
  </si>
  <si>
    <t>四川一片天医药有限公司</t>
  </si>
  <si>
    <t>头孢克肟颗粒</t>
  </si>
  <si>
    <t>脂溶性维生素注射液</t>
  </si>
  <si>
    <t>注射用乙酰谷酰胺</t>
  </si>
  <si>
    <t>0.3g</t>
  </si>
  <si>
    <t>成都市新都区人民医院</t>
  </si>
  <si>
    <t>乙酰谷酰胺注射液</t>
  </si>
  <si>
    <t>5ml:0.25g</t>
  </si>
  <si>
    <t>山西振东</t>
  </si>
  <si>
    <t>100ml：4mg</t>
  </si>
  <si>
    <t>四川阳光润禾药业有限公司</t>
  </si>
  <si>
    <t>盐酸纳洛酮注射液</t>
  </si>
  <si>
    <t>2ml:2mg</t>
  </si>
  <si>
    <t>成都苑东</t>
  </si>
  <si>
    <t>成都市新都区中医医院</t>
  </si>
  <si>
    <t>鹿瓜多肽注射液</t>
  </si>
  <si>
    <t>2ml:4mg</t>
  </si>
  <si>
    <t>哈尔滨誉衡</t>
  </si>
  <si>
    <t>中国五冶集团有限公司医院</t>
  </si>
  <si>
    <t>孕妇金花片</t>
  </si>
  <si>
    <t>0.62g*24s</t>
  </si>
  <si>
    <t>三门峡赛诺维</t>
  </si>
  <si>
    <t>成都嘉诚医药有限责任公司</t>
  </si>
  <si>
    <t>复方血栓通片</t>
  </si>
  <si>
    <t>0.4g*36s</t>
  </si>
  <si>
    <t>扬州中惠</t>
  </si>
  <si>
    <t>四川铭维医药有限公司</t>
  </si>
  <si>
    <t>血塞通片</t>
  </si>
  <si>
    <t>云南维和</t>
  </si>
  <si>
    <t>150mg</t>
  </si>
  <si>
    <t>100mg*12s</t>
  </si>
  <si>
    <t>盐酸左氧氟沙星氯化钠注射液</t>
  </si>
  <si>
    <t>100ml:0.2g:0.9</t>
  </si>
  <si>
    <t>2ml:1.25万U*10支</t>
  </si>
  <si>
    <t>广东合鑫医药有限公司</t>
  </si>
  <si>
    <t>低分子量肝素钙注射液</t>
  </si>
  <si>
    <t>1ml:5000抗Xa因子国际</t>
  </si>
  <si>
    <t>2mg*20s</t>
  </si>
  <si>
    <t>重庆康刻尔</t>
  </si>
  <si>
    <t>消炎利胆片</t>
  </si>
  <si>
    <t>广东万年青</t>
  </si>
  <si>
    <t>注射用阿奇霉素</t>
  </si>
  <si>
    <t>湖南科伦</t>
  </si>
  <si>
    <t>注射用卡络磺钠</t>
  </si>
  <si>
    <t>20mg</t>
  </si>
  <si>
    <t>甲钴胺片</t>
  </si>
  <si>
    <t>0.5mg*24s</t>
  </si>
  <si>
    <t>海南斯达</t>
  </si>
  <si>
    <t>4ml:30mg</t>
  </si>
  <si>
    <t>尼麦角林胶囊</t>
  </si>
  <si>
    <t>15mg*10s</t>
  </si>
  <si>
    <t>四川创健医药贸易有限公司</t>
  </si>
  <si>
    <t>重组人粒细胞刺激因子注射液</t>
  </si>
  <si>
    <t>75ug</t>
  </si>
  <si>
    <t>注射用甘草酸二铵</t>
  </si>
  <si>
    <t>四川省第五人民医院</t>
  </si>
  <si>
    <t>氨甲环酸注射液</t>
  </si>
  <si>
    <t>10ml:1g</t>
  </si>
  <si>
    <t>注射用头孢呋辛钠</t>
  </si>
  <si>
    <t>欧洲塞浦路斯麦道甘美</t>
  </si>
  <si>
    <t>射洪县人民医院</t>
  </si>
  <si>
    <t>枸橼酸莫沙必利胶囊</t>
  </si>
  <si>
    <t>上海信谊药厂</t>
  </si>
  <si>
    <t>国药集团成都信立邦生物制药有限公司</t>
  </si>
  <si>
    <t>注射用布美他尼</t>
  </si>
  <si>
    <t>成都信立邦</t>
  </si>
  <si>
    <t>2mg*24s</t>
  </si>
  <si>
    <t>游离氨基酸350mg</t>
  </si>
  <si>
    <t>兰索拉唑片</t>
  </si>
  <si>
    <t>15mg*14s</t>
  </si>
  <si>
    <t>江苏万高药业股份有限公司</t>
  </si>
  <si>
    <t>独一味软胶囊</t>
  </si>
  <si>
    <t>三台县人民医院</t>
  </si>
  <si>
    <t>0.35g*75s</t>
  </si>
  <si>
    <t>蒲地蓝消炎胶囊</t>
  </si>
  <si>
    <t>0.4g*48s</t>
  </si>
  <si>
    <t>广东心宝</t>
  </si>
  <si>
    <t>无锡市舒康医疗器械有限公司</t>
  </si>
  <si>
    <t>一次性切口保护套</t>
  </si>
  <si>
    <t>SHKB50</t>
  </si>
  <si>
    <t>无锡市舒康</t>
  </si>
  <si>
    <t>SHKB70</t>
  </si>
  <si>
    <t>SHKA220/230-220/250</t>
  </si>
  <si>
    <t>北京天衡药物研究院南阳天衡制药厂</t>
  </si>
  <si>
    <t>犍为县人民医院</t>
  </si>
  <si>
    <t>利培酮片</t>
  </si>
  <si>
    <t>1mg*20s</t>
  </si>
  <si>
    <t>北京天衡</t>
  </si>
  <si>
    <t>吉林省刻康药业有限公司</t>
  </si>
  <si>
    <t>解郁安神颗粒</t>
  </si>
  <si>
    <t>5g*10袋</t>
  </si>
  <si>
    <t>眉山市人民医院</t>
  </si>
  <si>
    <t>0.9%氯化钠注射液</t>
  </si>
  <si>
    <t>50ml:0.45g</t>
  </si>
  <si>
    <t>眉山容合医药有限公司</t>
  </si>
  <si>
    <t>10%葡萄糖注射液</t>
  </si>
  <si>
    <t>250ml:25g</t>
  </si>
  <si>
    <t>500ml:4.5g</t>
  </si>
  <si>
    <t>葡萄糖注射液（5%）</t>
  </si>
  <si>
    <t>500ml:25g</t>
  </si>
  <si>
    <t>250ml:2.25g</t>
  </si>
  <si>
    <t>复方氯化钠注射液</t>
  </si>
  <si>
    <t>葡萄糖氯化钠注射液</t>
  </si>
  <si>
    <t>5%葡萄糖注射液</t>
  </si>
  <si>
    <t>100m:5g</t>
  </si>
  <si>
    <t>100ml:5g</t>
  </si>
  <si>
    <t>100ml:0.9g</t>
  </si>
  <si>
    <t>250ml:12.5g：2.25g</t>
  </si>
  <si>
    <t>50ml:1.45g</t>
  </si>
  <si>
    <t>灭菌注射用水</t>
  </si>
  <si>
    <t>注射用环磷腺苷葡胺</t>
  </si>
  <si>
    <t>30mg</t>
  </si>
  <si>
    <t>瑞阳</t>
  </si>
  <si>
    <t>成都昇和医药有限责任公司</t>
  </si>
  <si>
    <t>盐酸格拉司琼注射液</t>
  </si>
  <si>
    <t>3ml:3mg</t>
  </si>
  <si>
    <t>四川升和</t>
  </si>
  <si>
    <t>四川省瑞海医药有限公司</t>
  </si>
  <si>
    <t>硝酸甘油注射液</t>
  </si>
  <si>
    <t>甲硫酸新斯的明注射液</t>
  </si>
  <si>
    <t>四川美大康华康</t>
  </si>
  <si>
    <t>肾石通颗粒</t>
  </si>
  <si>
    <t>15g*10袋</t>
  </si>
  <si>
    <t>四川民康药业有限公司</t>
  </si>
  <si>
    <t>甲磺酸左氧氟沙星注射液</t>
  </si>
  <si>
    <t>华润双鹤</t>
  </si>
  <si>
    <t>注射用促肝细胞生长素</t>
  </si>
  <si>
    <t>长春海悦</t>
  </si>
  <si>
    <t>布洛芬混悬液</t>
  </si>
  <si>
    <t>25ml*4瓶</t>
  </si>
  <si>
    <t>扬州市三药</t>
  </si>
  <si>
    <t>眉山老年病医院</t>
  </si>
  <si>
    <t>注射用盐酸乌拉地尔</t>
  </si>
  <si>
    <t>25mg</t>
  </si>
  <si>
    <t>成都春晟药业有限公司</t>
  </si>
  <si>
    <t>阿托伐他汀钙胶囊</t>
  </si>
  <si>
    <t>吉林省东北亚药业股份有限公司</t>
  </si>
  <si>
    <t>宫瘤宁胶囊</t>
  </si>
  <si>
    <t>0.45g*36s</t>
  </si>
  <si>
    <t>吉林省东北亚</t>
  </si>
  <si>
    <t>成都法和药业有限责任公司</t>
  </si>
  <si>
    <t>双歧杆菌三联活菌肠溶胶囊</t>
  </si>
  <si>
    <t>210mg*24s</t>
  </si>
  <si>
    <t>晋城海斯</t>
  </si>
  <si>
    <t>四川禾目医药有限公司</t>
  </si>
  <si>
    <t>脑苷肌肽注射液</t>
  </si>
  <si>
    <t>2ml</t>
  </si>
  <si>
    <t>吉林四环</t>
  </si>
  <si>
    <t>重庆市修源医药有限公司</t>
  </si>
  <si>
    <t>乳核内消液</t>
  </si>
  <si>
    <t>四川省新鹿</t>
  </si>
  <si>
    <t>复方氨基酸注射液（18AA）</t>
  </si>
  <si>
    <t>250ml:21.25</t>
  </si>
  <si>
    <t>深圳市海滨</t>
  </si>
  <si>
    <t>海南通用同盟</t>
  </si>
  <si>
    <t>金刚藤软胶囊</t>
  </si>
  <si>
    <t>0.85g*24s</t>
  </si>
  <si>
    <t>兰索拉唑肠溶片</t>
  </si>
  <si>
    <t>1ml:0.4mg</t>
  </si>
  <si>
    <t>单硝酸异山梨酯缓释片</t>
  </si>
  <si>
    <t>40mg*20s</t>
  </si>
  <si>
    <t>青岛国大生物制药股份有限公司</t>
  </si>
  <si>
    <t>注射用鲑降钙素</t>
  </si>
  <si>
    <t>100IU</t>
  </si>
  <si>
    <t>青岛国大</t>
  </si>
  <si>
    <t>成都蓉合医药有限公司</t>
  </si>
  <si>
    <t>复方黄柏液</t>
  </si>
  <si>
    <t>山东汉方</t>
  </si>
  <si>
    <t>仁寿县人民医院</t>
  </si>
  <si>
    <t>广安市广安区中医医院</t>
  </si>
  <si>
    <t>美洛昔康分散片</t>
  </si>
  <si>
    <t>7.5mg*12s</t>
  </si>
  <si>
    <t>四川省杏杰医药有限公司</t>
  </si>
  <si>
    <t>葡萄糖酸钙锌口服溶液</t>
  </si>
  <si>
    <t>10ml*24支</t>
  </si>
  <si>
    <t>澳诺（中国）</t>
  </si>
  <si>
    <t>广东好的药业有限公司</t>
  </si>
  <si>
    <t>清热通淋片</t>
  </si>
  <si>
    <t>0.39g*36s</t>
  </si>
  <si>
    <t>江西杏林白马</t>
  </si>
  <si>
    <t>丹鳖胶囊</t>
  </si>
  <si>
    <t>广州白云山潘高寿</t>
  </si>
  <si>
    <t>独一味分散片</t>
  </si>
  <si>
    <t>0.5g*36s</t>
  </si>
  <si>
    <t>江西南昌</t>
  </si>
  <si>
    <t>江西杏林白马药业有限公司</t>
  </si>
  <si>
    <t>成都利民药业连锁有限公司</t>
  </si>
  <si>
    <t>灵芝糖浆</t>
  </si>
  <si>
    <t>葡萄糖酸锌口服溶液</t>
  </si>
  <si>
    <t>澳诺（中国）制药有限公司</t>
  </si>
  <si>
    <t>维生素C咀嚼片</t>
  </si>
  <si>
    <t>裸花紫珠胶囊</t>
  </si>
  <si>
    <t>复方滋补力膏</t>
  </si>
  <si>
    <t>200g</t>
  </si>
  <si>
    <t>江西弘源药业有限公司</t>
  </si>
  <si>
    <t>肤疾洗剂</t>
  </si>
  <si>
    <t>100ml+8.3g</t>
  </si>
  <si>
    <t>锌钙特软胶囊</t>
  </si>
  <si>
    <t>1200mg*30s</t>
  </si>
  <si>
    <t>澳诺（青岛）</t>
  </si>
  <si>
    <t>河北医药有限责任公司</t>
  </si>
  <si>
    <t>维生素AD滴剂</t>
  </si>
  <si>
    <t>青岛双鲸</t>
  </si>
  <si>
    <t>1200mg*60s</t>
  </si>
  <si>
    <t>西藏金珠雅砻藏药有限责任公司</t>
  </si>
  <si>
    <t>威海市天福医药有限公司</t>
  </si>
  <si>
    <t>十五味乳鹏丸</t>
  </si>
  <si>
    <t>0.3g*12s</t>
  </si>
  <si>
    <t>西藏金珠雅砻藏药</t>
  </si>
  <si>
    <t>宜宾众生医药有限公司</t>
  </si>
  <si>
    <t>硝呋太尔制霉素阴道软膏</t>
  </si>
  <si>
    <t>南京南大</t>
  </si>
  <si>
    <t>湖南千金协力药业有限公司</t>
  </si>
  <si>
    <t>四川利信药业有限公司</t>
  </si>
  <si>
    <t>水飞蓟宾葡甲胺片</t>
  </si>
  <si>
    <t>50mg*60s</t>
  </si>
  <si>
    <t>湖南千金协力</t>
  </si>
  <si>
    <t>四川贝尔康医药有限公司</t>
  </si>
  <si>
    <t>桑椹膏</t>
  </si>
  <si>
    <t>青岛双鲸药业有限公司</t>
  </si>
  <si>
    <t>维生素D滴剂</t>
  </si>
  <si>
    <t>保妇康凝胶</t>
  </si>
  <si>
    <t>4g*3支</t>
  </si>
  <si>
    <t>四川省崇州市三元药业有限责任公司</t>
  </si>
  <si>
    <t>泸州宝光医药有限公司</t>
  </si>
  <si>
    <t>成都市新世纪川康大药房有限公司</t>
  </si>
  <si>
    <t>0.38g*45s</t>
  </si>
  <si>
    <t>清热止痒洗剂</t>
  </si>
  <si>
    <t>200ml</t>
  </si>
  <si>
    <t>云南优克</t>
  </si>
  <si>
    <t>双流县文星利民药店</t>
  </si>
  <si>
    <t>维生素AD滴剂（一岁以上）</t>
  </si>
  <si>
    <t>维生素AD滴剂（一岁以下）</t>
  </si>
  <si>
    <t>风寒咳嗽颗粒</t>
  </si>
  <si>
    <t>肝精补血素口服液</t>
  </si>
  <si>
    <t>河南灵佑</t>
  </si>
  <si>
    <t>感冒咳嗽颗粒</t>
  </si>
  <si>
    <t>10g*12袋</t>
  </si>
  <si>
    <t>江西华太</t>
  </si>
  <si>
    <t>猴耳环消炎颗粒</t>
  </si>
  <si>
    <t>6g*6袋</t>
  </si>
  <si>
    <t>160ml*4瓶</t>
  </si>
  <si>
    <t>芦根枇杷叶颗粒</t>
  </si>
  <si>
    <t>12g*6袋</t>
  </si>
  <si>
    <t>清火片</t>
  </si>
  <si>
    <t>湖北纽兰</t>
  </si>
  <si>
    <t>小儿清热止咳口服液</t>
  </si>
  <si>
    <t>止痛化癓片</t>
  </si>
  <si>
    <t>凉山佳能达医药贸易有限责任公司</t>
  </si>
  <si>
    <t>攀枝花市敬德堂医药有限责任公司</t>
  </si>
  <si>
    <t>富马酸喹硫平片</t>
  </si>
  <si>
    <t>苏州第壹制药</t>
  </si>
  <si>
    <t>四川德和医药有限责任公司</t>
  </si>
  <si>
    <t>注射用拉氧头孢钠</t>
  </si>
  <si>
    <t>浙江惠迪森</t>
  </si>
  <si>
    <t>四川省华川药业有限公司</t>
  </si>
  <si>
    <t>凉山州康华医药贸易有限公司</t>
  </si>
  <si>
    <t>上海东海</t>
  </si>
  <si>
    <t>犍为县鸿康医药有限公司</t>
  </si>
  <si>
    <t>心舒宝胶囊</t>
  </si>
  <si>
    <t>0.25g*12s*2板</t>
  </si>
  <si>
    <t>灵芝益寿胶囊</t>
  </si>
  <si>
    <t>0.55g*60s</t>
  </si>
  <si>
    <t>四川勤康健之佳医药有限责任公司</t>
  </si>
  <si>
    <t>胃灵颗粒</t>
  </si>
  <si>
    <t>成都本草堂医药贸易有限公司</t>
  </si>
  <si>
    <t>和平泰康资阳药业有限责任公司</t>
  </si>
  <si>
    <t>50mg*18s</t>
  </si>
  <si>
    <t>湖南方盛</t>
  </si>
  <si>
    <t>4g*5支</t>
  </si>
  <si>
    <t>0.5g*12s*3板</t>
  </si>
  <si>
    <t>羚贝止咳糖浆</t>
  </si>
  <si>
    <t>吉林敖东集团力源制药</t>
  </si>
  <si>
    <t>四川健生堂医药有限公司</t>
  </si>
  <si>
    <t>补金片</t>
  </si>
  <si>
    <t>通化汇金堂</t>
  </si>
  <si>
    <t>永清县东方医药药材有限公司</t>
  </si>
  <si>
    <t>12丸</t>
  </si>
  <si>
    <t>芜湖张恒春药业有限公司</t>
  </si>
  <si>
    <t>成都安一达药业有限公司</t>
  </si>
  <si>
    <t>肺结核丸</t>
  </si>
  <si>
    <t>81g</t>
  </si>
  <si>
    <t>芜湖张恒春</t>
  </si>
  <si>
    <t>达州市强生药业有限公司</t>
  </si>
  <si>
    <t>10s*3板</t>
  </si>
  <si>
    <t>断血流分散片</t>
  </si>
  <si>
    <t>0.5g*18s*2板</t>
  </si>
  <si>
    <t>四川大药房医药连锁有限公司</t>
  </si>
  <si>
    <t>四川省医药物资有限公司</t>
  </si>
  <si>
    <t>西安药材贸易中心有限公司</t>
  </si>
  <si>
    <t>抗痨胶囊</t>
  </si>
  <si>
    <t>0.5g*50s</t>
  </si>
  <si>
    <t>西安康拜尔</t>
  </si>
  <si>
    <t>四川科创医药集团有限公司</t>
  </si>
  <si>
    <t>澳诺（青岛）制药有限公司</t>
  </si>
  <si>
    <t>成都蓉华医药科技发展有限公司</t>
  </si>
  <si>
    <t>宜宾天天康大药房零售连锁有限责任公司</t>
  </si>
  <si>
    <t>重庆科瑞东和制药有限责任公司</t>
  </si>
  <si>
    <t>复方补骨脂颗粒</t>
  </si>
  <si>
    <t>20g*8袋</t>
  </si>
  <si>
    <t>重庆科瑞东和</t>
  </si>
  <si>
    <t>成都震康大药房有限责任公司</t>
  </si>
  <si>
    <t>成都震康大药房有限责任公司青羊区双清南路药店</t>
  </si>
  <si>
    <t>龙泉驿区大面街办仁康药店</t>
  </si>
  <si>
    <t>妇科止带胶囊</t>
  </si>
  <si>
    <t>0.3g*36s</t>
  </si>
  <si>
    <t>盐酸特比萘芬凝胶</t>
  </si>
  <si>
    <t>10g</t>
  </si>
  <si>
    <t>200g*4瓶</t>
  </si>
  <si>
    <t>野苏胶囊</t>
  </si>
  <si>
    <t>0.33g*36s</t>
  </si>
  <si>
    <t>云南优克制药公司</t>
  </si>
  <si>
    <t>石椒草咳喘颗粒</t>
  </si>
  <si>
    <t>8g*6袋</t>
  </si>
  <si>
    <t>100ml*24s</t>
  </si>
  <si>
    <t>热毒平颗粒</t>
  </si>
  <si>
    <t>7g*12袋</t>
  </si>
  <si>
    <t>四川省神草堂大药房有限责任公司</t>
  </si>
  <si>
    <t>四川省格瑞药业有限公司</t>
  </si>
  <si>
    <t>四川省新汇药业有限责任公司</t>
  </si>
  <si>
    <t>辽宁倍奇药业有限公司</t>
  </si>
  <si>
    <t>连云港康缘医药商业有限公司</t>
  </si>
  <si>
    <t>对氨基水杨酸异烟肼片</t>
  </si>
  <si>
    <t>贵州神奇</t>
  </si>
  <si>
    <t>四川诚隆药业有限责任公司</t>
  </si>
  <si>
    <t>四川金仁医药有限公司</t>
  </si>
  <si>
    <t>四川匹特欧医药贸易有限公司</t>
  </si>
  <si>
    <t>江西银涛</t>
  </si>
  <si>
    <t>抗骨增生片</t>
  </si>
  <si>
    <t>磷酸苯丙哌林口服溶液</t>
  </si>
  <si>
    <t>四川凯艺药业有限公司</t>
  </si>
  <si>
    <t>四川诚隆药业连锁经营有限公司</t>
  </si>
  <si>
    <t>三门峡博科医疗器械有限责任公司</t>
  </si>
  <si>
    <t>乐山市妇幼保健院</t>
  </si>
  <si>
    <t>退热贴</t>
  </si>
  <si>
    <t>5cm*12cm*2贴</t>
  </si>
  <si>
    <t>三门峡博科医疗</t>
  </si>
  <si>
    <t>八珍胶囊</t>
  </si>
  <si>
    <t>3g*12袋</t>
  </si>
  <si>
    <t>成都市妇女儿童中心医院</t>
  </si>
  <si>
    <t>江油市疾病预防控制中心</t>
  </si>
  <si>
    <t>丙硫异烟胺肠溶片</t>
  </si>
  <si>
    <t>辽宁倍奇</t>
  </si>
  <si>
    <t>威远县疾病预防控制中心</t>
  </si>
  <si>
    <t>绵竹市疾病预防控制中心</t>
  </si>
  <si>
    <t>贵州飞云岭药业股份有限公司</t>
  </si>
  <si>
    <t>益肺止咳胶囊</t>
  </si>
  <si>
    <t>贵州飞云岭</t>
  </si>
  <si>
    <t>筠连县疾病预防控制中心</t>
  </si>
  <si>
    <t>阿尔梅TX医用X射线胶片</t>
  </si>
  <si>
    <t>14*14in*100张</t>
  </si>
  <si>
    <t>成都宜鹭创展医疗器械有限公司</t>
  </si>
  <si>
    <t>阿坝州林业中心医院</t>
  </si>
  <si>
    <t>智能电子血压计</t>
  </si>
  <si>
    <t>HEM-6111</t>
  </si>
  <si>
    <t xml:space="preserve">0.38s*45s </t>
  </si>
  <si>
    <t>内江市中区疾病预防控制中心</t>
  </si>
  <si>
    <t>卡介菌多糖核酸注射液</t>
  </si>
  <si>
    <t>1ml:0.35mg</t>
  </si>
  <si>
    <t>陕西医药控股集团</t>
  </si>
  <si>
    <t>无锡福祈制药有限公司</t>
  </si>
  <si>
    <t>前郭县结核病防治所</t>
  </si>
  <si>
    <t>利福喷丁胶囊</t>
  </si>
  <si>
    <t>0.15g*20s</t>
  </si>
  <si>
    <t>四川智同医药有限公司</t>
  </si>
  <si>
    <t>双黄连颗粒</t>
  </si>
  <si>
    <t>哈尔滨儿童</t>
  </si>
  <si>
    <t>开江县疾病预防控制中心</t>
  </si>
  <si>
    <t>湖南金之路医药有限公司</t>
  </si>
  <si>
    <t>南部县疾病预防控制中心</t>
  </si>
  <si>
    <t>二维葡醛内酯片</t>
  </si>
  <si>
    <t>50mg*12s*4板</t>
  </si>
  <si>
    <t>河北东风</t>
  </si>
  <si>
    <t>中江县疾病预防控制中心</t>
  </si>
  <si>
    <t>81g/瓶</t>
  </si>
  <si>
    <t>射洪县疾病预防控制中心</t>
  </si>
  <si>
    <t>结核灵片</t>
  </si>
  <si>
    <t>0.12*24s*3片</t>
  </si>
  <si>
    <t>辽宁康辰</t>
  </si>
  <si>
    <t>绵竹友好医院</t>
  </si>
  <si>
    <t>苯磺酸左旋氨氯地平片</t>
  </si>
  <si>
    <t>2.5mg*14s</t>
  </si>
  <si>
    <t>南昌弘益</t>
  </si>
  <si>
    <t>千柏鼻炎片</t>
  </si>
  <si>
    <t>0.24g*100s</t>
  </si>
  <si>
    <t>广东省惠州市中药厂</t>
  </si>
  <si>
    <t>安徽环球</t>
  </si>
  <si>
    <t xml:space="preserve">   珍宝</t>
  </si>
  <si>
    <t>注射用复方骨肽</t>
  </si>
  <si>
    <t>河北智同</t>
  </si>
  <si>
    <t>5ml</t>
  </si>
  <si>
    <t>石药银湖</t>
  </si>
  <si>
    <t>10mg*10s</t>
  </si>
  <si>
    <t>活血止痛胶囊</t>
  </si>
  <si>
    <t>江西百神昌诺</t>
  </si>
  <si>
    <t>四川金仁医药集团有限公司</t>
  </si>
  <si>
    <t>维生素C注射液</t>
  </si>
  <si>
    <t>1g:5ml*5支</t>
  </si>
  <si>
    <t>板蓝根注射液</t>
  </si>
  <si>
    <t>广东新峰</t>
  </si>
  <si>
    <t>芬必得胶囊</t>
  </si>
  <si>
    <t>0.3g*20s</t>
  </si>
  <si>
    <t>六味地黄丸</t>
  </si>
  <si>
    <t>200s</t>
  </si>
  <si>
    <t>太极集团重庆中药</t>
  </si>
  <si>
    <t>醋酸氟轻松乳膏</t>
  </si>
  <si>
    <t>10g*2.5mg</t>
  </si>
  <si>
    <t>天津太平洋</t>
  </si>
  <si>
    <t>血塞通注射液</t>
  </si>
  <si>
    <t>2ml:100ml*10支</t>
  </si>
  <si>
    <t>云南</t>
  </si>
  <si>
    <t>维生素B1片</t>
  </si>
  <si>
    <t>10mg*1000s</t>
  </si>
  <si>
    <t>硫酸特布他林片</t>
  </si>
  <si>
    <t>2.5mg*20s</t>
  </si>
  <si>
    <t>河  弘</t>
  </si>
  <si>
    <t xml:space="preserve"> 酸地芬尼多片</t>
  </si>
  <si>
    <t>25mg*30s</t>
  </si>
  <si>
    <t>注射用盐酸倍他司汀</t>
  </si>
  <si>
    <t>国药集团国瑞</t>
  </si>
  <si>
    <t>颈复康颗粒</t>
  </si>
  <si>
    <t>颈复康</t>
  </si>
  <si>
    <t>血塞通分散片</t>
  </si>
  <si>
    <t>0.17g/25mg*s</t>
  </si>
  <si>
    <t>维生素B1注射液</t>
  </si>
  <si>
    <t>2ml:0.1g*10支</t>
  </si>
  <si>
    <t>甲钴胺注射液</t>
  </si>
  <si>
    <t>0.5mg:1ml</t>
  </si>
  <si>
    <t>亚宝</t>
  </si>
  <si>
    <t>银杏达莫注射液</t>
  </si>
  <si>
    <t>盐酸氟桂利嗪胶囊</t>
  </si>
  <si>
    <t>5mg*60s</t>
  </si>
  <si>
    <t>山西津华晖星</t>
  </si>
  <si>
    <t>咽炎片</t>
  </si>
  <si>
    <t>醋酸泼尼松龙注射液</t>
  </si>
  <si>
    <t>5ml:125mg</t>
  </si>
  <si>
    <t>华</t>
  </si>
  <si>
    <t>伤科接骨片</t>
  </si>
  <si>
    <t>大连美罗中药</t>
  </si>
  <si>
    <t>0.5mg*20s</t>
  </si>
  <si>
    <t>山西亚宝</t>
  </si>
  <si>
    <t>醋酸泼尼松片</t>
  </si>
  <si>
    <t>5mg*1000s</t>
  </si>
  <si>
    <t>浙江仙琚</t>
  </si>
  <si>
    <t>布洛芬缓释胶囊</t>
  </si>
  <si>
    <t>葛根素注射液</t>
  </si>
  <si>
    <t>2ml:100mg*1支</t>
  </si>
  <si>
    <t>成都</t>
  </si>
  <si>
    <t>四川众仁药业有限公司</t>
  </si>
  <si>
    <t>苍术</t>
  </si>
  <si>
    <t>切制</t>
  </si>
  <si>
    <t>四川众仁药业</t>
  </si>
  <si>
    <t>延胡索</t>
  </si>
  <si>
    <t>净制</t>
  </si>
  <si>
    <t>黄芩</t>
  </si>
  <si>
    <t>片 切制</t>
  </si>
  <si>
    <t>天麻</t>
  </si>
  <si>
    <t>三七</t>
  </si>
  <si>
    <t>黄连</t>
  </si>
  <si>
    <t>蒲公英</t>
  </si>
  <si>
    <t>段 切制</t>
  </si>
  <si>
    <t>薏苡仁</t>
  </si>
  <si>
    <t>制川乌</t>
  </si>
  <si>
    <t>煮制</t>
  </si>
  <si>
    <t>细辛</t>
  </si>
  <si>
    <t>桂枝</t>
  </si>
  <si>
    <t>制草乌</t>
  </si>
  <si>
    <t>木瓜</t>
  </si>
  <si>
    <t>荆芥</t>
  </si>
  <si>
    <t>切制 段</t>
  </si>
  <si>
    <t>地肤子</t>
  </si>
  <si>
    <t>精制</t>
  </si>
  <si>
    <t>牛蒡子</t>
  </si>
  <si>
    <t>盐酸曲美他嗪片</t>
  </si>
  <si>
    <t>20mg*12s*2板</t>
  </si>
  <si>
    <t>湖北四环</t>
  </si>
  <si>
    <t>复方利血平氨苯碟啶片</t>
  </si>
  <si>
    <t>10s</t>
  </si>
  <si>
    <t>麻仁丸</t>
  </si>
  <si>
    <t>6g*5袋</t>
  </si>
  <si>
    <t>太极集团重庆</t>
  </si>
  <si>
    <t>注射用阿昔洛韦</t>
  </si>
  <si>
    <t>三磷酸腺苷注射液</t>
  </si>
  <si>
    <t>20mg:2ml*10支</t>
  </si>
  <si>
    <t>肌苷注射液</t>
  </si>
  <si>
    <t>2ml:100ml*1支</t>
  </si>
  <si>
    <t>香丹注射液</t>
  </si>
  <si>
    <t>四川省宜宾五粮液</t>
  </si>
  <si>
    <t>西咪替丁注射液</t>
  </si>
  <si>
    <t>2ml:0.2g*10支</t>
  </si>
  <si>
    <t>山东方明</t>
  </si>
  <si>
    <t>蒲地蓝消炎片</t>
  </si>
  <si>
    <t>0.3g*24s</t>
  </si>
  <si>
    <t>山东仙河</t>
  </si>
  <si>
    <t>河北奥星集团药业有限公司</t>
  </si>
  <si>
    <t>肿痛安胶囊</t>
  </si>
  <si>
    <t>0.28g*36s</t>
  </si>
  <si>
    <t>通宣理肺丸</t>
  </si>
  <si>
    <t>6g*50小袋</t>
  </si>
  <si>
    <t>太极集团四川绵阳</t>
  </si>
  <si>
    <t>风湿马钱片</t>
  </si>
  <si>
    <t>28s</t>
  </si>
  <si>
    <t>金水宝胶囊</t>
  </si>
  <si>
    <t>0.33g*63s</t>
  </si>
  <si>
    <t>山西济民可信金水宝</t>
  </si>
  <si>
    <t>9g*8袋</t>
  </si>
  <si>
    <t>僵蚕</t>
  </si>
  <si>
    <t>麸炒</t>
  </si>
  <si>
    <t>牛膝</t>
  </si>
  <si>
    <t>川桐皮</t>
  </si>
  <si>
    <t>天花粉</t>
  </si>
  <si>
    <t>续断</t>
  </si>
  <si>
    <t>自然铜</t>
  </si>
  <si>
    <t>粉碎</t>
  </si>
  <si>
    <t>大黄</t>
  </si>
  <si>
    <t>切制 片</t>
  </si>
  <si>
    <t>土鳖虫</t>
  </si>
  <si>
    <t>姜黄</t>
  </si>
  <si>
    <t>三棱</t>
  </si>
  <si>
    <t>莪术</t>
  </si>
  <si>
    <t>鸡血藤</t>
  </si>
  <si>
    <t>骨碎补</t>
  </si>
  <si>
    <t>乳香</t>
  </si>
  <si>
    <t>没药</t>
  </si>
  <si>
    <t>丹参</t>
  </si>
  <si>
    <t>黄桔</t>
  </si>
  <si>
    <t>红花</t>
  </si>
  <si>
    <t>栀子</t>
  </si>
  <si>
    <t>夫西地酸乳膏</t>
  </si>
  <si>
    <t>5g:0.1g</t>
  </si>
  <si>
    <t>澳美</t>
  </si>
  <si>
    <t>炉甘石洗剂</t>
  </si>
  <si>
    <t>广州白云山星群</t>
  </si>
  <si>
    <t>别嘌醇片</t>
  </si>
  <si>
    <t>重庆青阳</t>
  </si>
  <si>
    <t>消旋山莨菪碱片</t>
  </si>
  <si>
    <t>杭州民生</t>
  </si>
  <si>
    <t>重庆东方</t>
  </si>
  <si>
    <t>甲硝唑芬布芬胶囊</t>
  </si>
  <si>
    <t>腰痛宁胶囊</t>
  </si>
  <si>
    <t>0.3g*20s+10ml*5支</t>
  </si>
  <si>
    <t>地榆升白片</t>
  </si>
  <si>
    <t>0.1g*20s*2板</t>
  </si>
  <si>
    <t>秋水仙碱片</t>
  </si>
  <si>
    <t>0.1g*1000s</t>
  </si>
  <si>
    <t>四川省中江神龙医药有限公司</t>
  </si>
  <si>
    <t>普乐安片</t>
  </si>
  <si>
    <t>楚雄老拨云堂</t>
  </si>
  <si>
    <t>云南白药散</t>
  </si>
  <si>
    <t>4g</t>
  </si>
  <si>
    <t>10g:2.5mg</t>
  </si>
  <si>
    <t>东美医疗美容整形门诊部</t>
  </si>
  <si>
    <t>地塞米松磷酸钠滴眼液</t>
  </si>
  <si>
    <t>5ml:1.25mg</t>
  </si>
  <si>
    <t>武汉五景</t>
  </si>
  <si>
    <t>氯霉素滴眼液</t>
  </si>
  <si>
    <t>8ml:20mg</t>
  </si>
  <si>
    <t>莫匹罗星软膏(百多邦)</t>
  </si>
  <si>
    <t>100ml:0.2g:0.9g</t>
  </si>
  <si>
    <t>昆明南疆</t>
  </si>
  <si>
    <t>德阳高新康复医院</t>
  </si>
  <si>
    <t>康妇炎胶囊</t>
  </si>
  <si>
    <t>山东神州</t>
  </si>
  <si>
    <t>壮骨关节丸</t>
  </si>
  <si>
    <t>60g</t>
  </si>
  <si>
    <t>冠心宁注射液</t>
  </si>
  <si>
    <t>四川省长征药业股份有限公司</t>
  </si>
  <si>
    <t>万源市疾病预防控制中心</t>
  </si>
  <si>
    <t>板式组合药A4</t>
  </si>
  <si>
    <t>板式18板+板式117板</t>
  </si>
  <si>
    <t>都江堰市中医医院</t>
  </si>
  <si>
    <t>医用彩色影像成像胶片</t>
  </si>
  <si>
    <t>A4</t>
  </si>
  <si>
    <t>界首市龙鑫</t>
  </si>
  <si>
    <t>资阳市雁江区疾病预防控制中心</t>
  </si>
  <si>
    <t>无锡福祈</t>
  </si>
  <si>
    <t>沈阳双鼎制药有限公司</t>
  </si>
  <si>
    <t>巴州区疾病预防控制中心</t>
  </si>
  <si>
    <t>利福平注射液</t>
  </si>
  <si>
    <t>惠州九惠药业贸易有限公司</t>
  </si>
  <si>
    <t>习水县疾病预防控制中心</t>
  </si>
  <si>
    <t>益肝灵片</t>
  </si>
  <si>
    <t>77mg*100s</t>
  </si>
  <si>
    <t>惠州市九惠制药</t>
  </si>
  <si>
    <t>板式组合药A4盐酸乙胺丁醇片+利福喷丁胶囊</t>
  </si>
  <si>
    <t>15板</t>
  </si>
  <si>
    <t>渠县结核病防治所</t>
  </si>
  <si>
    <t>宜宾市第二人民医院</t>
  </si>
  <si>
    <t>注射用醋酸奥曲肽</t>
  </si>
  <si>
    <t>0.1mg</t>
  </si>
  <si>
    <t>安徽省巢湖市弘慈医疗器械有限公司</t>
  </si>
  <si>
    <t>抗酸染色液</t>
  </si>
  <si>
    <t>4*250ml</t>
  </si>
  <si>
    <t>安徽省巢湖市弘慈</t>
  </si>
  <si>
    <t>成都柯尼特科技有限公司</t>
  </si>
  <si>
    <t>高级油镜油</t>
  </si>
  <si>
    <t>4*20ml</t>
  </si>
  <si>
    <t>珠海</t>
  </si>
  <si>
    <t>泰兴市轻工机械厂</t>
  </si>
  <si>
    <t>X光胶片显影</t>
  </si>
  <si>
    <t>5加仑</t>
  </si>
  <si>
    <t>泰兴市</t>
  </si>
  <si>
    <t>江苏康健医疗用品有限公司</t>
  </si>
  <si>
    <t>痰盒KJ519-2</t>
  </si>
  <si>
    <t>痰培养瓶</t>
  </si>
  <si>
    <t>25ml</t>
  </si>
  <si>
    <t>成都普济医药化工有限公司</t>
  </si>
  <si>
    <t>塑料吸管</t>
  </si>
  <si>
    <t>1ml</t>
  </si>
  <si>
    <t>X胶片套液</t>
  </si>
  <si>
    <t>板式组合药B4</t>
  </si>
  <si>
    <t>盐酸氨溴索口服溶液</t>
  </si>
  <si>
    <t>10ml:30mg*15支</t>
  </si>
  <si>
    <t>山东益康</t>
  </si>
  <si>
    <t>青羊区天天康大药房</t>
  </si>
  <si>
    <t>丹棱县疾病控制中心</t>
  </si>
  <si>
    <t>江西国药有限责任公司</t>
  </si>
  <si>
    <t>复方柳菊片</t>
  </si>
  <si>
    <t>0.58g*48s</t>
  </si>
  <si>
    <t>江西国药</t>
  </si>
  <si>
    <t>成都市金牛区妇幼保健院</t>
  </si>
  <si>
    <t>50mg*6袋</t>
  </si>
  <si>
    <t>四川瑞达医药有限公司</t>
  </si>
  <si>
    <t>口服补液盐III</t>
  </si>
  <si>
    <t>5.125g*6袋</t>
  </si>
  <si>
    <t>西安安健</t>
  </si>
  <si>
    <t>青岛首和金海</t>
  </si>
  <si>
    <t>注射用维库溴铵</t>
  </si>
  <si>
    <t>4mg</t>
  </si>
  <si>
    <t>南京新百</t>
  </si>
  <si>
    <t>成都瑞泰药业有限公司</t>
  </si>
  <si>
    <t>金刚藤丸</t>
  </si>
  <si>
    <t>4g*9袋</t>
  </si>
  <si>
    <t>怀化正好</t>
  </si>
  <si>
    <t>四川兴科林药业有限公司</t>
  </si>
  <si>
    <t>复方锌布颗粒</t>
  </si>
  <si>
    <t>3g*12s</t>
  </si>
  <si>
    <t>西安天一秦昆</t>
  </si>
  <si>
    <t>四川鹭燕世博药业有限公司</t>
  </si>
  <si>
    <t>小儿复方氨基酸注射液</t>
  </si>
  <si>
    <t>50ml:3.0g</t>
  </si>
  <si>
    <t>上海长征富民金山</t>
  </si>
  <si>
    <t>成都第一制药有限公司</t>
  </si>
  <si>
    <t>益母草注射液</t>
  </si>
  <si>
    <t xml:space="preserve"> 成都第一</t>
  </si>
  <si>
    <t>复方莪术油栓</t>
  </si>
  <si>
    <t>50mg*6s</t>
  </si>
  <si>
    <t>成都谊君药业有限公司</t>
  </si>
  <si>
    <t>核黄素磷酸钠注射液</t>
  </si>
  <si>
    <t>江西制药</t>
  </si>
  <si>
    <t>四川众善药业有限公司</t>
  </si>
  <si>
    <t>小儿电解质补给注射液</t>
  </si>
  <si>
    <t>维妇康洗液</t>
  </si>
  <si>
    <t>洗剂外用</t>
  </si>
  <si>
    <t>成都芝芝</t>
  </si>
  <si>
    <t>四川宏康医药有限公司</t>
  </si>
  <si>
    <t>宝宝乐</t>
  </si>
  <si>
    <t>四川蓝皓药业有限公司</t>
  </si>
  <si>
    <t>五维葡钙口服溶液</t>
  </si>
  <si>
    <t>云南红药胶囊</t>
  </si>
  <si>
    <t>黑龙江中桂</t>
  </si>
  <si>
    <t>复方苦参洗剂</t>
  </si>
  <si>
    <t>300ml</t>
  </si>
  <si>
    <t>浙江中法</t>
  </si>
  <si>
    <t>0.5g:5ml</t>
  </si>
  <si>
    <t>湖南洞庭</t>
  </si>
  <si>
    <t>四川蜀南医药有限责任公司</t>
  </si>
  <si>
    <t>布洛芬缓释混悬液</t>
  </si>
  <si>
    <t>50ml(100ml:3g)</t>
  </si>
  <si>
    <t>乳果糖口服溶液</t>
  </si>
  <si>
    <t>60ml:40.02g</t>
  </si>
  <si>
    <t>四川健能</t>
  </si>
  <si>
    <t>龙胆泻肝胶囊</t>
  </si>
  <si>
    <t>利可君片</t>
  </si>
  <si>
    <t>20mg*48s</t>
  </si>
  <si>
    <t>江苏吉贝尔</t>
  </si>
  <si>
    <t>注射用苄星青霉素</t>
  </si>
  <si>
    <t>120万U</t>
  </si>
  <si>
    <t>石药集团中诺</t>
  </si>
  <si>
    <t>汉兵兵药业有限公司</t>
  </si>
  <si>
    <t>降温贴</t>
  </si>
  <si>
    <t>45mm*125mm*2帖</t>
  </si>
  <si>
    <t>武汉兵兵药业</t>
  </si>
  <si>
    <t>成都市金牛区荷花池社区卫生服务中心</t>
  </si>
  <si>
    <t>绵阳市妇幼保健院</t>
  </si>
  <si>
    <t>0.85g*24粒</t>
  </si>
  <si>
    <t>四川科伦药业</t>
  </si>
  <si>
    <t>0.85*27粒</t>
  </si>
  <si>
    <t>四川华仓药业有限公司</t>
  </si>
  <si>
    <t>0.1g*6片</t>
  </si>
  <si>
    <t>成都倍特药业</t>
  </si>
  <si>
    <t>0.1g*12片</t>
  </si>
  <si>
    <t>0.1*6片</t>
  </si>
  <si>
    <t>0.85g*36粒</t>
  </si>
  <si>
    <t>四川粤通医药有限公司</t>
  </si>
  <si>
    <t>芜湖金禾医药有限公司</t>
  </si>
  <si>
    <t>湖北康欣医药有限公司</t>
  </si>
  <si>
    <t>复方维生素注射液（4）</t>
  </si>
  <si>
    <t>成都平原药业</t>
  </si>
  <si>
    <t>四川弘益药业有限公司</t>
  </si>
  <si>
    <t>云南草本堂药业有限公司</t>
  </si>
  <si>
    <t>四川神宇医药有限公司</t>
  </si>
  <si>
    <t>四川大昕药业有限公司</t>
  </si>
  <si>
    <t>达州市谕林药业有限公司</t>
  </si>
  <si>
    <t>四川省仁祥药业有限公司</t>
  </si>
  <si>
    <t>四川司罗德医药有限责任公司</t>
  </si>
  <si>
    <t>出库日期</t>
  </si>
  <si>
    <t>税额</t>
  </si>
  <si>
    <t>6月</t>
  </si>
  <si>
    <t>福州市仓山区杨氏大药房</t>
  </si>
  <si>
    <t>成都市第五人民医院</t>
  </si>
  <si>
    <t>彭州市新都区人民医院</t>
  </si>
  <si>
    <t>鲑降钙素注射液</t>
  </si>
  <si>
    <t>1ml:100IU</t>
  </si>
  <si>
    <t>氨酚曲马多片</t>
  </si>
  <si>
    <t>325mg/37.5mg*10片</t>
  </si>
  <si>
    <t>辅酶A100单位</t>
  </si>
  <si>
    <t>口服补盐液Ⅲ</t>
  </si>
  <si>
    <t>铝碳酸镁咀嚼片</t>
  </si>
  <si>
    <t>注射用门冬氨酸钾镁</t>
  </si>
  <si>
    <t>注射用盐酸甲氯芬酯</t>
  </si>
  <si>
    <t>龙血竭胶囊</t>
  </si>
  <si>
    <t>0.3g*12粒*3板</t>
  </si>
  <si>
    <t>1ml:4ug</t>
  </si>
  <si>
    <t>注射用更昔洛韦</t>
  </si>
  <si>
    <t>阿西莫司胶囊</t>
  </si>
  <si>
    <t>0.25g*16粒</t>
  </si>
  <si>
    <t>右旋糖酐40葡萄糖注射液</t>
  </si>
  <si>
    <t>彭州市中西医结合医院</t>
  </si>
  <si>
    <t>维生素B6注射液</t>
  </si>
  <si>
    <t>2ml:100mg*10支</t>
  </si>
  <si>
    <t>山西晋新双鹤药业有限责任公司</t>
  </si>
  <si>
    <t>100mg*100片</t>
  </si>
  <si>
    <t>湖北华中药业有限公司</t>
  </si>
  <si>
    <t>三磷酸腺苷二钠片（ATP）</t>
  </si>
  <si>
    <t>20mg*24片</t>
  </si>
  <si>
    <t>广西浦北制药厂</t>
  </si>
  <si>
    <t>海南通用三洋药业有限公司</t>
  </si>
  <si>
    <t>10mg*100片</t>
  </si>
  <si>
    <t>华中药业股份有限公司</t>
  </si>
  <si>
    <t>酚氨咖敏片（克感敏片）</t>
  </si>
  <si>
    <t>1000片</t>
  </si>
  <si>
    <t>华东医药（西安）博华制药有限责任公司</t>
  </si>
  <si>
    <t>0.15g*12片</t>
  </si>
  <si>
    <t>济南利民制药有限责任公司</t>
  </si>
  <si>
    <t>石淋通颗粒</t>
  </si>
  <si>
    <t>15克*10袋</t>
  </si>
  <si>
    <t>广西正堂药业有限责任公司</t>
  </si>
  <si>
    <t>马来酸曲美布汀片</t>
  </si>
  <si>
    <t>0.1g*20片</t>
  </si>
  <si>
    <t>海南普利制药有限公司</t>
  </si>
  <si>
    <t>0.5g*36片</t>
  </si>
  <si>
    <t>四川健能制药有限公司</t>
  </si>
  <si>
    <t>10mg*7粒</t>
  </si>
  <si>
    <t>河南天方药业股份有限公司</t>
  </si>
  <si>
    <t>胆舒软胶囊</t>
  </si>
  <si>
    <t>120mg*15粒*2板</t>
  </si>
  <si>
    <t>大连天宇奥森制药有限公司</t>
  </si>
  <si>
    <t>盐酸酚苄明片</t>
  </si>
  <si>
    <t>10mg*24片</t>
  </si>
  <si>
    <t>三九企业集团鞍山九天制药厂</t>
  </si>
  <si>
    <t>四川科伦药业股份有限公司</t>
  </si>
  <si>
    <t>浓氯化钠注射液</t>
  </si>
  <si>
    <t>聚肌胞注射液</t>
  </si>
  <si>
    <t>2ml:2mg*10支</t>
  </si>
  <si>
    <t>成都天台山制药有限公司</t>
  </si>
  <si>
    <t>甲硝唑氯化钠注射液</t>
  </si>
  <si>
    <t>100ml:500mg</t>
  </si>
  <si>
    <t>盐酸氨溴索葡萄糖注射液</t>
  </si>
  <si>
    <t>100ml:30mg</t>
  </si>
  <si>
    <t>上海华源安徽锦辉制药有限公司</t>
  </si>
  <si>
    <t>盐酸溴己新葡萄糖注射液</t>
  </si>
  <si>
    <t>江西科伦药业有限公司</t>
  </si>
  <si>
    <t>广东南国药业有限公司</t>
  </si>
  <si>
    <t>保妇康栓</t>
  </si>
  <si>
    <t>1.74g*8粒</t>
  </si>
  <si>
    <t>海南碧凯药业有限公司</t>
  </si>
  <si>
    <t>注射用乳糖酸阿奇霉素</t>
  </si>
  <si>
    <t>东北制药集团公司沈阳第一制药有限公司</t>
  </si>
  <si>
    <t>盐酸钙胶囊</t>
  </si>
  <si>
    <t>0.6g*12粒</t>
  </si>
  <si>
    <t>昆明邦宇制药有限公司</t>
  </si>
  <si>
    <t>盐酸倍他司汀片</t>
  </si>
  <si>
    <t>4mg*100片</t>
  </si>
  <si>
    <t>新乡恒久远药业有限公司</t>
  </si>
  <si>
    <t>30粒</t>
  </si>
  <si>
    <t>广州白云山制药股份有限公司</t>
  </si>
  <si>
    <t>100ml：0.5g</t>
  </si>
  <si>
    <t>维生素B4片</t>
  </si>
  <si>
    <t>地奥集团成都药业股份有限公司</t>
  </si>
  <si>
    <t>国药集团容生制药有限公司（天津药业焦作有限公司）</t>
  </si>
  <si>
    <t>1.25万单位/2ml*10支</t>
  </si>
  <si>
    <t>天津市生物化学制药有限公司</t>
  </si>
  <si>
    <t>四川国瑞药业有限公司</t>
  </si>
  <si>
    <t>10ml:30mg*1支</t>
  </si>
  <si>
    <t>黑龙江中桂制药有限公司</t>
  </si>
  <si>
    <t>盐酸甲氧氯普胺注射液</t>
  </si>
  <si>
    <t>1ml:10mg*10支</t>
  </si>
  <si>
    <t>天津药业集团新郑股份有限公司</t>
  </si>
  <si>
    <t>盐酸雷尼替丁胶囊</t>
  </si>
  <si>
    <t>0.15g*30粒</t>
  </si>
  <si>
    <t>北大医药股份有限公司</t>
  </si>
  <si>
    <t>阿莫西林分散片</t>
  </si>
  <si>
    <t>0.25g*24片</t>
  </si>
  <si>
    <t>山西同达药业有限公司</t>
  </si>
  <si>
    <t>四川省通园制药有限公司</t>
  </si>
  <si>
    <t>吲哚美辛栓（消炎痛栓）</t>
  </si>
  <si>
    <t>0.1g*5粒*2板</t>
  </si>
  <si>
    <t>湖北东信药业有限公司</t>
  </si>
  <si>
    <t>开塞露</t>
  </si>
  <si>
    <t>上海运佳黄浦制药有限公司</t>
  </si>
  <si>
    <t>2mg*20片</t>
  </si>
  <si>
    <t>重庆康刻尔制药有限公司</t>
  </si>
  <si>
    <t>注射用法莫替丁</t>
  </si>
  <si>
    <t>湖南双成药业股份有限公司</t>
  </si>
  <si>
    <t>川贝枇杷糖浆</t>
  </si>
  <si>
    <t>重庆东方药业股份有限公司</t>
  </si>
  <si>
    <t>250ml：10.65g</t>
  </si>
  <si>
    <t>宜昌三峡制药有限公司</t>
  </si>
  <si>
    <t>20mg*14粒</t>
  </si>
  <si>
    <t>山东罗欣药业股份有限公司</t>
  </si>
  <si>
    <t>胆宁片</t>
  </si>
  <si>
    <t>0.25g*36片</t>
  </si>
  <si>
    <t>山西亚宝药业有限股份公司</t>
  </si>
  <si>
    <t>注射用泮拖拉唑钠</t>
  </si>
  <si>
    <t>42.3mg</t>
  </si>
  <si>
    <t>庆大霉素普鲁卡因维B12颗粒</t>
  </si>
  <si>
    <t>5g*20袋</t>
  </si>
  <si>
    <t>上海华源长富药业集团连德制药有限公司</t>
  </si>
  <si>
    <t>0.5g*30片</t>
  </si>
  <si>
    <t>悦康药业集团有限公司</t>
  </si>
  <si>
    <t>注射用维生素C</t>
  </si>
  <si>
    <t>山西振东泰盛制药有限公司</t>
  </si>
  <si>
    <t>碳酸氢钠注射液</t>
  </si>
  <si>
    <t>10ml:0.5g*5支</t>
  </si>
  <si>
    <t>遂成药业股份有限公司</t>
  </si>
  <si>
    <t>口炎颗粒</t>
  </si>
  <si>
    <t>四川光大制药有限公司</t>
  </si>
  <si>
    <t>小儿清肺化痰颗粒</t>
  </si>
  <si>
    <t>6g*10小包</t>
  </si>
  <si>
    <t>北京长城制药厂</t>
  </si>
  <si>
    <t>黄体酮注射液</t>
  </si>
  <si>
    <t>1ml:20mg*10支</t>
  </si>
  <si>
    <t>浙江仙琚制药股份有限公司</t>
  </si>
  <si>
    <t>复方天麻颗粒</t>
  </si>
  <si>
    <t>四川绵阳一康制药有限公司</t>
  </si>
  <si>
    <t>华润双鹤药业股份有限公司</t>
  </si>
  <si>
    <t>阿昔洛韦片</t>
  </si>
  <si>
    <t>100mg*24片</t>
  </si>
  <si>
    <t>2ml：8万单位*10支</t>
  </si>
  <si>
    <t>天津金耀集团湖北天药药业股份有限公司</t>
  </si>
  <si>
    <t>哈尔滨珍宝岛制药有限公司</t>
  </si>
  <si>
    <t>四川菲德力制药有限公司</t>
  </si>
  <si>
    <t>100片</t>
  </si>
  <si>
    <t>广西济民制药厂</t>
  </si>
  <si>
    <t>来氟米特片</t>
  </si>
  <si>
    <t>10mg*10片</t>
  </si>
  <si>
    <t>河北万岁药业有限公司</t>
  </si>
  <si>
    <t>湖北诺得胜制药有限公司</t>
  </si>
  <si>
    <t>云南白药创可贴</t>
  </si>
  <si>
    <t>6片*18包</t>
  </si>
  <si>
    <t>云南白药集团无锡药业有限公司</t>
  </si>
  <si>
    <t>生脉注射液</t>
  </si>
  <si>
    <t>20ml*3支</t>
  </si>
  <si>
    <t>四川川大华西药业股份有限公司</t>
  </si>
  <si>
    <t>0.1mg*200揿</t>
  </si>
  <si>
    <t>潍坊中狮制药有限公司</t>
  </si>
  <si>
    <t>上海玉瑞生物科技（安阳）药业有限公司</t>
  </si>
  <si>
    <t>甘油果糖氯化钠注射液</t>
  </si>
  <si>
    <t>250ml：25g:12.5g</t>
  </si>
  <si>
    <t>复合维生素B片</t>
  </si>
  <si>
    <t>昆明振华制药厂有限公司</t>
  </si>
  <si>
    <t>急支糖浆</t>
  </si>
  <si>
    <t>太极集团重庆涪陵制药厂有限公司</t>
  </si>
  <si>
    <t>0.25g*100片</t>
  </si>
  <si>
    <t>重庆科瑞制药有限责任公司（原重庆制药七厂）</t>
  </si>
  <si>
    <t>奥硝唑胶囊</t>
  </si>
  <si>
    <t>250g*24粒</t>
  </si>
  <si>
    <t>四川百利药业有限责任公司</t>
  </si>
  <si>
    <t>0.5mg*12片*2板</t>
  </si>
  <si>
    <t>海南斯达制药有限公司</t>
  </si>
  <si>
    <t>12片*2板</t>
  </si>
  <si>
    <t>四川锡成药业有限公司</t>
  </si>
  <si>
    <t>30mg*100片</t>
  </si>
  <si>
    <t>成都市湔江制药厂</t>
  </si>
  <si>
    <t>上海通用药业股份有限公司</t>
  </si>
  <si>
    <t>湖北天圣康迪制药有限公司</t>
  </si>
  <si>
    <t>亚硫酸氢钠甲萘醌注射液</t>
  </si>
  <si>
    <t>1ml:4mg*10支</t>
  </si>
  <si>
    <t>氯化钾缓释片（补达秀）</t>
  </si>
  <si>
    <t>0.5g*24片</t>
  </si>
  <si>
    <t>广州迈特兴华制药厂有限公司</t>
  </si>
  <si>
    <t>山西普德药业股份有限公司</t>
  </si>
  <si>
    <t>养心氏片</t>
  </si>
  <si>
    <t>0.3g*90片</t>
  </si>
  <si>
    <t>青岛国风药业股份有限公司</t>
  </si>
  <si>
    <t>0.3g*10粒*2板</t>
  </si>
  <si>
    <t>广州柏赛罗药业有限公司</t>
  </si>
  <si>
    <t>陕西博森生物制药股份集团有限公司</t>
  </si>
  <si>
    <t>硫普罗宁肠溶胶囊</t>
  </si>
  <si>
    <t>0.1g*12粒</t>
  </si>
  <si>
    <t>海南惠普森医药生物技术有限公司</t>
  </si>
  <si>
    <t>丙酸倍氯米松鼻气雾剂</t>
  </si>
  <si>
    <t>50ug*200揿</t>
  </si>
  <si>
    <t>山东京卫制药有限公司</t>
  </si>
  <si>
    <t>葡萄糖注射液</t>
  </si>
  <si>
    <t>20ml:10g*5支</t>
  </si>
  <si>
    <t>湖北科伦药业有限公司</t>
  </si>
  <si>
    <t>盐酸氨基葡萄糖胶囊</t>
  </si>
  <si>
    <t>0.24g*20粒</t>
  </si>
  <si>
    <t>浙江诚意药业有限公司</t>
  </si>
  <si>
    <t>盐酸昂丹司琼注射液</t>
  </si>
  <si>
    <t>齐鲁制药有限公司</t>
  </si>
  <si>
    <t>12ml:0.3g</t>
  </si>
  <si>
    <t>丹东医创药业有限责任公司</t>
  </si>
  <si>
    <t>注射用糜蛋白酶</t>
  </si>
  <si>
    <t>4000单位*2瓶</t>
  </si>
  <si>
    <t>上海第一生化药业有限公司</t>
  </si>
  <si>
    <t>6*30丸</t>
  </si>
  <si>
    <t>甘肃陇神戎发制药有限公司</t>
  </si>
  <si>
    <t>法莫替丁氯化钠注射液</t>
  </si>
  <si>
    <t>100ml:20mg</t>
  </si>
  <si>
    <t>福建天泉药业股份有限公司</t>
  </si>
  <si>
    <t>维生素k1注射液</t>
  </si>
  <si>
    <t>1g：5ml*5z支</t>
  </si>
  <si>
    <t>彭州市中医医院</t>
  </si>
  <si>
    <t>甲磺酸罗哌卡因注射液</t>
  </si>
  <si>
    <t>10ml:119  2mg</t>
  </si>
  <si>
    <t>消核片</t>
  </si>
  <si>
    <t>0.46g*60片</t>
  </si>
  <si>
    <t>尼莫地平片</t>
  </si>
  <si>
    <t>20mg*50片</t>
  </si>
  <si>
    <t>乳酸左氧氟沙星氯化钠注射液</t>
  </si>
  <si>
    <t>浙江医药股份有限公司新昌制药厂</t>
  </si>
  <si>
    <t>上海现代哈森（商丘）药业股份有限公司</t>
  </si>
  <si>
    <t>60mg</t>
  </si>
  <si>
    <t>瑞阳制药有限公司</t>
  </si>
  <si>
    <t>0.5g*60片</t>
  </si>
  <si>
    <t>安徽新陇海药业有限公司</t>
  </si>
  <si>
    <t>口服葡萄糖</t>
  </si>
  <si>
    <t>江西红星药业有限公司</t>
  </si>
  <si>
    <t>妇科千金片</t>
  </si>
  <si>
    <t>108片</t>
  </si>
  <si>
    <t>株洲千金药业股份有限公司</t>
  </si>
  <si>
    <t>银黄胶囊</t>
  </si>
  <si>
    <t>0.3g*24粒</t>
  </si>
  <si>
    <t>四川泰华堂制药有限公司</t>
  </si>
  <si>
    <t>盐酸消旋山茛菪碱注射液</t>
  </si>
  <si>
    <t>杭州民生药业有限公司</t>
  </si>
  <si>
    <t>冠心丹参滴丸</t>
  </si>
  <si>
    <t>0.04g*150粒</t>
  </si>
  <si>
    <t>中发实业集团业锐药业有限公司</t>
  </si>
  <si>
    <t>黄芪注射液（静滴）</t>
  </si>
  <si>
    <t>神威药业有限公司</t>
  </si>
  <si>
    <t>复方氢氧化铝片</t>
  </si>
  <si>
    <t>广西南宁百会药业集团有限公司</t>
  </si>
  <si>
    <t>注射液卡洛磺钠</t>
  </si>
  <si>
    <t>福安药业集团庆余堂制药有限公司</t>
  </si>
  <si>
    <t>注射用胸腺五肽</t>
  </si>
  <si>
    <t>氨甲苯酸注射液</t>
  </si>
  <si>
    <t>10ml:0.1g*5支</t>
  </si>
  <si>
    <t>上海信谊药厂有限公司</t>
  </si>
  <si>
    <t>1ml:0.1g*10支</t>
  </si>
  <si>
    <t>河南润弘制药股份有限公司</t>
  </si>
  <si>
    <t>复方氨基酸注射液（18AA-VII）</t>
  </si>
  <si>
    <t>200ml：20.65g</t>
  </si>
  <si>
    <t>辽宁海思科制药有限公司</t>
  </si>
  <si>
    <t>头孢克洛分散片</t>
  </si>
  <si>
    <t>0.125g*18片</t>
  </si>
  <si>
    <t>5ml：125mg</t>
  </si>
  <si>
    <t>500ml：50g</t>
  </si>
  <si>
    <t>宝咳宁颗粒</t>
  </si>
  <si>
    <t>2.5g*12袋</t>
  </si>
  <si>
    <t>四川琦云药业有限责任公司</t>
  </si>
  <si>
    <t>肾上腺色腙片</t>
  </si>
  <si>
    <t>5mg*100片</t>
  </si>
  <si>
    <t>江苏亚邦爱普森药业有限公司</t>
  </si>
  <si>
    <t>复方酮康唑软膏</t>
  </si>
  <si>
    <t>昆明滨灴药业有限公司</t>
  </si>
  <si>
    <t>天方药业有限公司</t>
  </si>
  <si>
    <t>100ml：20mg</t>
  </si>
  <si>
    <t>10ml：0.25g*5支</t>
  </si>
  <si>
    <t>天津金耀药业有限公司</t>
  </si>
  <si>
    <t>氟康唑氯化钠注射液</t>
  </si>
  <si>
    <t>四川美大康华康药业股份有限公司</t>
  </si>
  <si>
    <t>6.5cm*10cm</t>
  </si>
  <si>
    <t>氯化钾注射液</t>
  </si>
  <si>
    <t>复方乙酰水杨酸片</t>
  </si>
  <si>
    <t>远大医药（中国）有限公司</t>
  </si>
  <si>
    <t>银柴颗粒</t>
  </si>
  <si>
    <t>12克*20袋</t>
  </si>
  <si>
    <t>重酒石酸去甲肾上腺素注射液</t>
  </si>
  <si>
    <t>1ml：5mg*10支</t>
  </si>
  <si>
    <t>贞芪扶正颗粒（无糖型）</t>
  </si>
  <si>
    <t>修正药业集团股份有限公司</t>
  </si>
  <si>
    <t>注射用甲泼尼龙琥珀酸钠</t>
  </si>
  <si>
    <t>胆康胶囊</t>
  </si>
  <si>
    <t>0.38g*60粒</t>
  </si>
  <si>
    <t>四川金辉药业有限公司</t>
  </si>
  <si>
    <t>双氯芬酸钠缓释片</t>
  </si>
  <si>
    <t>0.1g*24片</t>
  </si>
  <si>
    <t>四川华新制药有限公司</t>
  </si>
  <si>
    <t>彭州市敖平镇卫生院</t>
  </si>
  <si>
    <t>卡婆母凝胶（CBM-I型）</t>
  </si>
  <si>
    <t>3g*2支</t>
  </si>
  <si>
    <t>彭州市九尺镇卫生院</t>
  </si>
  <si>
    <t>彭州市致和镇卫生院</t>
  </si>
  <si>
    <t>康复新液</t>
  </si>
  <si>
    <t>昆明赛诺制药有限公司</t>
  </si>
  <si>
    <t>10mg*14片</t>
  </si>
  <si>
    <t>上海新亚药业闵行有限公司</t>
  </si>
  <si>
    <t>0.25g*60片</t>
  </si>
  <si>
    <t>石家庄市华新药业有限公司</t>
  </si>
  <si>
    <t>胶体果胶铋胶囊</t>
  </si>
  <si>
    <t>100mg*48粒</t>
  </si>
  <si>
    <t>黑龙江江世药业有限公司</t>
  </si>
  <si>
    <t>牛黄降压胶囊</t>
  </si>
  <si>
    <t>0.4g*20粒</t>
  </si>
  <si>
    <t>河北世济唐威有有限公司</t>
  </si>
  <si>
    <t>阿卡波糖胶囊</t>
  </si>
  <si>
    <t>50mg*30粒</t>
  </si>
  <si>
    <t>四川绿叶宝光药业股份有限公司</t>
  </si>
  <si>
    <t>缬沙坦分散片</t>
  </si>
  <si>
    <t>80mg*7片</t>
  </si>
  <si>
    <t>桂林华信制药有限公司</t>
  </si>
  <si>
    <t>彭州市丽春镇卫生院</t>
  </si>
  <si>
    <t>250ml：0.5g</t>
  </si>
  <si>
    <t>格列齐特缓释片</t>
  </si>
  <si>
    <t>30mg*30片</t>
  </si>
  <si>
    <t>10.1mg</t>
  </si>
  <si>
    <r>
      <rPr>
        <sz val="11"/>
        <color indexed="8"/>
        <rFont val="宋体"/>
        <charset val="134"/>
      </rPr>
      <t>口服补盐液</t>
    </r>
    <r>
      <rPr>
        <sz val="11"/>
        <color indexed="8"/>
        <rFont val="宋体"/>
        <charset val="134"/>
      </rPr>
      <t>Ⅲ</t>
    </r>
  </si>
  <si>
    <t>0.5g*2片</t>
  </si>
  <si>
    <t>蒙脱石混悬液</t>
  </si>
  <si>
    <t>90ml:9g</t>
  </si>
  <si>
    <t>妥布霉素地塞米松滴眼液</t>
  </si>
  <si>
    <t>5ml:15mg:5mg</t>
  </si>
  <si>
    <t>虎力散片</t>
  </si>
  <si>
    <t>0.38g*12片</t>
  </si>
  <si>
    <t>药品一批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</si>
</sst>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#,##0.00_ "/>
  </numFmts>
  <fonts count="25"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9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indexed="8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2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1" fillId="15" borderId="10" applyNumberFormat="0" applyAlignment="0" applyProtection="0">
      <alignment vertical="center"/>
    </xf>
    <xf numFmtId="0" fontId="10" fillId="15" borderId="5" applyNumberFormat="0" applyAlignment="0" applyProtection="0">
      <alignment vertical="center"/>
    </xf>
    <xf numFmtId="0" fontId="14" fillId="27" borderId="7" applyNumberForma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43" fontId="0" fillId="0" borderId="0" xfId="0" applyNumberForma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176" fontId="0" fillId="0" borderId="0" xfId="0" applyNumberFormat="1" applyFont="1" applyFill="1" applyBorder="1" applyAlignment="1">
      <alignment vertical="center"/>
    </xf>
    <xf numFmtId="176" fontId="2" fillId="0" borderId="1" xfId="0" applyNumberFormat="1" applyFont="1" applyFill="1" applyBorder="1" applyAlignment="1">
      <alignment horizontal="center" vertical="center"/>
    </xf>
    <xf numFmtId="43" fontId="2" fillId="0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43" fontId="0" fillId="0" borderId="0" xfId="0" applyNumberFormat="1" applyFont="1" applyFill="1" applyBorder="1" applyAlignment="1">
      <alignment vertical="center"/>
    </xf>
    <xf numFmtId="43" fontId="0" fillId="0" borderId="0" xfId="0" applyNumberFormat="1" applyFont="1" applyFill="1" applyBorder="1" applyAlignment="1">
      <alignment horizontal="center" vertical="center"/>
    </xf>
    <xf numFmtId="0" fontId="0" fillId="3" borderId="0" xfId="0" applyFont="1" applyFill="1" applyBorder="1" applyAlignment="1">
      <alignment vertical="center"/>
    </xf>
    <xf numFmtId="176" fontId="0" fillId="3" borderId="0" xfId="0" applyNumberFormat="1" applyFont="1" applyFill="1" applyBorder="1" applyAlignment="1">
      <alignment vertical="center"/>
    </xf>
    <xf numFmtId="176" fontId="3" fillId="3" borderId="0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43" fontId="4" fillId="0" borderId="0" xfId="0" applyNumberFormat="1" applyFont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 wrapText="1"/>
    </xf>
    <xf numFmtId="0" fontId="4" fillId="0" borderId="0" xfId="0" applyNumberFormat="1" applyFont="1" applyFill="1" applyAlignment="1">
      <alignment horizontal="left" vertical="center" wrapText="1"/>
    </xf>
    <xf numFmtId="0" fontId="4" fillId="0" borderId="0" xfId="0" applyNumberFormat="1" applyFont="1" applyFill="1" applyAlignment="1">
      <alignment horizontal="center" vertical="center"/>
    </xf>
    <xf numFmtId="43" fontId="4" fillId="0" borderId="0" xfId="0" applyNumberFormat="1" applyFont="1" applyFill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9" fontId="4" fillId="0" borderId="0" xfId="0" applyNumberFormat="1" applyFont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0" fontId="4" fillId="7" borderId="0" xfId="0" applyFont="1" applyFill="1" applyAlignment="1">
      <alignment horizontal="left" vertical="center" wrapText="1"/>
    </xf>
    <xf numFmtId="58" fontId="4" fillId="0" borderId="0" xfId="0" applyNumberFormat="1" applyFont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left" vertical="center" wrapText="1"/>
    </xf>
    <xf numFmtId="43" fontId="4" fillId="4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left" vertical="center" wrapText="1"/>
    </xf>
    <xf numFmtId="43" fontId="4" fillId="5" borderId="0" xfId="0" applyNumberFormat="1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left" vertical="center" wrapText="1"/>
    </xf>
    <xf numFmtId="43" fontId="4" fillId="6" borderId="0" xfId="0" applyNumberFormat="1" applyFont="1" applyFill="1" applyAlignment="1">
      <alignment horizontal="center" vertical="center"/>
    </xf>
    <xf numFmtId="43" fontId="4" fillId="8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C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DF1372"/>
  <sheetViews>
    <sheetView tabSelected="1" workbookViewId="0">
      <pane ySplit="1" topLeftCell="A1359" activePane="bottomLeft" state="frozen"/>
      <selection/>
      <selection pane="bottomLeft" activeCell="J921" sqref="J921"/>
    </sheetView>
  </sheetViews>
  <sheetFormatPr defaultColWidth="4.75" defaultRowHeight="24" customHeight="1"/>
  <cols>
    <col min="1" max="1" width="29.5" style="20" customWidth="1"/>
    <col min="2" max="2" width="18.5" style="21" hidden="1" customWidth="1"/>
    <col min="3" max="3" width="15.875" style="22" customWidth="1"/>
    <col min="4" max="4" width="11.25" style="21" customWidth="1"/>
    <col min="5" max="5" width="15" style="21" customWidth="1"/>
    <col min="6" max="6" width="6.375" style="20" customWidth="1"/>
    <col min="7" max="7" width="13.125" style="23" hidden="1" customWidth="1"/>
    <col min="8" max="8" width="13.75" style="23" hidden="1" customWidth="1"/>
    <col min="9" max="10" width="13.75" style="23" customWidth="1"/>
    <col min="11" max="11" width="12.875" style="23" customWidth="1"/>
    <col min="12" max="12" width="13.75" style="20" customWidth="1"/>
    <col min="13" max="13" width="17.125" style="20" customWidth="1"/>
    <col min="14" max="16384" width="4.75" style="20" customWidth="1"/>
  </cols>
  <sheetData>
    <row r="1" s="16" customFormat="1" customHeight="1" spans="1:16334">
      <c r="A1" s="16" t="s">
        <v>0</v>
      </c>
      <c r="B1" s="24" t="s">
        <v>1</v>
      </c>
      <c r="C1" s="25" t="s">
        <v>2</v>
      </c>
      <c r="D1" s="24" t="s">
        <v>3</v>
      </c>
      <c r="E1" s="24" t="s">
        <v>4</v>
      </c>
      <c r="F1" s="26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6"/>
      <c r="GM1" s="26"/>
      <c r="GN1" s="26"/>
      <c r="GO1" s="26"/>
      <c r="GP1" s="26"/>
      <c r="GQ1" s="26"/>
      <c r="GR1" s="26"/>
      <c r="GS1" s="26"/>
      <c r="GT1" s="26"/>
      <c r="GU1" s="26"/>
      <c r="GV1" s="26"/>
      <c r="GW1" s="26"/>
      <c r="GX1" s="26"/>
      <c r="GY1" s="26"/>
      <c r="GZ1" s="26"/>
      <c r="HA1" s="26"/>
      <c r="HB1" s="26"/>
      <c r="HC1" s="26"/>
      <c r="HD1" s="26"/>
      <c r="HE1" s="26"/>
      <c r="HF1" s="26"/>
      <c r="HG1" s="26"/>
      <c r="HH1" s="26"/>
      <c r="HI1" s="26"/>
      <c r="HJ1" s="26"/>
      <c r="HK1" s="26"/>
      <c r="HL1" s="26"/>
      <c r="HM1" s="26"/>
      <c r="HN1" s="26"/>
      <c r="HO1" s="26"/>
      <c r="HP1" s="26"/>
      <c r="HQ1" s="26"/>
      <c r="HR1" s="26"/>
      <c r="HS1" s="26"/>
      <c r="HT1" s="26"/>
      <c r="HU1" s="26"/>
      <c r="HV1" s="26"/>
      <c r="HW1" s="26"/>
      <c r="HX1" s="26"/>
      <c r="HY1" s="26"/>
      <c r="HZ1" s="26"/>
      <c r="IA1" s="26"/>
      <c r="IB1" s="26"/>
      <c r="IC1" s="26"/>
      <c r="ID1" s="26"/>
      <c r="IE1" s="26"/>
      <c r="IF1" s="26"/>
      <c r="IG1" s="26"/>
      <c r="IH1" s="26"/>
      <c r="II1" s="26"/>
      <c r="IJ1" s="26"/>
      <c r="IK1" s="26"/>
      <c r="IL1" s="26"/>
      <c r="IM1" s="26"/>
      <c r="IN1" s="26"/>
      <c r="IO1" s="26"/>
      <c r="IP1" s="26"/>
      <c r="IQ1" s="26"/>
      <c r="IR1" s="26"/>
      <c r="IS1" s="26"/>
      <c r="IT1" s="26"/>
      <c r="IU1" s="26"/>
      <c r="IV1" s="26"/>
      <c r="IW1" s="26"/>
      <c r="IX1" s="26"/>
      <c r="IY1" s="26"/>
      <c r="IZ1" s="26"/>
      <c r="JA1" s="26"/>
      <c r="JB1" s="26"/>
      <c r="JC1" s="26"/>
      <c r="JD1" s="26"/>
      <c r="JE1" s="26"/>
      <c r="JF1" s="26"/>
      <c r="JG1" s="26"/>
      <c r="JH1" s="26"/>
      <c r="JI1" s="26"/>
      <c r="JJ1" s="26"/>
      <c r="JK1" s="26"/>
      <c r="JL1" s="26"/>
      <c r="JM1" s="26"/>
      <c r="JN1" s="26"/>
      <c r="JO1" s="26"/>
      <c r="JP1" s="26"/>
      <c r="JQ1" s="26"/>
      <c r="JR1" s="26"/>
      <c r="JS1" s="26"/>
      <c r="JT1" s="26"/>
      <c r="JU1" s="26"/>
      <c r="JV1" s="26"/>
      <c r="JW1" s="26"/>
      <c r="JX1" s="26"/>
      <c r="JY1" s="26"/>
      <c r="JZ1" s="26"/>
      <c r="KA1" s="26"/>
      <c r="KB1" s="26"/>
      <c r="KC1" s="26"/>
      <c r="KD1" s="26"/>
      <c r="KE1" s="26"/>
      <c r="KF1" s="26"/>
      <c r="KG1" s="26"/>
      <c r="KH1" s="26"/>
      <c r="KI1" s="26"/>
      <c r="KJ1" s="26"/>
      <c r="KK1" s="26"/>
      <c r="KL1" s="26"/>
      <c r="KM1" s="26"/>
      <c r="KN1" s="26"/>
      <c r="KO1" s="26"/>
      <c r="KP1" s="26"/>
      <c r="KQ1" s="26"/>
      <c r="KR1" s="26"/>
      <c r="KS1" s="26"/>
      <c r="KT1" s="26"/>
      <c r="KU1" s="26"/>
      <c r="KV1" s="26"/>
      <c r="KW1" s="26"/>
      <c r="KX1" s="26"/>
      <c r="KY1" s="26"/>
      <c r="KZ1" s="26"/>
      <c r="LA1" s="26"/>
      <c r="LB1" s="26"/>
      <c r="LC1" s="26"/>
      <c r="LD1" s="26"/>
      <c r="LE1" s="26"/>
      <c r="LF1" s="26"/>
      <c r="LG1" s="26"/>
      <c r="LH1" s="26"/>
      <c r="LI1" s="26"/>
      <c r="LJ1" s="26"/>
      <c r="LK1" s="26"/>
      <c r="LL1" s="26"/>
      <c r="LM1" s="26"/>
      <c r="LN1" s="26"/>
      <c r="LO1" s="26"/>
      <c r="LP1" s="26"/>
      <c r="LQ1" s="26"/>
      <c r="LR1" s="26"/>
      <c r="LS1" s="26"/>
      <c r="LT1" s="26"/>
      <c r="LU1" s="26"/>
      <c r="LV1" s="26"/>
      <c r="LW1" s="26"/>
      <c r="LX1" s="26"/>
      <c r="LY1" s="26"/>
      <c r="LZ1" s="26"/>
      <c r="MA1" s="26"/>
      <c r="MB1" s="26"/>
      <c r="MC1" s="26"/>
      <c r="MD1" s="26"/>
      <c r="ME1" s="26"/>
      <c r="MF1" s="26"/>
      <c r="MG1" s="26"/>
      <c r="MH1" s="26"/>
      <c r="MI1" s="26"/>
      <c r="MJ1" s="26"/>
      <c r="MK1" s="26"/>
      <c r="ML1" s="26"/>
      <c r="MM1" s="26"/>
      <c r="MN1" s="26"/>
      <c r="MO1" s="26"/>
      <c r="MP1" s="26"/>
      <c r="MQ1" s="26"/>
      <c r="MR1" s="26"/>
      <c r="MS1" s="26"/>
      <c r="MT1" s="26"/>
      <c r="MU1" s="26"/>
      <c r="MV1" s="26"/>
      <c r="MW1" s="26"/>
      <c r="MX1" s="26"/>
      <c r="MY1" s="26"/>
      <c r="MZ1" s="26"/>
      <c r="NA1" s="26"/>
      <c r="NB1" s="26"/>
      <c r="NC1" s="26"/>
      <c r="ND1" s="26"/>
      <c r="NE1" s="26"/>
      <c r="NF1" s="26"/>
      <c r="NG1" s="26"/>
      <c r="NH1" s="26"/>
      <c r="NI1" s="26"/>
      <c r="NJ1" s="26"/>
      <c r="NK1" s="26"/>
      <c r="NL1" s="26"/>
      <c r="NM1" s="26"/>
      <c r="NN1" s="26"/>
      <c r="NO1" s="26"/>
      <c r="NP1" s="26"/>
      <c r="NQ1" s="26"/>
      <c r="NR1" s="26"/>
      <c r="NS1" s="26"/>
      <c r="NT1" s="26"/>
      <c r="NU1" s="26"/>
      <c r="NV1" s="26"/>
      <c r="NW1" s="26"/>
      <c r="NX1" s="26"/>
      <c r="NY1" s="26"/>
      <c r="NZ1" s="26"/>
      <c r="OA1" s="26"/>
      <c r="OB1" s="26"/>
      <c r="OC1" s="26"/>
      <c r="OD1" s="26"/>
      <c r="OE1" s="26"/>
      <c r="OF1" s="26"/>
      <c r="OG1" s="26"/>
      <c r="OH1" s="26"/>
      <c r="OI1" s="26"/>
      <c r="OJ1" s="26"/>
      <c r="OK1" s="26"/>
      <c r="OL1" s="26"/>
      <c r="OM1" s="26"/>
      <c r="ON1" s="26"/>
      <c r="OO1" s="26"/>
      <c r="OP1" s="26"/>
      <c r="OQ1" s="26"/>
      <c r="OR1" s="26"/>
      <c r="OS1" s="26"/>
      <c r="OT1" s="26"/>
      <c r="OU1" s="26"/>
      <c r="OV1" s="26"/>
      <c r="OW1" s="26"/>
      <c r="OX1" s="26"/>
      <c r="OY1" s="26"/>
      <c r="OZ1" s="26"/>
      <c r="PA1" s="26"/>
      <c r="PB1" s="26"/>
      <c r="PC1" s="26"/>
      <c r="PD1" s="26"/>
      <c r="PE1" s="26"/>
      <c r="PF1" s="26"/>
      <c r="PG1" s="26"/>
      <c r="PH1" s="26"/>
      <c r="PI1" s="26"/>
      <c r="PJ1" s="26"/>
      <c r="PK1" s="26"/>
      <c r="PL1" s="26"/>
      <c r="PM1" s="26"/>
      <c r="PN1" s="26"/>
      <c r="PO1" s="26"/>
      <c r="PP1" s="26"/>
      <c r="PQ1" s="26"/>
      <c r="PR1" s="26"/>
      <c r="PS1" s="26"/>
      <c r="PT1" s="26"/>
      <c r="PU1" s="26"/>
      <c r="PV1" s="26"/>
      <c r="PW1" s="26"/>
      <c r="PX1" s="26"/>
      <c r="PY1" s="26"/>
      <c r="PZ1" s="26"/>
      <c r="QA1" s="26"/>
      <c r="QB1" s="26"/>
      <c r="QC1" s="26"/>
      <c r="QD1" s="26"/>
      <c r="QE1" s="26"/>
      <c r="QF1" s="26"/>
      <c r="QG1" s="26"/>
      <c r="QH1" s="26"/>
      <c r="QI1" s="26"/>
      <c r="QJ1" s="26"/>
      <c r="QK1" s="26"/>
      <c r="QL1" s="26"/>
      <c r="QM1" s="26"/>
      <c r="QN1" s="26"/>
      <c r="QO1" s="26"/>
      <c r="QP1" s="26"/>
      <c r="QQ1" s="26"/>
      <c r="QR1" s="26"/>
      <c r="QS1" s="26"/>
      <c r="QT1" s="26"/>
      <c r="QU1" s="26"/>
      <c r="QV1" s="26"/>
      <c r="QW1" s="26"/>
      <c r="QX1" s="26"/>
      <c r="QY1" s="26"/>
      <c r="QZ1" s="26"/>
      <c r="RA1" s="26"/>
      <c r="RB1" s="26"/>
      <c r="RC1" s="26"/>
      <c r="RD1" s="26"/>
      <c r="RE1" s="26"/>
      <c r="RF1" s="26"/>
      <c r="RG1" s="26"/>
      <c r="RH1" s="26"/>
      <c r="RI1" s="26"/>
      <c r="RJ1" s="26"/>
      <c r="RK1" s="26"/>
      <c r="RL1" s="26"/>
      <c r="RM1" s="26"/>
      <c r="RN1" s="26"/>
      <c r="RO1" s="26"/>
      <c r="RP1" s="26"/>
      <c r="RQ1" s="26"/>
      <c r="RR1" s="26"/>
      <c r="RS1" s="26"/>
      <c r="RT1" s="26"/>
      <c r="RU1" s="26"/>
      <c r="RV1" s="26"/>
      <c r="RW1" s="26"/>
      <c r="RX1" s="26"/>
      <c r="RY1" s="26"/>
      <c r="RZ1" s="26"/>
      <c r="SA1" s="26"/>
      <c r="SB1" s="26"/>
      <c r="SC1" s="26"/>
      <c r="SD1" s="26"/>
      <c r="SE1" s="26"/>
      <c r="SF1" s="26"/>
      <c r="SG1" s="26"/>
      <c r="SH1" s="26"/>
      <c r="SI1" s="26"/>
      <c r="SJ1" s="26"/>
      <c r="SK1" s="26"/>
      <c r="SL1" s="26"/>
      <c r="SM1" s="26"/>
      <c r="SN1" s="26"/>
      <c r="SO1" s="26"/>
      <c r="SP1" s="26"/>
      <c r="SQ1" s="26"/>
      <c r="SR1" s="26"/>
      <c r="SS1" s="26"/>
      <c r="ST1" s="26"/>
      <c r="SU1" s="26"/>
      <c r="SV1" s="26"/>
      <c r="SW1" s="26"/>
      <c r="SX1" s="26"/>
      <c r="SY1" s="26"/>
      <c r="SZ1" s="26"/>
      <c r="TA1" s="26"/>
      <c r="TB1" s="26"/>
      <c r="TC1" s="26"/>
      <c r="TD1" s="26"/>
      <c r="TE1" s="26"/>
      <c r="TF1" s="26"/>
      <c r="TG1" s="26"/>
      <c r="TH1" s="26"/>
      <c r="TI1" s="26"/>
      <c r="TJ1" s="26"/>
      <c r="TK1" s="26"/>
      <c r="TL1" s="26"/>
      <c r="TM1" s="26"/>
      <c r="TN1" s="26"/>
      <c r="TO1" s="26"/>
      <c r="TP1" s="26"/>
      <c r="TQ1" s="26"/>
      <c r="TR1" s="26"/>
      <c r="TS1" s="26"/>
      <c r="TT1" s="26"/>
      <c r="TU1" s="26"/>
      <c r="TV1" s="26"/>
      <c r="TW1" s="26"/>
      <c r="TX1" s="26"/>
      <c r="TY1" s="26"/>
      <c r="TZ1" s="26"/>
      <c r="UA1" s="26"/>
      <c r="UB1" s="26"/>
      <c r="UC1" s="26"/>
      <c r="UD1" s="26"/>
      <c r="UE1" s="26"/>
      <c r="UF1" s="26"/>
      <c r="UG1" s="26"/>
      <c r="UH1" s="26"/>
      <c r="UI1" s="26"/>
      <c r="UJ1" s="26"/>
      <c r="UK1" s="26"/>
      <c r="UL1" s="26"/>
      <c r="UM1" s="26"/>
      <c r="UN1" s="26"/>
      <c r="UO1" s="26"/>
      <c r="UP1" s="26"/>
      <c r="UQ1" s="26"/>
      <c r="UR1" s="26"/>
      <c r="US1" s="26"/>
      <c r="UT1" s="26"/>
      <c r="UU1" s="26"/>
      <c r="UV1" s="26"/>
      <c r="UW1" s="26"/>
      <c r="UX1" s="26"/>
      <c r="UY1" s="26"/>
      <c r="UZ1" s="26"/>
      <c r="VA1" s="26"/>
      <c r="VB1" s="26"/>
      <c r="VC1" s="26"/>
      <c r="VD1" s="26"/>
      <c r="VE1" s="26"/>
      <c r="VF1" s="26"/>
      <c r="VG1" s="26"/>
      <c r="VH1" s="26"/>
      <c r="VI1" s="26"/>
      <c r="VJ1" s="26"/>
      <c r="VK1" s="26"/>
      <c r="VL1" s="26"/>
      <c r="VM1" s="26"/>
      <c r="VN1" s="26"/>
      <c r="VO1" s="26"/>
      <c r="VP1" s="26"/>
      <c r="VQ1" s="26"/>
      <c r="VR1" s="26"/>
      <c r="VS1" s="26"/>
      <c r="VT1" s="26"/>
      <c r="VU1" s="26"/>
      <c r="VV1" s="26"/>
      <c r="VW1" s="26"/>
      <c r="VX1" s="26"/>
      <c r="VY1" s="26"/>
      <c r="VZ1" s="26"/>
      <c r="WA1" s="26"/>
      <c r="WB1" s="26"/>
      <c r="WC1" s="26"/>
      <c r="WD1" s="26"/>
      <c r="WE1" s="26"/>
      <c r="WF1" s="26"/>
      <c r="WG1" s="26"/>
      <c r="WH1" s="26"/>
      <c r="WI1" s="26"/>
      <c r="WJ1" s="26"/>
      <c r="WK1" s="26"/>
      <c r="WL1" s="26"/>
      <c r="WM1" s="26"/>
      <c r="WN1" s="26"/>
      <c r="WO1" s="26"/>
      <c r="WP1" s="26"/>
      <c r="WQ1" s="26"/>
      <c r="WR1" s="26"/>
      <c r="WS1" s="26"/>
      <c r="WT1" s="26"/>
      <c r="WU1" s="26"/>
      <c r="WV1" s="26"/>
      <c r="WW1" s="26"/>
      <c r="WX1" s="26"/>
      <c r="WY1" s="26"/>
      <c r="WZ1" s="26"/>
      <c r="XA1" s="26"/>
      <c r="XB1" s="26"/>
      <c r="XC1" s="26"/>
      <c r="XD1" s="26"/>
      <c r="XE1" s="26"/>
      <c r="XF1" s="26"/>
      <c r="XG1" s="26"/>
      <c r="XH1" s="26"/>
      <c r="XI1" s="26"/>
      <c r="XJ1" s="26"/>
      <c r="XK1" s="26"/>
      <c r="XL1" s="26"/>
      <c r="XM1" s="26"/>
      <c r="XN1" s="26"/>
      <c r="XO1" s="26"/>
      <c r="XP1" s="26"/>
      <c r="XQ1" s="26"/>
      <c r="XR1" s="26"/>
      <c r="XS1" s="26"/>
      <c r="XT1" s="26"/>
      <c r="XU1" s="26"/>
      <c r="XV1" s="26"/>
      <c r="XW1" s="26"/>
      <c r="XX1" s="26"/>
      <c r="XY1" s="26"/>
      <c r="XZ1" s="26"/>
      <c r="YA1" s="26"/>
      <c r="YB1" s="26"/>
      <c r="YC1" s="26"/>
      <c r="YD1" s="26"/>
      <c r="YE1" s="26"/>
      <c r="YF1" s="26"/>
      <c r="YG1" s="26"/>
      <c r="YH1" s="26"/>
      <c r="YI1" s="26"/>
      <c r="YJ1" s="26"/>
      <c r="YK1" s="26"/>
      <c r="YL1" s="26"/>
      <c r="YM1" s="26"/>
      <c r="YN1" s="26"/>
      <c r="YO1" s="26"/>
      <c r="YP1" s="26"/>
      <c r="YQ1" s="26"/>
      <c r="YR1" s="26"/>
      <c r="YS1" s="26"/>
      <c r="YT1" s="26"/>
      <c r="YU1" s="26"/>
      <c r="YV1" s="26"/>
      <c r="YW1" s="26"/>
      <c r="YX1" s="26"/>
      <c r="YY1" s="26"/>
      <c r="YZ1" s="26"/>
      <c r="ZA1" s="26"/>
      <c r="ZB1" s="26"/>
      <c r="ZC1" s="26"/>
      <c r="ZD1" s="26"/>
      <c r="ZE1" s="26"/>
      <c r="ZF1" s="26"/>
      <c r="ZG1" s="26"/>
      <c r="ZH1" s="26"/>
      <c r="ZI1" s="26"/>
      <c r="ZJ1" s="26"/>
      <c r="ZK1" s="26"/>
      <c r="ZL1" s="26"/>
      <c r="ZM1" s="26"/>
      <c r="ZN1" s="26"/>
      <c r="ZO1" s="26"/>
      <c r="ZP1" s="26"/>
      <c r="ZQ1" s="26"/>
      <c r="ZR1" s="26"/>
      <c r="ZS1" s="26"/>
      <c r="ZT1" s="26"/>
      <c r="ZU1" s="26"/>
      <c r="ZV1" s="26"/>
      <c r="ZW1" s="26"/>
      <c r="ZX1" s="26"/>
      <c r="ZY1" s="26"/>
      <c r="ZZ1" s="26"/>
      <c r="AAA1" s="26"/>
      <c r="AAB1" s="26"/>
      <c r="AAC1" s="26"/>
      <c r="AAD1" s="26"/>
      <c r="AAE1" s="26"/>
      <c r="AAF1" s="26"/>
      <c r="AAG1" s="26"/>
      <c r="AAH1" s="26"/>
      <c r="AAI1" s="26"/>
      <c r="AAJ1" s="26"/>
      <c r="AAK1" s="26"/>
      <c r="AAL1" s="26"/>
      <c r="AAM1" s="26"/>
      <c r="AAN1" s="26"/>
      <c r="AAO1" s="26"/>
      <c r="AAP1" s="26"/>
      <c r="AAQ1" s="26"/>
      <c r="AAR1" s="26"/>
      <c r="AAS1" s="26"/>
      <c r="AAT1" s="26"/>
      <c r="AAU1" s="26"/>
      <c r="AAV1" s="26"/>
      <c r="AAW1" s="26"/>
      <c r="AAX1" s="26"/>
      <c r="AAY1" s="26"/>
      <c r="AAZ1" s="26"/>
      <c r="ABA1" s="26"/>
      <c r="ABB1" s="26"/>
      <c r="ABC1" s="26"/>
      <c r="ABD1" s="26"/>
      <c r="ABE1" s="26"/>
      <c r="ABF1" s="26"/>
      <c r="ABG1" s="26"/>
      <c r="ABH1" s="26"/>
      <c r="ABI1" s="26"/>
      <c r="ABJ1" s="26"/>
      <c r="ABK1" s="26"/>
      <c r="ABL1" s="26"/>
      <c r="ABM1" s="26"/>
      <c r="ABN1" s="26"/>
      <c r="ABO1" s="26"/>
      <c r="ABP1" s="26"/>
      <c r="ABQ1" s="26"/>
      <c r="ABR1" s="26"/>
      <c r="ABS1" s="26"/>
      <c r="ABT1" s="26"/>
      <c r="ABU1" s="26"/>
      <c r="ABV1" s="26"/>
      <c r="ABW1" s="26"/>
      <c r="ABX1" s="26"/>
      <c r="ABY1" s="26"/>
      <c r="ABZ1" s="26"/>
      <c r="ACA1" s="26"/>
      <c r="ACB1" s="26"/>
      <c r="ACC1" s="26"/>
      <c r="ACD1" s="26"/>
      <c r="ACE1" s="26"/>
      <c r="ACF1" s="26"/>
      <c r="ACG1" s="26"/>
      <c r="ACH1" s="26"/>
      <c r="ACI1" s="26"/>
      <c r="ACJ1" s="26"/>
      <c r="ACK1" s="26"/>
      <c r="ACL1" s="26"/>
      <c r="ACM1" s="26"/>
      <c r="ACN1" s="26"/>
      <c r="ACO1" s="26"/>
      <c r="ACP1" s="26"/>
      <c r="ACQ1" s="26"/>
      <c r="ACR1" s="26"/>
      <c r="ACS1" s="26"/>
      <c r="ACT1" s="26"/>
      <c r="ACU1" s="26"/>
      <c r="ACV1" s="26"/>
      <c r="ACW1" s="26"/>
      <c r="ACX1" s="26"/>
      <c r="ACY1" s="26"/>
      <c r="ACZ1" s="26"/>
      <c r="ADA1" s="26"/>
      <c r="ADB1" s="26"/>
      <c r="ADC1" s="26"/>
      <c r="ADD1" s="26"/>
      <c r="ADE1" s="26"/>
      <c r="ADF1" s="26"/>
      <c r="ADG1" s="26"/>
      <c r="ADH1" s="26"/>
      <c r="ADI1" s="26"/>
      <c r="ADJ1" s="26"/>
      <c r="ADK1" s="26"/>
      <c r="ADL1" s="26"/>
      <c r="ADM1" s="26"/>
      <c r="ADN1" s="26"/>
      <c r="ADO1" s="26"/>
      <c r="ADP1" s="26"/>
      <c r="ADQ1" s="26"/>
      <c r="ADR1" s="26"/>
      <c r="ADS1" s="26"/>
      <c r="ADT1" s="26"/>
      <c r="ADU1" s="26"/>
      <c r="ADV1" s="26"/>
      <c r="ADW1" s="26"/>
      <c r="ADX1" s="26"/>
      <c r="ADY1" s="26"/>
      <c r="ADZ1" s="26"/>
      <c r="AEA1" s="26"/>
      <c r="AEB1" s="26"/>
      <c r="AEC1" s="26"/>
      <c r="AED1" s="26"/>
      <c r="AEE1" s="26"/>
      <c r="AEF1" s="26"/>
      <c r="AEG1" s="26"/>
      <c r="AEH1" s="26"/>
      <c r="AEI1" s="26"/>
      <c r="AEJ1" s="26"/>
      <c r="AEK1" s="26"/>
      <c r="AEL1" s="26"/>
      <c r="AEM1" s="26"/>
      <c r="AEN1" s="26"/>
      <c r="AEO1" s="26"/>
      <c r="AEP1" s="26"/>
      <c r="AEQ1" s="26"/>
      <c r="AER1" s="26"/>
      <c r="AES1" s="26"/>
      <c r="AET1" s="26"/>
      <c r="AEU1" s="26"/>
      <c r="AEV1" s="26"/>
      <c r="AEW1" s="26"/>
      <c r="AEX1" s="26"/>
      <c r="AEY1" s="26"/>
      <c r="AEZ1" s="26"/>
      <c r="AFA1" s="26"/>
      <c r="AFB1" s="26"/>
      <c r="AFC1" s="26"/>
      <c r="AFD1" s="26"/>
      <c r="AFE1" s="26"/>
      <c r="AFF1" s="26"/>
      <c r="AFG1" s="26"/>
      <c r="AFH1" s="26"/>
      <c r="AFI1" s="26"/>
      <c r="AFJ1" s="26"/>
      <c r="AFK1" s="26"/>
      <c r="AFL1" s="26"/>
      <c r="AFM1" s="26"/>
      <c r="AFN1" s="26"/>
      <c r="AFO1" s="26"/>
      <c r="AFP1" s="26"/>
      <c r="AFQ1" s="26"/>
      <c r="AFR1" s="26"/>
      <c r="AFS1" s="26"/>
      <c r="AFT1" s="26"/>
      <c r="AFU1" s="26"/>
      <c r="AFV1" s="26"/>
      <c r="AFW1" s="26"/>
      <c r="AFX1" s="26"/>
      <c r="AFY1" s="26"/>
      <c r="AFZ1" s="26"/>
      <c r="AGA1" s="26"/>
      <c r="AGB1" s="26"/>
      <c r="AGC1" s="26"/>
      <c r="AGD1" s="26"/>
      <c r="AGE1" s="26"/>
      <c r="AGF1" s="26"/>
      <c r="AGG1" s="26"/>
      <c r="AGH1" s="26"/>
      <c r="AGI1" s="26"/>
      <c r="AGJ1" s="26"/>
      <c r="AGK1" s="26"/>
      <c r="AGL1" s="26"/>
      <c r="AGM1" s="26"/>
      <c r="AGN1" s="26"/>
      <c r="AGO1" s="26"/>
      <c r="AGP1" s="26"/>
      <c r="AGQ1" s="26"/>
      <c r="AGR1" s="26"/>
      <c r="AGS1" s="26"/>
      <c r="AGT1" s="26"/>
      <c r="AGU1" s="26"/>
      <c r="AGV1" s="26"/>
      <c r="AGW1" s="26"/>
      <c r="AGX1" s="26"/>
      <c r="AGY1" s="26"/>
      <c r="AGZ1" s="26"/>
      <c r="AHA1" s="26"/>
      <c r="AHB1" s="26"/>
      <c r="AHC1" s="26"/>
      <c r="AHD1" s="26"/>
      <c r="AHE1" s="26"/>
      <c r="AHF1" s="26"/>
      <c r="AHG1" s="26"/>
      <c r="AHH1" s="26"/>
      <c r="AHI1" s="26"/>
      <c r="AHJ1" s="26"/>
      <c r="AHK1" s="26"/>
      <c r="AHL1" s="26"/>
      <c r="AHM1" s="26"/>
      <c r="AHN1" s="26"/>
      <c r="AHO1" s="26"/>
      <c r="AHP1" s="26"/>
      <c r="AHQ1" s="26"/>
      <c r="AHR1" s="26"/>
      <c r="AHS1" s="26"/>
      <c r="AHT1" s="26"/>
      <c r="AHU1" s="26"/>
      <c r="AHV1" s="26"/>
      <c r="AHW1" s="26"/>
      <c r="AHX1" s="26"/>
      <c r="AHY1" s="26"/>
      <c r="AHZ1" s="26"/>
      <c r="AIA1" s="26"/>
      <c r="AIB1" s="26"/>
      <c r="AIC1" s="26"/>
      <c r="AID1" s="26"/>
      <c r="AIE1" s="26"/>
      <c r="AIF1" s="26"/>
      <c r="AIG1" s="26"/>
      <c r="AIH1" s="26"/>
      <c r="AII1" s="26"/>
      <c r="AIJ1" s="26"/>
      <c r="AIK1" s="26"/>
      <c r="AIL1" s="26"/>
      <c r="AIM1" s="26"/>
      <c r="AIN1" s="26"/>
      <c r="AIO1" s="26"/>
      <c r="AIP1" s="26"/>
      <c r="AIQ1" s="26"/>
      <c r="AIR1" s="26"/>
      <c r="AIS1" s="26"/>
      <c r="AIT1" s="26"/>
      <c r="AIU1" s="26"/>
      <c r="AIV1" s="26"/>
      <c r="AIW1" s="26"/>
      <c r="AIX1" s="26"/>
      <c r="AIY1" s="26"/>
      <c r="AIZ1" s="26"/>
      <c r="AJA1" s="26"/>
      <c r="AJB1" s="26"/>
      <c r="AJC1" s="26"/>
      <c r="AJD1" s="26"/>
      <c r="AJE1" s="26"/>
      <c r="AJF1" s="26"/>
      <c r="AJG1" s="26"/>
      <c r="AJH1" s="26"/>
      <c r="AJI1" s="26"/>
      <c r="AJJ1" s="26"/>
      <c r="AJK1" s="26"/>
      <c r="AJL1" s="26"/>
      <c r="AJM1" s="26"/>
      <c r="AJN1" s="26"/>
      <c r="AJO1" s="26"/>
      <c r="AJP1" s="26"/>
      <c r="AJQ1" s="26"/>
      <c r="AJR1" s="26"/>
      <c r="AJS1" s="26"/>
      <c r="AJT1" s="26"/>
      <c r="AJU1" s="26"/>
      <c r="AJV1" s="26"/>
      <c r="AJW1" s="26"/>
      <c r="AJX1" s="26"/>
      <c r="AJY1" s="26"/>
      <c r="AJZ1" s="26"/>
      <c r="AKA1" s="26"/>
      <c r="AKB1" s="26"/>
      <c r="AKC1" s="26"/>
      <c r="AKD1" s="26"/>
      <c r="AKE1" s="26"/>
      <c r="AKF1" s="26"/>
      <c r="AKG1" s="26"/>
      <c r="AKH1" s="26"/>
      <c r="AKI1" s="26"/>
      <c r="AKJ1" s="26"/>
      <c r="AKK1" s="26"/>
      <c r="AKL1" s="26"/>
      <c r="AKM1" s="26"/>
      <c r="AKN1" s="26"/>
      <c r="AKO1" s="26"/>
      <c r="AKP1" s="26"/>
      <c r="AKQ1" s="26"/>
      <c r="AKR1" s="26"/>
      <c r="AKS1" s="26"/>
      <c r="AKT1" s="26"/>
      <c r="AKU1" s="26"/>
      <c r="AKV1" s="26"/>
      <c r="AKW1" s="26"/>
      <c r="AKX1" s="26"/>
      <c r="AKY1" s="26"/>
      <c r="AKZ1" s="26"/>
      <c r="ALA1" s="26"/>
      <c r="ALB1" s="26"/>
      <c r="ALC1" s="26"/>
      <c r="ALD1" s="26"/>
      <c r="ALE1" s="26"/>
      <c r="ALF1" s="26"/>
      <c r="ALG1" s="26"/>
      <c r="ALH1" s="26"/>
      <c r="ALI1" s="26"/>
      <c r="ALJ1" s="26"/>
      <c r="ALK1" s="26"/>
      <c r="ALL1" s="26"/>
      <c r="ALM1" s="26"/>
      <c r="ALN1" s="26"/>
      <c r="ALO1" s="26"/>
      <c r="ALP1" s="26"/>
      <c r="ALQ1" s="26"/>
      <c r="ALR1" s="26"/>
      <c r="ALS1" s="26"/>
      <c r="ALT1" s="26"/>
      <c r="ALU1" s="26"/>
      <c r="ALV1" s="26"/>
      <c r="ALW1" s="26"/>
      <c r="ALX1" s="26"/>
      <c r="ALY1" s="26"/>
      <c r="ALZ1" s="26"/>
      <c r="AMA1" s="26"/>
      <c r="AMB1" s="26"/>
      <c r="AMC1" s="26"/>
      <c r="AMD1" s="26"/>
      <c r="AME1" s="26"/>
      <c r="AMF1" s="26"/>
      <c r="AMG1" s="26"/>
      <c r="AMH1" s="26"/>
      <c r="AMI1" s="26"/>
      <c r="AMJ1" s="26"/>
      <c r="AMK1" s="26"/>
      <c r="AML1" s="26"/>
      <c r="AMM1" s="26"/>
      <c r="AMN1" s="26"/>
      <c r="AMO1" s="26"/>
      <c r="AMP1" s="26"/>
      <c r="AMQ1" s="26"/>
      <c r="AMR1" s="26"/>
      <c r="AMS1" s="26"/>
      <c r="AMT1" s="26"/>
      <c r="AMU1" s="26"/>
      <c r="AMV1" s="26"/>
      <c r="AMW1" s="26"/>
      <c r="AMX1" s="26"/>
      <c r="AMY1" s="26"/>
      <c r="AMZ1" s="26"/>
      <c r="ANA1" s="26"/>
      <c r="ANB1" s="26"/>
      <c r="ANC1" s="26"/>
      <c r="AND1" s="26"/>
      <c r="ANE1" s="26"/>
      <c r="ANF1" s="26"/>
      <c r="ANG1" s="26"/>
      <c r="ANH1" s="26"/>
      <c r="ANI1" s="26"/>
      <c r="ANJ1" s="26"/>
      <c r="ANK1" s="26"/>
      <c r="ANL1" s="26"/>
      <c r="ANM1" s="26"/>
      <c r="ANN1" s="26"/>
      <c r="ANO1" s="26"/>
      <c r="ANP1" s="26"/>
      <c r="ANQ1" s="26"/>
      <c r="ANR1" s="26"/>
      <c r="ANS1" s="26"/>
      <c r="ANT1" s="26"/>
      <c r="ANU1" s="26"/>
      <c r="ANV1" s="26"/>
      <c r="ANW1" s="26"/>
      <c r="ANX1" s="26"/>
      <c r="ANY1" s="26"/>
      <c r="ANZ1" s="26"/>
      <c r="AOA1" s="26"/>
      <c r="AOB1" s="26"/>
      <c r="AOC1" s="26"/>
      <c r="AOD1" s="26"/>
      <c r="AOE1" s="26"/>
      <c r="AOF1" s="26"/>
      <c r="AOG1" s="26"/>
      <c r="AOH1" s="26"/>
      <c r="AOI1" s="26"/>
      <c r="AOJ1" s="26"/>
      <c r="AOK1" s="26"/>
      <c r="AOL1" s="26"/>
      <c r="AOM1" s="26"/>
      <c r="AON1" s="26"/>
      <c r="AOO1" s="26"/>
      <c r="AOP1" s="26"/>
      <c r="AOQ1" s="26"/>
      <c r="AOR1" s="26"/>
      <c r="AOS1" s="26"/>
      <c r="AOT1" s="26"/>
      <c r="AOU1" s="26"/>
      <c r="AOV1" s="26"/>
      <c r="AOW1" s="26"/>
      <c r="AOX1" s="26"/>
      <c r="AOY1" s="26"/>
      <c r="AOZ1" s="26"/>
      <c r="APA1" s="26"/>
      <c r="APB1" s="26"/>
      <c r="APC1" s="26"/>
      <c r="APD1" s="26"/>
      <c r="APE1" s="26"/>
      <c r="APF1" s="26"/>
      <c r="APG1" s="26"/>
      <c r="APH1" s="26"/>
      <c r="API1" s="26"/>
      <c r="APJ1" s="26"/>
      <c r="APK1" s="26"/>
      <c r="APL1" s="26"/>
      <c r="APM1" s="26"/>
      <c r="APN1" s="26"/>
      <c r="APO1" s="26"/>
      <c r="APP1" s="26"/>
      <c r="APQ1" s="26"/>
      <c r="APR1" s="26"/>
      <c r="APS1" s="26"/>
      <c r="APT1" s="26"/>
      <c r="APU1" s="26"/>
      <c r="APV1" s="26"/>
      <c r="APW1" s="26"/>
      <c r="APX1" s="26"/>
      <c r="APY1" s="26"/>
      <c r="APZ1" s="26"/>
      <c r="AQA1" s="26"/>
      <c r="AQB1" s="26"/>
      <c r="AQC1" s="26"/>
      <c r="AQD1" s="26"/>
      <c r="AQE1" s="26"/>
      <c r="AQF1" s="26"/>
      <c r="AQG1" s="26"/>
      <c r="AQH1" s="26"/>
      <c r="AQI1" s="26"/>
      <c r="AQJ1" s="26"/>
      <c r="AQK1" s="26"/>
      <c r="AQL1" s="26"/>
      <c r="AQM1" s="26"/>
      <c r="AQN1" s="26"/>
      <c r="AQO1" s="26"/>
      <c r="AQP1" s="26"/>
      <c r="AQQ1" s="26"/>
      <c r="AQR1" s="26"/>
      <c r="AQS1" s="26"/>
      <c r="AQT1" s="26"/>
      <c r="AQU1" s="26"/>
      <c r="AQV1" s="26"/>
      <c r="AQW1" s="26"/>
      <c r="AQX1" s="26"/>
      <c r="AQY1" s="26"/>
      <c r="AQZ1" s="26"/>
      <c r="ARA1" s="26"/>
      <c r="ARB1" s="26"/>
      <c r="ARC1" s="26"/>
      <c r="ARD1" s="26"/>
      <c r="ARE1" s="26"/>
      <c r="ARF1" s="26"/>
      <c r="ARG1" s="26"/>
      <c r="ARH1" s="26"/>
      <c r="ARI1" s="26"/>
      <c r="ARJ1" s="26"/>
      <c r="ARK1" s="26"/>
      <c r="ARL1" s="26"/>
      <c r="ARM1" s="26"/>
      <c r="ARN1" s="26"/>
      <c r="ARO1" s="26"/>
      <c r="ARP1" s="26"/>
      <c r="ARQ1" s="26"/>
      <c r="ARR1" s="26"/>
      <c r="ARS1" s="26"/>
      <c r="ART1" s="26"/>
      <c r="ARU1" s="26"/>
      <c r="ARV1" s="26"/>
      <c r="ARW1" s="26"/>
      <c r="ARX1" s="26"/>
      <c r="ARY1" s="26"/>
      <c r="ARZ1" s="26"/>
      <c r="ASA1" s="26"/>
      <c r="ASB1" s="26"/>
      <c r="ASC1" s="26"/>
      <c r="ASD1" s="26"/>
      <c r="ASE1" s="26"/>
      <c r="ASF1" s="26"/>
      <c r="ASG1" s="26"/>
      <c r="ASH1" s="26"/>
      <c r="ASI1" s="26"/>
      <c r="ASJ1" s="26"/>
      <c r="ASK1" s="26"/>
      <c r="ASL1" s="26"/>
      <c r="ASM1" s="26"/>
      <c r="ASN1" s="26"/>
      <c r="ASO1" s="26"/>
      <c r="ASP1" s="26"/>
      <c r="ASQ1" s="26"/>
      <c r="ASR1" s="26"/>
      <c r="ASS1" s="26"/>
      <c r="AST1" s="26"/>
      <c r="ASU1" s="26"/>
      <c r="ASV1" s="26"/>
      <c r="ASW1" s="26"/>
      <c r="ASX1" s="26"/>
      <c r="ASY1" s="26"/>
      <c r="ASZ1" s="26"/>
      <c r="ATA1" s="26"/>
      <c r="ATB1" s="26"/>
      <c r="ATC1" s="26"/>
      <c r="ATD1" s="26"/>
      <c r="ATE1" s="26"/>
      <c r="ATF1" s="26"/>
      <c r="ATG1" s="26"/>
      <c r="ATH1" s="26"/>
      <c r="ATI1" s="26"/>
      <c r="ATJ1" s="26"/>
      <c r="ATK1" s="26"/>
      <c r="ATL1" s="26"/>
      <c r="ATM1" s="26"/>
      <c r="ATN1" s="26"/>
      <c r="ATO1" s="26"/>
      <c r="ATP1" s="26"/>
      <c r="ATQ1" s="26"/>
      <c r="ATR1" s="26"/>
      <c r="ATS1" s="26"/>
      <c r="ATT1" s="26"/>
      <c r="ATU1" s="26"/>
      <c r="ATV1" s="26"/>
      <c r="ATW1" s="26"/>
      <c r="ATX1" s="26"/>
      <c r="ATY1" s="26"/>
      <c r="ATZ1" s="26"/>
      <c r="AUA1" s="26"/>
      <c r="AUB1" s="26"/>
      <c r="AUC1" s="26"/>
      <c r="AUD1" s="26"/>
      <c r="AUE1" s="26"/>
      <c r="AUF1" s="26"/>
      <c r="AUG1" s="26"/>
      <c r="AUH1" s="26"/>
      <c r="AUI1" s="26"/>
      <c r="AUJ1" s="26"/>
      <c r="AUK1" s="26"/>
      <c r="AUL1" s="26"/>
      <c r="AUM1" s="26"/>
      <c r="AUN1" s="26"/>
      <c r="AUO1" s="26"/>
      <c r="AUP1" s="26"/>
      <c r="AUQ1" s="26"/>
      <c r="AUR1" s="26"/>
      <c r="AUS1" s="26"/>
      <c r="AUT1" s="26"/>
      <c r="AUU1" s="26"/>
      <c r="AUV1" s="26"/>
      <c r="AUW1" s="26"/>
      <c r="AUX1" s="26"/>
      <c r="AUY1" s="26"/>
      <c r="AUZ1" s="26"/>
      <c r="AVA1" s="26"/>
      <c r="AVB1" s="26"/>
      <c r="AVC1" s="26"/>
      <c r="AVD1" s="26"/>
      <c r="AVE1" s="26"/>
      <c r="AVF1" s="26"/>
      <c r="AVG1" s="26"/>
      <c r="AVH1" s="26"/>
      <c r="AVI1" s="26"/>
      <c r="AVJ1" s="26"/>
      <c r="AVK1" s="26"/>
      <c r="AVL1" s="26"/>
      <c r="AVM1" s="26"/>
      <c r="AVN1" s="26"/>
      <c r="AVO1" s="26"/>
      <c r="AVP1" s="26"/>
      <c r="AVQ1" s="26"/>
      <c r="AVR1" s="26"/>
      <c r="AVS1" s="26"/>
      <c r="AVT1" s="26"/>
      <c r="AVU1" s="26"/>
      <c r="AVV1" s="26"/>
      <c r="AVW1" s="26"/>
      <c r="AVX1" s="26"/>
      <c r="AVY1" s="26"/>
      <c r="AVZ1" s="26"/>
      <c r="AWA1" s="26"/>
      <c r="AWB1" s="26"/>
      <c r="AWC1" s="26"/>
      <c r="AWD1" s="26"/>
      <c r="AWE1" s="26"/>
      <c r="AWF1" s="26"/>
      <c r="AWG1" s="26"/>
      <c r="AWH1" s="26"/>
      <c r="AWI1" s="26"/>
      <c r="AWJ1" s="26"/>
      <c r="AWK1" s="26"/>
      <c r="AWL1" s="26"/>
      <c r="AWM1" s="26"/>
      <c r="AWN1" s="26"/>
      <c r="AWO1" s="26"/>
      <c r="AWP1" s="26"/>
      <c r="AWQ1" s="26"/>
      <c r="AWR1" s="26"/>
      <c r="AWS1" s="26"/>
      <c r="AWT1" s="26"/>
      <c r="AWU1" s="26"/>
      <c r="AWV1" s="26"/>
      <c r="AWW1" s="26"/>
      <c r="AWX1" s="26"/>
      <c r="AWY1" s="26"/>
      <c r="AWZ1" s="26"/>
      <c r="AXA1" s="26"/>
      <c r="AXB1" s="26"/>
      <c r="AXC1" s="26"/>
      <c r="AXD1" s="26"/>
      <c r="AXE1" s="26"/>
      <c r="AXF1" s="26"/>
      <c r="AXG1" s="26"/>
      <c r="AXH1" s="26"/>
      <c r="AXI1" s="26"/>
      <c r="AXJ1" s="26"/>
      <c r="AXK1" s="26"/>
      <c r="AXL1" s="26"/>
      <c r="AXM1" s="26"/>
      <c r="AXN1" s="26"/>
      <c r="AXO1" s="26"/>
      <c r="AXP1" s="26"/>
      <c r="AXQ1" s="26"/>
      <c r="AXR1" s="26"/>
      <c r="AXS1" s="26"/>
      <c r="AXT1" s="26"/>
      <c r="AXU1" s="26"/>
      <c r="AXV1" s="26"/>
      <c r="AXW1" s="26"/>
      <c r="AXX1" s="26"/>
      <c r="AXY1" s="26"/>
      <c r="AXZ1" s="26"/>
      <c r="AYA1" s="26"/>
      <c r="AYB1" s="26"/>
      <c r="AYC1" s="26"/>
      <c r="AYD1" s="26"/>
      <c r="AYE1" s="26"/>
      <c r="AYF1" s="26"/>
      <c r="AYG1" s="26"/>
      <c r="AYH1" s="26"/>
      <c r="AYI1" s="26"/>
      <c r="AYJ1" s="26"/>
      <c r="AYK1" s="26"/>
      <c r="AYL1" s="26"/>
      <c r="AYM1" s="26"/>
      <c r="AYN1" s="26"/>
      <c r="AYO1" s="26"/>
      <c r="AYP1" s="26"/>
      <c r="AYQ1" s="26"/>
      <c r="AYR1" s="26"/>
      <c r="AYS1" s="26"/>
      <c r="AYT1" s="26"/>
      <c r="AYU1" s="26"/>
      <c r="AYV1" s="26"/>
      <c r="AYW1" s="26"/>
      <c r="AYX1" s="26"/>
      <c r="AYY1" s="26"/>
      <c r="AYZ1" s="26"/>
      <c r="AZA1" s="26"/>
      <c r="AZB1" s="26"/>
      <c r="AZC1" s="26"/>
      <c r="AZD1" s="26"/>
      <c r="AZE1" s="26"/>
      <c r="AZF1" s="26"/>
      <c r="AZG1" s="26"/>
      <c r="AZH1" s="26"/>
      <c r="AZI1" s="26"/>
      <c r="AZJ1" s="26"/>
      <c r="AZK1" s="26"/>
      <c r="AZL1" s="26"/>
      <c r="AZM1" s="26"/>
      <c r="AZN1" s="26"/>
      <c r="AZO1" s="26"/>
      <c r="AZP1" s="26"/>
      <c r="AZQ1" s="26"/>
      <c r="AZR1" s="26"/>
      <c r="AZS1" s="26"/>
      <c r="AZT1" s="26"/>
      <c r="AZU1" s="26"/>
      <c r="AZV1" s="26"/>
      <c r="AZW1" s="26"/>
      <c r="AZX1" s="26"/>
      <c r="AZY1" s="26"/>
      <c r="AZZ1" s="26"/>
      <c r="BAA1" s="26"/>
      <c r="BAB1" s="26"/>
      <c r="BAC1" s="26"/>
      <c r="BAD1" s="26"/>
      <c r="BAE1" s="26"/>
      <c r="BAF1" s="26"/>
      <c r="BAG1" s="26"/>
      <c r="BAH1" s="26"/>
      <c r="BAI1" s="26"/>
      <c r="BAJ1" s="26"/>
      <c r="BAK1" s="26"/>
      <c r="BAL1" s="26"/>
      <c r="BAM1" s="26"/>
      <c r="BAN1" s="26"/>
      <c r="BAO1" s="26"/>
      <c r="BAP1" s="26"/>
      <c r="BAQ1" s="26"/>
      <c r="BAR1" s="26"/>
      <c r="BAS1" s="26"/>
      <c r="BAT1" s="26"/>
      <c r="BAU1" s="26"/>
      <c r="BAV1" s="26"/>
      <c r="BAW1" s="26"/>
      <c r="BAX1" s="26"/>
      <c r="BAY1" s="26"/>
      <c r="BAZ1" s="26"/>
      <c r="BBA1" s="26"/>
      <c r="BBB1" s="26"/>
      <c r="BBC1" s="26"/>
      <c r="BBD1" s="26"/>
      <c r="BBE1" s="26"/>
      <c r="BBF1" s="26"/>
      <c r="BBG1" s="26"/>
      <c r="BBH1" s="26"/>
      <c r="BBI1" s="26"/>
      <c r="BBJ1" s="26"/>
      <c r="BBK1" s="26"/>
      <c r="BBL1" s="26"/>
      <c r="BBM1" s="26"/>
      <c r="BBN1" s="26"/>
      <c r="BBO1" s="26"/>
      <c r="BBP1" s="26"/>
      <c r="BBQ1" s="26"/>
      <c r="BBR1" s="26"/>
      <c r="BBS1" s="26"/>
      <c r="BBT1" s="26"/>
      <c r="BBU1" s="26"/>
      <c r="BBV1" s="26"/>
      <c r="BBW1" s="26"/>
      <c r="BBX1" s="26"/>
      <c r="BBY1" s="26"/>
      <c r="BBZ1" s="26"/>
      <c r="BCA1" s="26"/>
      <c r="BCB1" s="26"/>
      <c r="BCC1" s="26"/>
      <c r="BCD1" s="26"/>
      <c r="BCE1" s="26"/>
      <c r="BCF1" s="26"/>
      <c r="BCG1" s="26"/>
      <c r="BCH1" s="26"/>
      <c r="BCI1" s="26"/>
      <c r="BCJ1" s="26"/>
      <c r="BCK1" s="26"/>
      <c r="BCL1" s="26"/>
      <c r="BCM1" s="26"/>
      <c r="BCN1" s="26"/>
      <c r="BCO1" s="26"/>
      <c r="BCP1" s="26"/>
      <c r="BCQ1" s="26"/>
      <c r="BCR1" s="26"/>
      <c r="BCS1" s="26"/>
      <c r="BCT1" s="26"/>
      <c r="BCU1" s="26"/>
      <c r="BCV1" s="26"/>
      <c r="BCW1" s="26"/>
      <c r="BCX1" s="26"/>
      <c r="BCY1" s="26"/>
      <c r="BCZ1" s="26"/>
      <c r="BDA1" s="26"/>
      <c r="BDB1" s="26"/>
      <c r="BDC1" s="26"/>
      <c r="BDD1" s="26"/>
      <c r="BDE1" s="26"/>
      <c r="BDF1" s="26"/>
      <c r="BDG1" s="26"/>
      <c r="BDH1" s="26"/>
      <c r="BDI1" s="26"/>
      <c r="BDJ1" s="26"/>
      <c r="BDK1" s="26"/>
      <c r="BDL1" s="26"/>
      <c r="BDM1" s="26"/>
      <c r="BDN1" s="26"/>
      <c r="BDO1" s="26"/>
      <c r="BDP1" s="26"/>
      <c r="BDQ1" s="26"/>
      <c r="BDR1" s="26"/>
      <c r="BDS1" s="26"/>
      <c r="BDT1" s="26"/>
      <c r="BDU1" s="26"/>
      <c r="BDV1" s="26"/>
      <c r="BDW1" s="26"/>
      <c r="BDX1" s="26"/>
      <c r="BDY1" s="26"/>
      <c r="BDZ1" s="26"/>
      <c r="BEA1" s="26"/>
      <c r="BEB1" s="26"/>
      <c r="BEC1" s="26"/>
      <c r="BED1" s="26"/>
      <c r="BEE1" s="26"/>
      <c r="BEF1" s="26"/>
      <c r="BEG1" s="26"/>
      <c r="BEH1" s="26"/>
      <c r="BEI1" s="26"/>
      <c r="BEJ1" s="26"/>
      <c r="BEK1" s="26"/>
      <c r="BEL1" s="26"/>
      <c r="BEM1" s="26"/>
      <c r="BEN1" s="26"/>
      <c r="BEO1" s="26"/>
      <c r="BEP1" s="26"/>
      <c r="BEQ1" s="26"/>
      <c r="BER1" s="26"/>
      <c r="BES1" s="26"/>
      <c r="BET1" s="26"/>
      <c r="BEU1" s="26"/>
      <c r="BEV1" s="26"/>
      <c r="BEW1" s="26"/>
      <c r="BEX1" s="26"/>
      <c r="BEY1" s="26"/>
      <c r="BEZ1" s="26"/>
      <c r="BFA1" s="26"/>
      <c r="BFB1" s="26"/>
      <c r="BFC1" s="26"/>
      <c r="BFD1" s="26"/>
      <c r="BFE1" s="26"/>
      <c r="BFF1" s="26"/>
      <c r="BFG1" s="26"/>
      <c r="BFH1" s="26"/>
      <c r="BFI1" s="26"/>
      <c r="BFJ1" s="26"/>
      <c r="BFK1" s="26"/>
      <c r="BFL1" s="26"/>
      <c r="BFM1" s="26"/>
      <c r="BFN1" s="26"/>
      <c r="BFO1" s="26"/>
      <c r="BFP1" s="26"/>
      <c r="BFQ1" s="26"/>
      <c r="BFR1" s="26"/>
      <c r="BFS1" s="26"/>
      <c r="BFT1" s="26"/>
      <c r="BFU1" s="26"/>
      <c r="BFV1" s="26"/>
      <c r="BFW1" s="26"/>
      <c r="BFX1" s="26"/>
      <c r="BFY1" s="26"/>
      <c r="BFZ1" s="26"/>
      <c r="BGA1" s="26"/>
      <c r="BGB1" s="26"/>
      <c r="BGC1" s="26"/>
      <c r="BGD1" s="26"/>
      <c r="BGE1" s="26"/>
      <c r="BGF1" s="26"/>
      <c r="BGG1" s="26"/>
      <c r="BGH1" s="26"/>
      <c r="BGI1" s="26"/>
      <c r="BGJ1" s="26"/>
      <c r="BGK1" s="26"/>
      <c r="BGL1" s="26"/>
      <c r="BGM1" s="26"/>
      <c r="BGN1" s="26"/>
      <c r="BGO1" s="26"/>
      <c r="BGP1" s="26"/>
      <c r="BGQ1" s="26"/>
      <c r="BGR1" s="26"/>
      <c r="BGS1" s="26"/>
      <c r="BGT1" s="26"/>
      <c r="BGU1" s="26"/>
      <c r="BGV1" s="26"/>
      <c r="BGW1" s="26"/>
      <c r="BGX1" s="26"/>
      <c r="BGY1" s="26"/>
      <c r="BGZ1" s="26"/>
      <c r="BHA1" s="26"/>
      <c r="BHB1" s="26"/>
      <c r="BHC1" s="26"/>
      <c r="BHD1" s="26"/>
      <c r="BHE1" s="26"/>
      <c r="BHF1" s="26"/>
      <c r="BHG1" s="26"/>
      <c r="BHH1" s="26"/>
      <c r="BHI1" s="26"/>
      <c r="BHJ1" s="26"/>
      <c r="BHK1" s="26"/>
      <c r="BHL1" s="26"/>
      <c r="BHM1" s="26"/>
      <c r="BHN1" s="26"/>
      <c r="BHO1" s="26"/>
      <c r="BHP1" s="26"/>
      <c r="BHQ1" s="26"/>
      <c r="BHR1" s="26"/>
      <c r="BHS1" s="26"/>
      <c r="BHT1" s="26"/>
      <c r="BHU1" s="26"/>
      <c r="BHV1" s="26"/>
      <c r="BHW1" s="26"/>
      <c r="BHX1" s="26"/>
      <c r="BHY1" s="26"/>
      <c r="BHZ1" s="26"/>
      <c r="BIA1" s="26"/>
      <c r="BIB1" s="26"/>
      <c r="BIC1" s="26"/>
      <c r="BID1" s="26"/>
      <c r="BIE1" s="26"/>
      <c r="BIF1" s="26"/>
      <c r="BIG1" s="26"/>
      <c r="BIH1" s="26"/>
      <c r="BII1" s="26"/>
      <c r="BIJ1" s="26"/>
      <c r="BIK1" s="26"/>
      <c r="BIL1" s="26"/>
      <c r="BIM1" s="26"/>
      <c r="BIN1" s="26"/>
      <c r="BIO1" s="26"/>
      <c r="BIP1" s="26"/>
      <c r="BIQ1" s="26"/>
      <c r="BIR1" s="26"/>
      <c r="BIS1" s="26"/>
      <c r="BIT1" s="26"/>
      <c r="BIU1" s="26"/>
      <c r="BIV1" s="26"/>
      <c r="BIW1" s="26"/>
      <c r="BIX1" s="26"/>
      <c r="BIY1" s="26"/>
      <c r="BIZ1" s="26"/>
      <c r="BJA1" s="26"/>
      <c r="BJB1" s="26"/>
      <c r="BJC1" s="26"/>
      <c r="BJD1" s="26"/>
      <c r="BJE1" s="26"/>
      <c r="BJF1" s="26"/>
      <c r="BJG1" s="26"/>
      <c r="BJH1" s="26"/>
      <c r="BJI1" s="26"/>
      <c r="BJJ1" s="26"/>
      <c r="BJK1" s="26"/>
      <c r="BJL1" s="26"/>
      <c r="BJM1" s="26"/>
      <c r="BJN1" s="26"/>
      <c r="BJO1" s="26"/>
      <c r="BJP1" s="26"/>
      <c r="BJQ1" s="26"/>
      <c r="BJR1" s="26"/>
      <c r="BJS1" s="26"/>
      <c r="BJT1" s="26"/>
      <c r="BJU1" s="26"/>
      <c r="BJV1" s="26"/>
      <c r="BJW1" s="26"/>
      <c r="BJX1" s="26"/>
      <c r="BJY1" s="26"/>
      <c r="BJZ1" s="26"/>
      <c r="BKA1" s="26"/>
      <c r="BKB1" s="26"/>
      <c r="BKC1" s="26"/>
      <c r="BKD1" s="26"/>
      <c r="BKE1" s="26"/>
      <c r="BKF1" s="26"/>
      <c r="BKG1" s="26"/>
      <c r="BKH1" s="26"/>
      <c r="BKI1" s="26"/>
      <c r="BKJ1" s="26"/>
      <c r="BKK1" s="26"/>
      <c r="BKL1" s="26"/>
      <c r="BKM1" s="26"/>
      <c r="BKN1" s="26"/>
      <c r="BKO1" s="26"/>
      <c r="BKP1" s="26"/>
      <c r="BKQ1" s="26"/>
      <c r="BKR1" s="26"/>
      <c r="BKS1" s="26"/>
      <c r="BKT1" s="26"/>
      <c r="BKU1" s="26"/>
      <c r="BKV1" s="26"/>
      <c r="BKW1" s="26"/>
      <c r="BKX1" s="26"/>
      <c r="BKY1" s="26"/>
      <c r="BKZ1" s="26"/>
      <c r="BLA1" s="26"/>
      <c r="BLB1" s="26"/>
      <c r="BLC1" s="26"/>
      <c r="BLD1" s="26"/>
      <c r="BLE1" s="26"/>
      <c r="BLF1" s="26"/>
      <c r="BLG1" s="26"/>
      <c r="BLH1" s="26"/>
      <c r="BLI1" s="26"/>
      <c r="BLJ1" s="26"/>
      <c r="BLK1" s="26"/>
      <c r="BLL1" s="26"/>
      <c r="BLM1" s="26"/>
      <c r="BLN1" s="26"/>
      <c r="BLO1" s="26"/>
      <c r="BLP1" s="26"/>
      <c r="BLQ1" s="26"/>
      <c r="BLR1" s="26"/>
      <c r="BLS1" s="26"/>
      <c r="BLT1" s="26"/>
      <c r="BLU1" s="26"/>
      <c r="BLV1" s="26"/>
      <c r="BLW1" s="26"/>
      <c r="BLX1" s="26"/>
      <c r="BLY1" s="26"/>
      <c r="BLZ1" s="26"/>
      <c r="BMA1" s="26"/>
      <c r="BMB1" s="26"/>
      <c r="BMC1" s="26"/>
      <c r="BMD1" s="26"/>
      <c r="BME1" s="26"/>
      <c r="BMF1" s="26"/>
      <c r="BMG1" s="26"/>
      <c r="BMH1" s="26"/>
      <c r="BMI1" s="26"/>
      <c r="BMJ1" s="26"/>
      <c r="BMK1" s="26"/>
      <c r="BML1" s="26"/>
      <c r="BMM1" s="26"/>
      <c r="BMN1" s="26"/>
      <c r="BMO1" s="26"/>
      <c r="BMP1" s="26"/>
      <c r="BMQ1" s="26"/>
      <c r="BMR1" s="26"/>
      <c r="BMS1" s="26"/>
      <c r="BMT1" s="26"/>
      <c r="BMU1" s="26"/>
      <c r="BMV1" s="26"/>
      <c r="BMW1" s="26"/>
      <c r="BMX1" s="26"/>
      <c r="BMY1" s="26"/>
      <c r="BMZ1" s="26"/>
      <c r="BNA1" s="26"/>
      <c r="BNB1" s="26"/>
      <c r="BNC1" s="26"/>
      <c r="BND1" s="26"/>
      <c r="BNE1" s="26"/>
      <c r="BNF1" s="26"/>
      <c r="BNG1" s="26"/>
      <c r="BNH1" s="26"/>
      <c r="BNI1" s="26"/>
      <c r="BNJ1" s="26"/>
      <c r="BNK1" s="26"/>
      <c r="BNL1" s="26"/>
      <c r="BNM1" s="26"/>
      <c r="BNN1" s="26"/>
      <c r="BNO1" s="26"/>
      <c r="BNP1" s="26"/>
      <c r="BNQ1" s="26"/>
      <c r="BNR1" s="26"/>
      <c r="BNS1" s="26"/>
      <c r="BNT1" s="26"/>
      <c r="BNU1" s="26"/>
      <c r="BNV1" s="26"/>
      <c r="BNW1" s="26"/>
      <c r="BNX1" s="26"/>
      <c r="BNY1" s="26"/>
      <c r="BNZ1" s="26"/>
      <c r="BOA1" s="26"/>
      <c r="BOB1" s="26"/>
      <c r="BOC1" s="26"/>
      <c r="BOD1" s="26"/>
      <c r="BOE1" s="26"/>
      <c r="BOF1" s="26"/>
      <c r="BOG1" s="26"/>
      <c r="BOH1" s="26"/>
      <c r="BOI1" s="26"/>
      <c r="BOJ1" s="26"/>
      <c r="BOK1" s="26"/>
      <c r="BOL1" s="26"/>
      <c r="BOM1" s="26"/>
      <c r="BON1" s="26"/>
      <c r="BOO1" s="26"/>
      <c r="BOP1" s="26"/>
      <c r="BOQ1" s="26"/>
      <c r="BOR1" s="26"/>
      <c r="BOS1" s="26"/>
      <c r="BOT1" s="26"/>
      <c r="BOU1" s="26"/>
      <c r="BOV1" s="26"/>
      <c r="BOW1" s="26"/>
      <c r="BOX1" s="26"/>
      <c r="BOY1" s="26"/>
      <c r="BOZ1" s="26"/>
      <c r="BPA1" s="26"/>
      <c r="BPB1" s="26"/>
      <c r="BPC1" s="26"/>
      <c r="BPD1" s="26"/>
      <c r="BPE1" s="26"/>
      <c r="BPF1" s="26"/>
      <c r="BPG1" s="26"/>
      <c r="BPH1" s="26"/>
      <c r="BPI1" s="26"/>
      <c r="BPJ1" s="26"/>
      <c r="BPK1" s="26"/>
      <c r="BPL1" s="26"/>
      <c r="BPM1" s="26"/>
      <c r="BPN1" s="26"/>
      <c r="BPO1" s="26"/>
      <c r="BPP1" s="26"/>
      <c r="BPQ1" s="26"/>
      <c r="BPR1" s="26"/>
      <c r="BPS1" s="26"/>
      <c r="BPT1" s="26"/>
      <c r="BPU1" s="26"/>
      <c r="BPV1" s="26"/>
      <c r="BPW1" s="26"/>
      <c r="BPX1" s="26"/>
      <c r="BPY1" s="26"/>
      <c r="BPZ1" s="26"/>
      <c r="BQA1" s="26"/>
      <c r="BQB1" s="26"/>
      <c r="BQC1" s="26"/>
      <c r="BQD1" s="26"/>
      <c r="BQE1" s="26"/>
      <c r="BQF1" s="26"/>
      <c r="BQG1" s="26"/>
      <c r="BQH1" s="26"/>
      <c r="BQI1" s="26"/>
      <c r="BQJ1" s="26"/>
      <c r="BQK1" s="26"/>
      <c r="BQL1" s="26"/>
      <c r="BQM1" s="26"/>
      <c r="BQN1" s="26"/>
      <c r="BQO1" s="26"/>
      <c r="BQP1" s="26"/>
      <c r="BQQ1" s="26"/>
      <c r="BQR1" s="26"/>
      <c r="BQS1" s="26"/>
      <c r="BQT1" s="26"/>
      <c r="BQU1" s="26"/>
      <c r="BQV1" s="26"/>
      <c r="BQW1" s="26"/>
      <c r="BQX1" s="26"/>
      <c r="BQY1" s="26"/>
      <c r="BQZ1" s="26"/>
      <c r="BRA1" s="26"/>
      <c r="BRB1" s="26"/>
      <c r="BRC1" s="26"/>
      <c r="BRD1" s="26"/>
      <c r="BRE1" s="26"/>
      <c r="BRF1" s="26"/>
      <c r="BRG1" s="26"/>
      <c r="BRH1" s="26"/>
      <c r="BRI1" s="26"/>
      <c r="BRJ1" s="26"/>
      <c r="BRK1" s="26"/>
      <c r="BRL1" s="26"/>
      <c r="BRM1" s="26"/>
      <c r="BRN1" s="26"/>
      <c r="BRO1" s="26"/>
      <c r="BRP1" s="26"/>
      <c r="BRQ1" s="26"/>
      <c r="BRR1" s="26"/>
      <c r="BRS1" s="26"/>
      <c r="BRT1" s="26"/>
      <c r="BRU1" s="26"/>
      <c r="BRV1" s="26"/>
      <c r="BRW1" s="26"/>
      <c r="BRX1" s="26"/>
      <c r="BRY1" s="26"/>
      <c r="BRZ1" s="26"/>
      <c r="BSA1" s="26"/>
      <c r="BSB1" s="26"/>
      <c r="BSC1" s="26"/>
      <c r="BSD1" s="26"/>
      <c r="BSE1" s="26"/>
      <c r="BSF1" s="26"/>
      <c r="BSG1" s="26"/>
      <c r="BSH1" s="26"/>
      <c r="BSI1" s="26"/>
      <c r="BSJ1" s="26"/>
      <c r="BSK1" s="26"/>
      <c r="BSL1" s="26"/>
      <c r="BSM1" s="26"/>
      <c r="BSN1" s="26"/>
      <c r="BSO1" s="26"/>
      <c r="BSP1" s="26"/>
      <c r="BSQ1" s="26"/>
      <c r="BSR1" s="26"/>
      <c r="BSS1" s="26"/>
      <c r="BST1" s="26"/>
      <c r="BSU1" s="26"/>
      <c r="BSV1" s="26"/>
      <c r="BSW1" s="26"/>
      <c r="BSX1" s="26"/>
      <c r="BSY1" s="26"/>
      <c r="BSZ1" s="26"/>
      <c r="BTA1" s="26"/>
      <c r="BTB1" s="26"/>
      <c r="BTC1" s="26"/>
      <c r="BTD1" s="26"/>
      <c r="BTE1" s="26"/>
      <c r="BTF1" s="26"/>
      <c r="BTG1" s="26"/>
      <c r="BTH1" s="26"/>
      <c r="BTI1" s="26"/>
      <c r="BTJ1" s="26"/>
      <c r="BTK1" s="26"/>
      <c r="BTL1" s="26"/>
      <c r="BTM1" s="26"/>
      <c r="BTN1" s="26"/>
      <c r="BTO1" s="26"/>
      <c r="BTP1" s="26"/>
      <c r="BTQ1" s="26"/>
      <c r="BTR1" s="26"/>
      <c r="BTS1" s="26"/>
      <c r="BTT1" s="26"/>
      <c r="BTU1" s="26"/>
      <c r="BTV1" s="26"/>
      <c r="BTW1" s="26"/>
      <c r="BTX1" s="26"/>
      <c r="BTY1" s="26"/>
      <c r="BTZ1" s="26"/>
      <c r="BUA1" s="26"/>
      <c r="BUB1" s="26"/>
      <c r="BUC1" s="26"/>
      <c r="BUD1" s="26"/>
      <c r="BUE1" s="26"/>
      <c r="BUF1" s="26"/>
      <c r="BUG1" s="26"/>
      <c r="BUH1" s="26"/>
      <c r="BUI1" s="26"/>
      <c r="BUJ1" s="26"/>
      <c r="BUK1" s="26"/>
      <c r="BUL1" s="26"/>
      <c r="BUM1" s="26"/>
      <c r="BUN1" s="26"/>
      <c r="BUO1" s="26"/>
      <c r="BUP1" s="26"/>
      <c r="BUQ1" s="26"/>
      <c r="BUR1" s="26"/>
      <c r="BUS1" s="26"/>
      <c r="BUT1" s="26"/>
      <c r="BUU1" s="26"/>
      <c r="BUV1" s="26"/>
      <c r="BUW1" s="26"/>
      <c r="BUX1" s="26"/>
      <c r="BUY1" s="26"/>
      <c r="BUZ1" s="26"/>
      <c r="BVA1" s="26"/>
      <c r="BVB1" s="26"/>
      <c r="BVC1" s="26"/>
      <c r="BVD1" s="26"/>
      <c r="BVE1" s="26"/>
      <c r="BVF1" s="26"/>
      <c r="BVG1" s="26"/>
      <c r="BVH1" s="26"/>
      <c r="BVI1" s="26"/>
      <c r="BVJ1" s="26"/>
      <c r="BVK1" s="26"/>
      <c r="BVL1" s="26"/>
      <c r="BVM1" s="26"/>
      <c r="BVN1" s="26"/>
      <c r="BVO1" s="26"/>
      <c r="BVP1" s="26"/>
      <c r="BVQ1" s="26"/>
      <c r="BVR1" s="26"/>
      <c r="BVS1" s="26"/>
      <c r="BVT1" s="26"/>
      <c r="BVU1" s="26"/>
      <c r="BVV1" s="26"/>
      <c r="BVW1" s="26"/>
      <c r="BVX1" s="26"/>
      <c r="BVY1" s="26"/>
      <c r="BVZ1" s="26"/>
      <c r="BWA1" s="26"/>
      <c r="BWB1" s="26"/>
      <c r="BWC1" s="26"/>
      <c r="BWD1" s="26"/>
      <c r="BWE1" s="26"/>
      <c r="BWF1" s="26"/>
      <c r="BWG1" s="26"/>
      <c r="BWH1" s="26"/>
      <c r="BWI1" s="26"/>
      <c r="BWJ1" s="26"/>
      <c r="BWK1" s="26"/>
      <c r="BWL1" s="26"/>
      <c r="BWM1" s="26"/>
      <c r="BWN1" s="26"/>
      <c r="BWO1" s="26"/>
      <c r="BWP1" s="26"/>
      <c r="BWQ1" s="26"/>
      <c r="BWR1" s="26"/>
      <c r="BWS1" s="26"/>
      <c r="BWT1" s="26"/>
      <c r="BWU1" s="26"/>
      <c r="BWV1" s="26"/>
      <c r="BWW1" s="26"/>
      <c r="BWX1" s="26"/>
      <c r="BWY1" s="26"/>
      <c r="BWZ1" s="26"/>
      <c r="BXA1" s="26"/>
      <c r="BXB1" s="26"/>
      <c r="BXC1" s="26"/>
      <c r="BXD1" s="26"/>
      <c r="BXE1" s="26"/>
      <c r="BXF1" s="26"/>
      <c r="BXG1" s="26"/>
      <c r="BXH1" s="26"/>
      <c r="BXI1" s="26"/>
      <c r="BXJ1" s="26"/>
      <c r="BXK1" s="26"/>
      <c r="BXL1" s="26"/>
      <c r="BXM1" s="26"/>
      <c r="BXN1" s="26"/>
      <c r="BXO1" s="26"/>
      <c r="BXP1" s="26"/>
      <c r="BXQ1" s="26"/>
      <c r="BXR1" s="26"/>
      <c r="BXS1" s="26"/>
      <c r="BXT1" s="26"/>
      <c r="BXU1" s="26"/>
      <c r="BXV1" s="26"/>
      <c r="BXW1" s="26"/>
      <c r="BXX1" s="26"/>
      <c r="BXY1" s="26"/>
      <c r="BXZ1" s="26"/>
      <c r="BYA1" s="26"/>
      <c r="BYB1" s="26"/>
      <c r="BYC1" s="26"/>
      <c r="BYD1" s="26"/>
      <c r="BYE1" s="26"/>
      <c r="BYF1" s="26"/>
      <c r="BYG1" s="26"/>
      <c r="BYH1" s="26"/>
      <c r="BYI1" s="26"/>
      <c r="BYJ1" s="26"/>
      <c r="BYK1" s="26"/>
      <c r="BYL1" s="26"/>
      <c r="BYM1" s="26"/>
      <c r="BYN1" s="26"/>
      <c r="BYO1" s="26"/>
      <c r="BYP1" s="26"/>
      <c r="BYQ1" s="26"/>
      <c r="BYR1" s="26"/>
      <c r="BYS1" s="26"/>
      <c r="BYT1" s="26"/>
      <c r="BYU1" s="26"/>
      <c r="BYV1" s="26"/>
      <c r="BYW1" s="26"/>
      <c r="BYX1" s="26"/>
      <c r="BYY1" s="26"/>
      <c r="BYZ1" s="26"/>
      <c r="BZA1" s="26"/>
      <c r="BZB1" s="26"/>
      <c r="BZC1" s="26"/>
      <c r="BZD1" s="26"/>
      <c r="BZE1" s="26"/>
      <c r="BZF1" s="26"/>
      <c r="BZG1" s="26"/>
      <c r="BZH1" s="26"/>
      <c r="BZI1" s="26"/>
      <c r="BZJ1" s="26"/>
      <c r="BZK1" s="26"/>
      <c r="BZL1" s="26"/>
      <c r="BZM1" s="26"/>
      <c r="BZN1" s="26"/>
      <c r="BZO1" s="26"/>
      <c r="BZP1" s="26"/>
      <c r="BZQ1" s="26"/>
      <c r="BZR1" s="26"/>
      <c r="BZS1" s="26"/>
      <c r="BZT1" s="26"/>
      <c r="BZU1" s="26"/>
      <c r="BZV1" s="26"/>
      <c r="BZW1" s="26"/>
      <c r="BZX1" s="26"/>
      <c r="BZY1" s="26"/>
      <c r="BZZ1" s="26"/>
      <c r="CAA1" s="26"/>
      <c r="CAB1" s="26"/>
      <c r="CAC1" s="26"/>
      <c r="CAD1" s="26"/>
      <c r="CAE1" s="26"/>
      <c r="CAF1" s="26"/>
      <c r="CAG1" s="26"/>
      <c r="CAH1" s="26"/>
      <c r="CAI1" s="26"/>
      <c r="CAJ1" s="26"/>
      <c r="CAK1" s="26"/>
      <c r="CAL1" s="26"/>
      <c r="CAM1" s="26"/>
      <c r="CAN1" s="26"/>
      <c r="CAO1" s="26"/>
      <c r="CAP1" s="26"/>
      <c r="CAQ1" s="26"/>
      <c r="CAR1" s="26"/>
      <c r="CAS1" s="26"/>
      <c r="CAT1" s="26"/>
      <c r="CAU1" s="26"/>
      <c r="CAV1" s="26"/>
      <c r="CAW1" s="26"/>
      <c r="CAX1" s="26"/>
      <c r="CAY1" s="26"/>
      <c r="CAZ1" s="26"/>
      <c r="CBA1" s="26"/>
      <c r="CBB1" s="26"/>
      <c r="CBC1" s="26"/>
      <c r="CBD1" s="26"/>
      <c r="CBE1" s="26"/>
      <c r="CBF1" s="26"/>
      <c r="CBG1" s="26"/>
      <c r="CBH1" s="26"/>
      <c r="CBI1" s="26"/>
      <c r="CBJ1" s="26"/>
      <c r="CBK1" s="26"/>
      <c r="CBL1" s="26"/>
      <c r="CBM1" s="26"/>
      <c r="CBN1" s="26"/>
      <c r="CBO1" s="26"/>
      <c r="CBP1" s="26"/>
      <c r="CBQ1" s="26"/>
      <c r="CBR1" s="26"/>
      <c r="CBS1" s="26"/>
      <c r="CBT1" s="26"/>
      <c r="CBU1" s="26"/>
      <c r="CBV1" s="26"/>
      <c r="CBW1" s="26"/>
      <c r="CBX1" s="26"/>
      <c r="CBY1" s="26"/>
      <c r="CBZ1" s="26"/>
      <c r="CCA1" s="26"/>
      <c r="CCB1" s="26"/>
      <c r="CCC1" s="26"/>
      <c r="CCD1" s="26"/>
      <c r="CCE1" s="26"/>
      <c r="CCF1" s="26"/>
      <c r="CCG1" s="26"/>
      <c r="CCH1" s="26"/>
      <c r="CCI1" s="26"/>
      <c r="CCJ1" s="26"/>
      <c r="CCK1" s="26"/>
      <c r="CCL1" s="26"/>
      <c r="CCM1" s="26"/>
      <c r="CCN1" s="26"/>
      <c r="CCO1" s="26"/>
      <c r="CCP1" s="26"/>
      <c r="CCQ1" s="26"/>
      <c r="CCR1" s="26"/>
      <c r="CCS1" s="26"/>
      <c r="CCT1" s="26"/>
      <c r="CCU1" s="26"/>
      <c r="CCV1" s="26"/>
      <c r="CCW1" s="26"/>
      <c r="CCX1" s="26"/>
      <c r="CCY1" s="26"/>
      <c r="CCZ1" s="26"/>
      <c r="CDA1" s="26"/>
      <c r="CDB1" s="26"/>
      <c r="CDC1" s="26"/>
      <c r="CDD1" s="26"/>
      <c r="CDE1" s="26"/>
      <c r="CDF1" s="26"/>
      <c r="CDG1" s="26"/>
      <c r="CDH1" s="26"/>
      <c r="CDI1" s="26"/>
      <c r="CDJ1" s="26"/>
      <c r="CDK1" s="26"/>
      <c r="CDL1" s="26"/>
      <c r="CDM1" s="26"/>
      <c r="CDN1" s="26"/>
      <c r="CDO1" s="26"/>
      <c r="CDP1" s="26"/>
      <c r="CDQ1" s="26"/>
      <c r="CDR1" s="26"/>
      <c r="CDS1" s="26"/>
      <c r="CDT1" s="26"/>
      <c r="CDU1" s="26"/>
      <c r="CDV1" s="26"/>
      <c r="CDW1" s="26"/>
      <c r="CDX1" s="26"/>
      <c r="CDY1" s="26"/>
      <c r="CDZ1" s="26"/>
      <c r="CEA1" s="26"/>
      <c r="CEB1" s="26"/>
      <c r="CEC1" s="26"/>
      <c r="CED1" s="26"/>
      <c r="CEE1" s="26"/>
      <c r="CEF1" s="26"/>
      <c r="CEG1" s="26"/>
      <c r="CEH1" s="26"/>
      <c r="CEI1" s="26"/>
      <c r="CEJ1" s="26"/>
      <c r="CEK1" s="26"/>
      <c r="CEL1" s="26"/>
      <c r="CEM1" s="26"/>
      <c r="CEN1" s="26"/>
      <c r="CEO1" s="26"/>
      <c r="CEP1" s="26"/>
      <c r="CEQ1" s="26"/>
      <c r="CER1" s="26"/>
      <c r="CES1" s="26"/>
      <c r="CET1" s="26"/>
      <c r="CEU1" s="26"/>
      <c r="CEV1" s="26"/>
      <c r="CEW1" s="26"/>
      <c r="CEX1" s="26"/>
      <c r="CEY1" s="26"/>
      <c r="CEZ1" s="26"/>
      <c r="CFA1" s="26"/>
      <c r="CFB1" s="26"/>
      <c r="CFC1" s="26"/>
      <c r="CFD1" s="26"/>
      <c r="CFE1" s="26"/>
      <c r="CFF1" s="26"/>
      <c r="CFG1" s="26"/>
      <c r="CFH1" s="26"/>
      <c r="CFI1" s="26"/>
      <c r="CFJ1" s="26"/>
      <c r="CFK1" s="26"/>
      <c r="CFL1" s="26"/>
      <c r="CFM1" s="26"/>
      <c r="CFN1" s="26"/>
      <c r="CFO1" s="26"/>
      <c r="CFP1" s="26"/>
      <c r="CFQ1" s="26"/>
      <c r="CFR1" s="26"/>
      <c r="CFS1" s="26"/>
      <c r="CFT1" s="26"/>
      <c r="CFU1" s="26"/>
      <c r="CFV1" s="26"/>
      <c r="CFW1" s="26"/>
      <c r="CFX1" s="26"/>
      <c r="CFY1" s="26"/>
      <c r="CFZ1" s="26"/>
      <c r="CGA1" s="26"/>
      <c r="CGB1" s="26"/>
      <c r="CGC1" s="26"/>
      <c r="CGD1" s="26"/>
      <c r="CGE1" s="26"/>
      <c r="CGF1" s="26"/>
      <c r="CGG1" s="26"/>
      <c r="CGH1" s="26"/>
      <c r="CGI1" s="26"/>
      <c r="CGJ1" s="26"/>
      <c r="CGK1" s="26"/>
      <c r="CGL1" s="26"/>
      <c r="CGM1" s="26"/>
      <c r="CGN1" s="26"/>
      <c r="CGO1" s="26"/>
      <c r="CGP1" s="26"/>
      <c r="CGQ1" s="26"/>
      <c r="CGR1" s="26"/>
      <c r="CGS1" s="26"/>
      <c r="CGT1" s="26"/>
      <c r="CGU1" s="26"/>
      <c r="CGV1" s="26"/>
      <c r="CGW1" s="26"/>
      <c r="CGX1" s="26"/>
      <c r="CGY1" s="26"/>
      <c r="CGZ1" s="26"/>
      <c r="CHA1" s="26"/>
      <c r="CHB1" s="26"/>
      <c r="CHC1" s="26"/>
      <c r="CHD1" s="26"/>
      <c r="CHE1" s="26"/>
      <c r="CHF1" s="26"/>
      <c r="CHG1" s="26"/>
      <c r="CHH1" s="26"/>
      <c r="CHI1" s="26"/>
      <c r="CHJ1" s="26"/>
      <c r="CHK1" s="26"/>
      <c r="CHL1" s="26"/>
      <c r="CHM1" s="26"/>
      <c r="CHN1" s="26"/>
      <c r="CHO1" s="26"/>
      <c r="CHP1" s="26"/>
      <c r="CHQ1" s="26"/>
      <c r="CHR1" s="26"/>
      <c r="CHS1" s="26"/>
      <c r="CHT1" s="26"/>
      <c r="CHU1" s="26"/>
      <c r="CHV1" s="26"/>
      <c r="CHW1" s="26"/>
      <c r="CHX1" s="26"/>
      <c r="CHY1" s="26"/>
      <c r="CHZ1" s="26"/>
      <c r="CIA1" s="26"/>
      <c r="CIB1" s="26"/>
      <c r="CIC1" s="26"/>
      <c r="CID1" s="26"/>
      <c r="CIE1" s="26"/>
      <c r="CIF1" s="26"/>
      <c r="CIG1" s="26"/>
      <c r="CIH1" s="26"/>
      <c r="CII1" s="26"/>
      <c r="CIJ1" s="26"/>
      <c r="CIK1" s="26"/>
      <c r="CIL1" s="26"/>
      <c r="CIM1" s="26"/>
      <c r="CIN1" s="26"/>
      <c r="CIO1" s="26"/>
      <c r="CIP1" s="26"/>
      <c r="CIQ1" s="26"/>
      <c r="CIR1" s="26"/>
      <c r="CIS1" s="26"/>
      <c r="CIT1" s="26"/>
      <c r="CIU1" s="26"/>
      <c r="CIV1" s="26"/>
      <c r="CIW1" s="26"/>
      <c r="CIX1" s="26"/>
      <c r="CIY1" s="26"/>
      <c r="CIZ1" s="26"/>
      <c r="CJA1" s="26"/>
      <c r="CJB1" s="26"/>
      <c r="CJC1" s="26"/>
      <c r="CJD1" s="26"/>
      <c r="CJE1" s="26"/>
      <c r="CJF1" s="26"/>
      <c r="CJG1" s="26"/>
      <c r="CJH1" s="26"/>
      <c r="CJI1" s="26"/>
      <c r="CJJ1" s="26"/>
      <c r="CJK1" s="26"/>
      <c r="CJL1" s="26"/>
      <c r="CJM1" s="26"/>
      <c r="CJN1" s="26"/>
      <c r="CJO1" s="26"/>
      <c r="CJP1" s="26"/>
      <c r="CJQ1" s="26"/>
      <c r="CJR1" s="26"/>
      <c r="CJS1" s="26"/>
      <c r="CJT1" s="26"/>
      <c r="CJU1" s="26"/>
      <c r="CJV1" s="26"/>
      <c r="CJW1" s="26"/>
      <c r="CJX1" s="26"/>
      <c r="CJY1" s="26"/>
      <c r="CJZ1" s="26"/>
      <c r="CKA1" s="26"/>
      <c r="CKB1" s="26"/>
      <c r="CKC1" s="26"/>
      <c r="CKD1" s="26"/>
      <c r="CKE1" s="26"/>
      <c r="CKF1" s="26"/>
      <c r="CKG1" s="26"/>
      <c r="CKH1" s="26"/>
      <c r="CKI1" s="26"/>
      <c r="CKJ1" s="26"/>
      <c r="CKK1" s="26"/>
      <c r="CKL1" s="26"/>
      <c r="CKM1" s="26"/>
      <c r="CKN1" s="26"/>
      <c r="CKO1" s="26"/>
      <c r="CKP1" s="26"/>
      <c r="CKQ1" s="26"/>
      <c r="CKR1" s="26"/>
      <c r="CKS1" s="26"/>
      <c r="CKT1" s="26"/>
      <c r="CKU1" s="26"/>
      <c r="CKV1" s="26"/>
      <c r="CKW1" s="26"/>
      <c r="CKX1" s="26"/>
      <c r="CKY1" s="26"/>
      <c r="CKZ1" s="26"/>
      <c r="CLA1" s="26"/>
      <c r="CLB1" s="26"/>
      <c r="CLC1" s="26"/>
      <c r="CLD1" s="26"/>
      <c r="CLE1" s="26"/>
      <c r="CLF1" s="26"/>
      <c r="CLG1" s="26"/>
      <c r="CLH1" s="26"/>
      <c r="CLI1" s="26"/>
      <c r="CLJ1" s="26"/>
      <c r="CLK1" s="26"/>
      <c r="CLL1" s="26"/>
      <c r="CLM1" s="26"/>
      <c r="CLN1" s="26"/>
      <c r="CLO1" s="26"/>
      <c r="CLP1" s="26"/>
      <c r="CLQ1" s="26"/>
      <c r="CLR1" s="26"/>
      <c r="CLS1" s="26"/>
      <c r="CLT1" s="26"/>
      <c r="CLU1" s="26"/>
      <c r="CLV1" s="26"/>
      <c r="CLW1" s="26"/>
      <c r="CLX1" s="26"/>
      <c r="CLY1" s="26"/>
      <c r="CLZ1" s="26"/>
      <c r="CMA1" s="26"/>
      <c r="CMB1" s="26"/>
      <c r="CMC1" s="26"/>
      <c r="CMD1" s="26"/>
      <c r="CME1" s="26"/>
      <c r="CMF1" s="26"/>
      <c r="CMG1" s="26"/>
      <c r="CMH1" s="26"/>
      <c r="CMI1" s="26"/>
      <c r="CMJ1" s="26"/>
      <c r="CMK1" s="26"/>
      <c r="CML1" s="26"/>
      <c r="CMM1" s="26"/>
      <c r="CMN1" s="26"/>
      <c r="CMO1" s="26"/>
      <c r="CMP1" s="26"/>
      <c r="CMQ1" s="26"/>
      <c r="CMR1" s="26"/>
      <c r="CMS1" s="26"/>
      <c r="CMT1" s="26"/>
      <c r="CMU1" s="26"/>
      <c r="CMV1" s="26"/>
      <c r="CMW1" s="26"/>
      <c r="CMX1" s="26"/>
      <c r="CMY1" s="26"/>
      <c r="CMZ1" s="26"/>
      <c r="CNA1" s="26"/>
      <c r="CNB1" s="26"/>
      <c r="CNC1" s="26"/>
      <c r="CND1" s="26"/>
      <c r="CNE1" s="26"/>
      <c r="CNF1" s="26"/>
      <c r="CNG1" s="26"/>
      <c r="CNH1" s="26"/>
      <c r="CNI1" s="26"/>
      <c r="CNJ1" s="26"/>
      <c r="CNK1" s="26"/>
      <c r="CNL1" s="26"/>
      <c r="CNM1" s="26"/>
      <c r="CNN1" s="26"/>
      <c r="CNO1" s="26"/>
      <c r="CNP1" s="26"/>
      <c r="CNQ1" s="26"/>
      <c r="CNR1" s="26"/>
      <c r="CNS1" s="26"/>
      <c r="CNT1" s="26"/>
      <c r="CNU1" s="26"/>
      <c r="CNV1" s="26"/>
      <c r="CNW1" s="26"/>
      <c r="CNX1" s="26"/>
      <c r="CNY1" s="26"/>
      <c r="CNZ1" s="26"/>
      <c r="COA1" s="26"/>
      <c r="COB1" s="26"/>
      <c r="COC1" s="26"/>
      <c r="COD1" s="26"/>
      <c r="COE1" s="26"/>
      <c r="COF1" s="26"/>
      <c r="COG1" s="26"/>
      <c r="COH1" s="26"/>
      <c r="COI1" s="26"/>
      <c r="COJ1" s="26"/>
      <c r="COK1" s="26"/>
      <c r="COL1" s="26"/>
      <c r="COM1" s="26"/>
      <c r="CON1" s="26"/>
      <c r="COO1" s="26"/>
      <c r="COP1" s="26"/>
      <c r="COQ1" s="26"/>
      <c r="COR1" s="26"/>
      <c r="COS1" s="26"/>
      <c r="COT1" s="26"/>
      <c r="COU1" s="26"/>
      <c r="COV1" s="26"/>
      <c r="COW1" s="26"/>
      <c r="COX1" s="26"/>
      <c r="COY1" s="26"/>
      <c r="COZ1" s="26"/>
      <c r="CPA1" s="26"/>
      <c r="CPB1" s="26"/>
      <c r="CPC1" s="26"/>
      <c r="CPD1" s="26"/>
      <c r="CPE1" s="26"/>
      <c r="CPF1" s="26"/>
      <c r="CPG1" s="26"/>
      <c r="CPH1" s="26"/>
      <c r="CPI1" s="26"/>
      <c r="CPJ1" s="26"/>
      <c r="CPK1" s="26"/>
      <c r="CPL1" s="26"/>
      <c r="CPM1" s="26"/>
      <c r="CPN1" s="26"/>
      <c r="CPO1" s="26"/>
      <c r="CPP1" s="26"/>
      <c r="CPQ1" s="26"/>
      <c r="CPR1" s="26"/>
      <c r="CPS1" s="26"/>
      <c r="CPT1" s="26"/>
      <c r="CPU1" s="26"/>
      <c r="CPV1" s="26"/>
      <c r="CPW1" s="26"/>
      <c r="CPX1" s="26"/>
      <c r="CPY1" s="26"/>
      <c r="CPZ1" s="26"/>
      <c r="CQA1" s="26"/>
      <c r="CQB1" s="26"/>
      <c r="CQC1" s="26"/>
      <c r="CQD1" s="26"/>
      <c r="CQE1" s="26"/>
      <c r="CQF1" s="26"/>
      <c r="CQG1" s="26"/>
      <c r="CQH1" s="26"/>
      <c r="CQI1" s="26"/>
      <c r="CQJ1" s="26"/>
      <c r="CQK1" s="26"/>
      <c r="CQL1" s="26"/>
      <c r="CQM1" s="26"/>
      <c r="CQN1" s="26"/>
      <c r="CQO1" s="26"/>
      <c r="CQP1" s="26"/>
      <c r="CQQ1" s="26"/>
      <c r="CQR1" s="26"/>
      <c r="CQS1" s="26"/>
      <c r="CQT1" s="26"/>
      <c r="CQU1" s="26"/>
      <c r="CQV1" s="26"/>
      <c r="CQW1" s="26"/>
      <c r="CQX1" s="26"/>
      <c r="CQY1" s="26"/>
      <c r="CQZ1" s="26"/>
      <c r="CRA1" s="26"/>
      <c r="CRB1" s="26"/>
      <c r="CRC1" s="26"/>
      <c r="CRD1" s="26"/>
      <c r="CRE1" s="26"/>
      <c r="CRF1" s="26"/>
      <c r="CRG1" s="26"/>
      <c r="CRH1" s="26"/>
      <c r="CRI1" s="26"/>
      <c r="CRJ1" s="26"/>
      <c r="CRK1" s="26"/>
      <c r="CRL1" s="26"/>
      <c r="CRM1" s="26"/>
      <c r="CRN1" s="26"/>
      <c r="CRO1" s="26"/>
      <c r="CRP1" s="26"/>
      <c r="CRQ1" s="26"/>
      <c r="CRR1" s="26"/>
      <c r="CRS1" s="26"/>
      <c r="CRT1" s="26"/>
      <c r="CRU1" s="26"/>
      <c r="CRV1" s="26"/>
      <c r="CRW1" s="26"/>
      <c r="CRX1" s="26"/>
      <c r="CRY1" s="26"/>
      <c r="CRZ1" s="26"/>
      <c r="CSA1" s="26"/>
      <c r="CSB1" s="26"/>
      <c r="CSC1" s="26"/>
      <c r="CSD1" s="26"/>
      <c r="CSE1" s="26"/>
      <c r="CSF1" s="26"/>
      <c r="CSG1" s="26"/>
      <c r="CSH1" s="26"/>
      <c r="CSI1" s="26"/>
      <c r="CSJ1" s="26"/>
      <c r="CSK1" s="26"/>
      <c r="CSL1" s="26"/>
      <c r="CSM1" s="26"/>
      <c r="CSN1" s="26"/>
      <c r="CSO1" s="26"/>
      <c r="CSP1" s="26"/>
      <c r="CSQ1" s="26"/>
      <c r="CSR1" s="26"/>
      <c r="CSS1" s="26"/>
      <c r="CST1" s="26"/>
      <c r="CSU1" s="26"/>
      <c r="CSV1" s="26"/>
      <c r="CSW1" s="26"/>
      <c r="CSX1" s="26"/>
      <c r="CSY1" s="26"/>
      <c r="CSZ1" s="26"/>
      <c r="CTA1" s="26"/>
      <c r="CTB1" s="26"/>
      <c r="CTC1" s="26"/>
      <c r="CTD1" s="26"/>
      <c r="CTE1" s="26"/>
      <c r="CTF1" s="26"/>
      <c r="CTG1" s="26"/>
      <c r="CTH1" s="26"/>
      <c r="CTI1" s="26"/>
      <c r="CTJ1" s="26"/>
      <c r="CTK1" s="26"/>
      <c r="CTL1" s="26"/>
      <c r="CTM1" s="26"/>
      <c r="CTN1" s="26"/>
      <c r="CTO1" s="26"/>
      <c r="CTP1" s="26"/>
      <c r="CTQ1" s="26"/>
      <c r="CTR1" s="26"/>
      <c r="CTS1" s="26"/>
      <c r="CTT1" s="26"/>
      <c r="CTU1" s="26"/>
      <c r="CTV1" s="26"/>
      <c r="CTW1" s="26"/>
      <c r="CTX1" s="26"/>
      <c r="CTY1" s="26"/>
      <c r="CTZ1" s="26"/>
      <c r="CUA1" s="26"/>
      <c r="CUB1" s="26"/>
      <c r="CUC1" s="26"/>
      <c r="CUD1" s="26"/>
      <c r="CUE1" s="26"/>
      <c r="CUF1" s="26"/>
      <c r="CUG1" s="26"/>
      <c r="CUH1" s="26"/>
      <c r="CUI1" s="26"/>
      <c r="CUJ1" s="26"/>
      <c r="CUK1" s="26"/>
      <c r="CUL1" s="26"/>
      <c r="CUM1" s="26"/>
      <c r="CUN1" s="26"/>
      <c r="CUO1" s="26"/>
      <c r="CUP1" s="26"/>
      <c r="CUQ1" s="26"/>
      <c r="CUR1" s="26"/>
      <c r="CUS1" s="26"/>
      <c r="CUT1" s="26"/>
      <c r="CUU1" s="26"/>
      <c r="CUV1" s="26"/>
      <c r="CUW1" s="26"/>
      <c r="CUX1" s="26"/>
      <c r="CUY1" s="26"/>
      <c r="CUZ1" s="26"/>
      <c r="CVA1" s="26"/>
      <c r="CVB1" s="26"/>
      <c r="CVC1" s="26"/>
      <c r="CVD1" s="26"/>
      <c r="CVE1" s="26"/>
      <c r="CVF1" s="26"/>
      <c r="CVG1" s="26"/>
      <c r="CVH1" s="26"/>
      <c r="CVI1" s="26"/>
      <c r="CVJ1" s="26"/>
      <c r="CVK1" s="26"/>
      <c r="CVL1" s="26"/>
      <c r="CVM1" s="26"/>
      <c r="CVN1" s="26"/>
      <c r="CVO1" s="26"/>
      <c r="CVP1" s="26"/>
      <c r="CVQ1" s="26"/>
      <c r="CVR1" s="26"/>
      <c r="CVS1" s="26"/>
      <c r="CVT1" s="26"/>
      <c r="CVU1" s="26"/>
      <c r="CVV1" s="26"/>
      <c r="CVW1" s="26"/>
      <c r="CVX1" s="26"/>
      <c r="CVY1" s="26"/>
      <c r="CVZ1" s="26"/>
      <c r="CWA1" s="26"/>
      <c r="CWB1" s="26"/>
      <c r="CWC1" s="26"/>
      <c r="CWD1" s="26"/>
      <c r="CWE1" s="26"/>
      <c r="CWF1" s="26"/>
      <c r="CWG1" s="26"/>
      <c r="CWH1" s="26"/>
      <c r="CWI1" s="26"/>
      <c r="CWJ1" s="26"/>
      <c r="CWK1" s="26"/>
      <c r="CWL1" s="26"/>
      <c r="CWM1" s="26"/>
      <c r="CWN1" s="26"/>
      <c r="CWO1" s="26"/>
      <c r="CWP1" s="26"/>
      <c r="CWQ1" s="26"/>
      <c r="CWR1" s="26"/>
      <c r="CWS1" s="26"/>
      <c r="CWT1" s="26"/>
      <c r="CWU1" s="26"/>
      <c r="CWV1" s="26"/>
      <c r="CWW1" s="26"/>
      <c r="CWX1" s="26"/>
      <c r="CWY1" s="26"/>
      <c r="CWZ1" s="26"/>
      <c r="CXA1" s="26"/>
      <c r="CXB1" s="26"/>
      <c r="CXC1" s="26"/>
      <c r="CXD1" s="26"/>
      <c r="CXE1" s="26"/>
      <c r="CXF1" s="26"/>
      <c r="CXG1" s="26"/>
      <c r="CXH1" s="26"/>
      <c r="CXI1" s="26"/>
      <c r="CXJ1" s="26"/>
      <c r="CXK1" s="26"/>
      <c r="CXL1" s="26"/>
      <c r="CXM1" s="26"/>
      <c r="CXN1" s="26"/>
      <c r="CXO1" s="26"/>
      <c r="CXP1" s="26"/>
      <c r="CXQ1" s="26"/>
      <c r="CXR1" s="26"/>
      <c r="CXS1" s="26"/>
      <c r="CXT1" s="26"/>
      <c r="CXU1" s="26"/>
      <c r="CXV1" s="26"/>
      <c r="CXW1" s="26"/>
      <c r="CXX1" s="26"/>
      <c r="CXY1" s="26"/>
      <c r="CXZ1" s="26"/>
      <c r="CYA1" s="26"/>
      <c r="CYB1" s="26"/>
      <c r="CYC1" s="26"/>
      <c r="CYD1" s="26"/>
      <c r="CYE1" s="26"/>
      <c r="CYF1" s="26"/>
      <c r="CYG1" s="26"/>
      <c r="CYH1" s="26"/>
      <c r="CYI1" s="26"/>
      <c r="CYJ1" s="26"/>
      <c r="CYK1" s="26"/>
      <c r="CYL1" s="26"/>
      <c r="CYM1" s="26"/>
      <c r="CYN1" s="26"/>
      <c r="CYO1" s="26"/>
      <c r="CYP1" s="26"/>
      <c r="CYQ1" s="26"/>
      <c r="CYR1" s="26"/>
      <c r="CYS1" s="26"/>
      <c r="CYT1" s="26"/>
      <c r="CYU1" s="26"/>
      <c r="CYV1" s="26"/>
      <c r="CYW1" s="26"/>
      <c r="CYX1" s="26"/>
      <c r="CYY1" s="26"/>
      <c r="CYZ1" s="26"/>
      <c r="CZA1" s="26"/>
      <c r="CZB1" s="26"/>
      <c r="CZC1" s="26"/>
      <c r="CZD1" s="26"/>
      <c r="CZE1" s="26"/>
      <c r="CZF1" s="26"/>
      <c r="CZG1" s="26"/>
      <c r="CZH1" s="26"/>
      <c r="CZI1" s="26"/>
      <c r="CZJ1" s="26"/>
      <c r="CZK1" s="26"/>
      <c r="CZL1" s="26"/>
      <c r="CZM1" s="26"/>
      <c r="CZN1" s="26"/>
      <c r="CZO1" s="26"/>
      <c r="CZP1" s="26"/>
      <c r="CZQ1" s="26"/>
      <c r="CZR1" s="26"/>
      <c r="CZS1" s="26"/>
      <c r="CZT1" s="26"/>
      <c r="CZU1" s="26"/>
      <c r="CZV1" s="26"/>
      <c r="CZW1" s="26"/>
      <c r="CZX1" s="26"/>
      <c r="CZY1" s="26"/>
      <c r="CZZ1" s="26"/>
      <c r="DAA1" s="26"/>
      <c r="DAB1" s="26"/>
      <c r="DAC1" s="26"/>
      <c r="DAD1" s="26"/>
      <c r="DAE1" s="26"/>
      <c r="DAF1" s="26"/>
      <c r="DAG1" s="26"/>
      <c r="DAH1" s="26"/>
      <c r="DAI1" s="26"/>
      <c r="DAJ1" s="26"/>
      <c r="DAK1" s="26"/>
      <c r="DAL1" s="26"/>
      <c r="DAM1" s="26"/>
      <c r="DAN1" s="26"/>
      <c r="DAO1" s="26"/>
      <c r="DAP1" s="26"/>
      <c r="DAQ1" s="26"/>
      <c r="DAR1" s="26"/>
      <c r="DAS1" s="26"/>
      <c r="DAT1" s="26"/>
      <c r="DAU1" s="26"/>
      <c r="DAV1" s="26"/>
      <c r="DAW1" s="26"/>
      <c r="DAX1" s="26"/>
      <c r="DAY1" s="26"/>
      <c r="DAZ1" s="26"/>
      <c r="DBA1" s="26"/>
      <c r="DBB1" s="26"/>
      <c r="DBC1" s="26"/>
      <c r="DBD1" s="26"/>
      <c r="DBE1" s="26"/>
      <c r="DBF1" s="26"/>
      <c r="DBG1" s="26"/>
      <c r="DBH1" s="26"/>
      <c r="DBI1" s="26"/>
      <c r="DBJ1" s="26"/>
      <c r="DBK1" s="26"/>
      <c r="DBL1" s="26"/>
      <c r="DBM1" s="26"/>
      <c r="DBN1" s="26"/>
      <c r="DBO1" s="26"/>
      <c r="DBP1" s="26"/>
      <c r="DBQ1" s="26"/>
      <c r="DBR1" s="26"/>
      <c r="DBS1" s="26"/>
      <c r="DBT1" s="26"/>
      <c r="DBU1" s="26"/>
      <c r="DBV1" s="26"/>
      <c r="DBW1" s="26"/>
      <c r="DBX1" s="26"/>
      <c r="DBY1" s="26"/>
      <c r="DBZ1" s="26"/>
      <c r="DCA1" s="26"/>
      <c r="DCB1" s="26"/>
      <c r="DCC1" s="26"/>
      <c r="DCD1" s="26"/>
      <c r="DCE1" s="26"/>
      <c r="DCF1" s="26"/>
      <c r="DCG1" s="26"/>
      <c r="DCH1" s="26"/>
      <c r="DCI1" s="26"/>
      <c r="DCJ1" s="26"/>
      <c r="DCK1" s="26"/>
      <c r="DCL1" s="26"/>
      <c r="DCM1" s="26"/>
      <c r="DCN1" s="26"/>
      <c r="DCO1" s="26"/>
      <c r="DCP1" s="26"/>
      <c r="DCQ1" s="26"/>
      <c r="DCR1" s="26"/>
      <c r="DCS1" s="26"/>
      <c r="DCT1" s="26"/>
      <c r="DCU1" s="26"/>
      <c r="DCV1" s="26"/>
      <c r="DCW1" s="26"/>
      <c r="DCX1" s="26"/>
      <c r="DCY1" s="26"/>
      <c r="DCZ1" s="26"/>
      <c r="DDA1" s="26"/>
      <c r="DDB1" s="26"/>
      <c r="DDC1" s="26"/>
      <c r="DDD1" s="26"/>
      <c r="DDE1" s="26"/>
      <c r="DDF1" s="26"/>
      <c r="DDG1" s="26"/>
      <c r="DDH1" s="26"/>
      <c r="DDI1" s="26"/>
      <c r="DDJ1" s="26"/>
      <c r="DDK1" s="26"/>
      <c r="DDL1" s="26"/>
      <c r="DDM1" s="26"/>
      <c r="DDN1" s="26"/>
      <c r="DDO1" s="26"/>
      <c r="DDP1" s="26"/>
      <c r="DDQ1" s="26"/>
      <c r="DDR1" s="26"/>
      <c r="DDS1" s="26"/>
      <c r="DDT1" s="26"/>
      <c r="DDU1" s="26"/>
      <c r="DDV1" s="26"/>
      <c r="DDW1" s="26"/>
      <c r="DDX1" s="26"/>
      <c r="DDY1" s="26"/>
      <c r="DDZ1" s="26"/>
      <c r="DEA1" s="26"/>
      <c r="DEB1" s="26"/>
      <c r="DEC1" s="26"/>
      <c r="DED1" s="26"/>
      <c r="DEE1" s="26"/>
      <c r="DEF1" s="26"/>
      <c r="DEG1" s="26"/>
      <c r="DEH1" s="26"/>
      <c r="DEI1" s="26"/>
      <c r="DEJ1" s="26"/>
      <c r="DEK1" s="26"/>
      <c r="DEL1" s="26"/>
      <c r="DEM1" s="26"/>
      <c r="DEN1" s="26"/>
      <c r="DEO1" s="26"/>
      <c r="DEP1" s="26"/>
      <c r="DEQ1" s="26"/>
      <c r="DER1" s="26"/>
      <c r="DES1" s="26"/>
      <c r="DET1" s="26"/>
      <c r="DEU1" s="26"/>
      <c r="DEV1" s="26"/>
      <c r="DEW1" s="26"/>
      <c r="DEX1" s="26"/>
      <c r="DEY1" s="26"/>
      <c r="DEZ1" s="26"/>
      <c r="DFA1" s="26"/>
      <c r="DFB1" s="26"/>
      <c r="DFC1" s="26"/>
      <c r="DFD1" s="26"/>
      <c r="DFE1" s="26"/>
      <c r="DFF1" s="26"/>
      <c r="DFG1" s="26"/>
      <c r="DFH1" s="26"/>
      <c r="DFI1" s="26"/>
      <c r="DFJ1" s="26"/>
      <c r="DFK1" s="26"/>
      <c r="DFL1" s="26"/>
      <c r="DFM1" s="26"/>
      <c r="DFN1" s="26"/>
      <c r="DFO1" s="26"/>
      <c r="DFP1" s="26"/>
      <c r="DFQ1" s="26"/>
      <c r="DFR1" s="26"/>
      <c r="DFS1" s="26"/>
      <c r="DFT1" s="26"/>
      <c r="DFU1" s="26"/>
      <c r="DFV1" s="26"/>
      <c r="DFW1" s="26"/>
      <c r="DFX1" s="26"/>
      <c r="DFY1" s="26"/>
      <c r="DFZ1" s="26"/>
      <c r="DGA1" s="26"/>
      <c r="DGB1" s="26"/>
      <c r="DGC1" s="26"/>
      <c r="DGD1" s="26"/>
      <c r="DGE1" s="26"/>
      <c r="DGF1" s="26"/>
      <c r="DGG1" s="26"/>
      <c r="DGH1" s="26"/>
      <c r="DGI1" s="26"/>
      <c r="DGJ1" s="26"/>
      <c r="DGK1" s="26"/>
      <c r="DGL1" s="26"/>
      <c r="DGM1" s="26"/>
      <c r="DGN1" s="26"/>
      <c r="DGO1" s="26"/>
      <c r="DGP1" s="26"/>
      <c r="DGQ1" s="26"/>
      <c r="DGR1" s="26"/>
      <c r="DGS1" s="26"/>
      <c r="DGT1" s="26"/>
      <c r="DGU1" s="26"/>
      <c r="DGV1" s="26"/>
      <c r="DGW1" s="26"/>
      <c r="DGX1" s="26"/>
      <c r="DGY1" s="26"/>
      <c r="DGZ1" s="26"/>
      <c r="DHA1" s="26"/>
      <c r="DHB1" s="26"/>
      <c r="DHC1" s="26"/>
      <c r="DHD1" s="26"/>
      <c r="DHE1" s="26"/>
      <c r="DHF1" s="26"/>
      <c r="DHG1" s="26"/>
      <c r="DHH1" s="26"/>
      <c r="DHI1" s="26"/>
      <c r="DHJ1" s="26"/>
      <c r="DHK1" s="26"/>
      <c r="DHL1" s="26"/>
      <c r="DHM1" s="26"/>
      <c r="DHN1" s="26"/>
      <c r="DHO1" s="26"/>
      <c r="DHP1" s="26"/>
      <c r="DHQ1" s="26"/>
      <c r="DHR1" s="26"/>
      <c r="DHS1" s="26"/>
      <c r="DHT1" s="26"/>
      <c r="DHU1" s="26"/>
      <c r="DHV1" s="26"/>
      <c r="DHW1" s="26"/>
      <c r="DHX1" s="26"/>
      <c r="DHY1" s="26"/>
      <c r="DHZ1" s="26"/>
      <c r="DIA1" s="26"/>
      <c r="DIB1" s="26"/>
      <c r="DIC1" s="26"/>
      <c r="DID1" s="26"/>
      <c r="DIE1" s="26"/>
      <c r="DIF1" s="26"/>
      <c r="DIG1" s="26"/>
      <c r="DIH1" s="26"/>
      <c r="DII1" s="26"/>
      <c r="DIJ1" s="26"/>
      <c r="DIK1" s="26"/>
      <c r="DIL1" s="26"/>
      <c r="DIM1" s="26"/>
      <c r="DIN1" s="26"/>
      <c r="DIO1" s="26"/>
      <c r="DIP1" s="26"/>
      <c r="DIQ1" s="26"/>
      <c r="DIR1" s="26"/>
      <c r="DIS1" s="26"/>
      <c r="DIT1" s="26"/>
      <c r="DIU1" s="26"/>
      <c r="DIV1" s="26"/>
      <c r="DIW1" s="26"/>
      <c r="DIX1" s="26"/>
      <c r="DIY1" s="26"/>
      <c r="DIZ1" s="26"/>
      <c r="DJA1" s="26"/>
      <c r="DJB1" s="26"/>
      <c r="DJC1" s="26"/>
      <c r="DJD1" s="26"/>
      <c r="DJE1" s="26"/>
      <c r="DJF1" s="26"/>
      <c r="DJG1" s="26"/>
      <c r="DJH1" s="26"/>
      <c r="DJI1" s="26"/>
      <c r="DJJ1" s="26"/>
      <c r="DJK1" s="26"/>
      <c r="DJL1" s="26"/>
      <c r="DJM1" s="26"/>
      <c r="DJN1" s="26"/>
      <c r="DJO1" s="26"/>
      <c r="DJP1" s="26"/>
      <c r="DJQ1" s="26"/>
      <c r="DJR1" s="26"/>
      <c r="DJS1" s="26"/>
      <c r="DJT1" s="26"/>
      <c r="DJU1" s="26"/>
      <c r="DJV1" s="26"/>
      <c r="DJW1" s="26"/>
      <c r="DJX1" s="26"/>
      <c r="DJY1" s="26"/>
      <c r="DJZ1" s="26"/>
      <c r="DKA1" s="26"/>
      <c r="DKB1" s="26"/>
      <c r="DKC1" s="26"/>
      <c r="DKD1" s="26"/>
      <c r="DKE1" s="26"/>
      <c r="DKF1" s="26"/>
      <c r="DKG1" s="26"/>
      <c r="DKH1" s="26"/>
      <c r="DKI1" s="26"/>
      <c r="DKJ1" s="26"/>
      <c r="DKK1" s="26"/>
      <c r="DKL1" s="26"/>
      <c r="DKM1" s="26"/>
      <c r="DKN1" s="26"/>
      <c r="DKO1" s="26"/>
      <c r="DKP1" s="26"/>
      <c r="DKQ1" s="26"/>
      <c r="DKR1" s="26"/>
      <c r="DKS1" s="26"/>
      <c r="DKT1" s="26"/>
      <c r="DKU1" s="26"/>
      <c r="DKV1" s="26"/>
      <c r="DKW1" s="26"/>
      <c r="DKX1" s="26"/>
      <c r="DKY1" s="26"/>
      <c r="DKZ1" s="26"/>
      <c r="DLA1" s="26"/>
      <c r="DLB1" s="26"/>
      <c r="DLC1" s="26"/>
      <c r="DLD1" s="26"/>
      <c r="DLE1" s="26"/>
      <c r="DLF1" s="26"/>
      <c r="DLG1" s="26"/>
      <c r="DLH1" s="26"/>
      <c r="DLI1" s="26"/>
      <c r="DLJ1" s="26"/>
      <c r="DLK1" s="26"/>
      <c r="DLL1" s="26"/>
      <c r="DLM1" s="26"/>
      <c r="DLN1" s="26"/>
      <c r="DLO1" s="26"/>
      <c r="DLP1" s="26"/>
      <c r="DLQ1" s="26"/>
      <c r="DLR1" s="26"/>
      <c r="DLS1" s="26"/>
      <c r="DLT1" s="26"/>
      <c r="DLU1" s="26"/>
      <c r="DLV1" s="26"/>
      <c r="DLW1" s="26"/>
      <c r="DLX1" s="26"/>
      <c r="DLY1" s="26"/>
      <c r="DLZ1" s="26"/>
      <c r="DMA1" s="26"/>
      <c r="DMB1" s="26"/>
      <c r="DMC1" s="26"/>
      <c r="DMD1" s="26"/>
      <c r="DME1" s="26"/>
      <c r="DMF1" s="26"/>
      <c r="DMG1" s="26"/>
      <c r="DMH1" s="26"/>
      <c r="DMI1" s="26"/>
      <c r="DMJ1" s="26"/>
      <c r="DMK1" s="26"/>
      <c r="DML1" s="26"/>
      <c r="DMM1" s="26"/>
      <c r="DMN1" s="26"/>
      <c r="DMO1" s="26"/>
      <c r="DMP1" s="26"/>
      <c r="DMQ1" s="26"/>
      <c r="DMR1" s="26"/>
      <c r="DMS1" s="26"/>
      <c r="DMT1" s="26"/>
      <c r="DMU1" s="26"/>
      <c r="DMV1" s="26"/>
      <c r="DMW1" s="26"/>
      <c r="DMX1" s="26"/>
      <c r="DMY1" s="26"/>
      <c r="DMZ1" s="26"/>
      <c r="DNA1" s="26"/>
      <c r="DNB1" s="26"/>
      <c r="DNC1" s="26"/>
      <c r="DND1" s="26"/>
      <c r="DNE1" s="26"/>
      <c r="DNF1" s="26"/>
      <c r="DNG1" s="26"/>
      <c r="DNH1" s="26"/>
      <c r="DNI1" s="26"/>
      <c r="DNJ1" s="26"/>
      <c r="DNK1" s="26"/>
      <c r="DNL1" s="26"/>
      <c r="DNM1" s="26"/>
      <c r="DNN1" s="26"/>
      <c r="DNO1" s="26"/>
      <c r="DNP1" s="26"/>
      <c r="DNQ1" s="26"/>
      <c r="DNR1" s="26"/>
      <c r="DNS1" s="26"/>
      <c r="DNT1" s="26"/>
      <c r="DNU1" s="26"/>
      <c r="DNV1" s="26"/>
      <c r="DNW1" s="26"/>
      <c r="DNX1" s="26"/>
      <c r="DNY1" s="26"/>
      <c r="DNZ1" s="26"/>
      <c r="DOA1" s="26"/>
      <c r="DOB1" s="26"/>
      <c r="DOC1" s="26"/>
      <c r="DOD1" s="26"/>
      <c r="DOE1" s="26"/>
      <c r="DOF1" s="26"/>
      <c r="DOG1" s="26"/>
      <c r="DOH1" s="26"/>
      <c r="DOI1" s="26"/>
      <c r="DOJ1" s="26"/>
      <c r="DOK1" s="26"/>
      <c r="DOL1" s="26"/>
      <c r="DOM1" s="26"/>
      <c r="DON1" s="26"/>
      <c r="DOO1" s="26"/>
      <c r="DOP1" s="26"/>
      <c r="DOQ1" s="26"/>
      <c r="DOR1" s="26"/>
      <c r="DOS1" s="26"/>
      <c r="DOT1" s="26"/>
      <c r="DOU1" s="26"/>
      <c r="DOV1" s="26"/>
      <c r="DOW1" s="26"/>
      <c r="DOX1" s="26"/>
      <c r="DOY1" s="26"/>
      <c r="DOZ1" s="26"/>
      <c r="DPA1" s="26"/>
      <c r="DPB1" s="26"/>
      <c r="DPC1" s="26"/>
      <c r="DPD1" s="26"/>
      <c r="DPE1" s="26"/>
      <c r="DPF1" s="26"/>
      <c r="DPG1" s="26"/>
      <c r="DPH1" s="26"/>
      <c r="DPI1" s="26"/>
      <c r="DPJ1" s="26"/>
      <c r="DPK1" s="26"/>
      <c r="DPL1" s="26"/>
      <c r="DPM1" s="26"/>
      <c r="DPN1" s="26"/>
      <c r="DPO1" s="26"/>
      <c r="DPP1" s="26"/>
      <c r="DPQ1" s="26"/>
      <c r="DPR1" s="26"/>
      <c r="DPS1" s="26"/>
      <c r="DPT1" s="26"/>
      <c r="DPU1" s="26"/>
      <c r="DPV1" s="26"/>
      <c r="DPW1" s="26"/>
      <c r="DPX1" s="26"/>
      <c r="DPY1" s="26"/>
      <c r="DPZ1" s="26"/>
      <c r="DQA1" s="26"/>
      <c r="DQB1" s="26"/>
      <c r="DQC1" s="26"/>
      <c r="DQD1" s="26"/>
      <c r="DQE1" s="26"/>
      <c r="DQF1" s="26"/>
      <c r="DQG1" s="26"/>
      <c r="DQH1" s="26"/>
      <c r="DQI1" s="26"/>
      <c r="DQJ1" s="26"/>
      <c r="DQK1" s="26"/>
      <c r="DQL1" s="26"/>
      <c r="DQM1" s="26"/>
      <c r="DQN1" s="26"/>
      <c r="DQO1" s="26"/>
      <c r="DQP1" s="26"/>
      <c r="DQQ1" s="26"/>
      <c r="DQR1" s="26"/>
      <c r="DQS1" s="26"/>
      <c r="DQT1" s="26"/>
      <c r="DQU1" s="26"/>
      <c r="DQV1" s="26"/>
      <c r="DQW1" s="26"/>
      <c r="DQX1" s="26"/>
      <c r="DQY1" s="26"/>
      <c r="DQZ1" s="26"/>
      <c r="DRA1" s="26"/>
      <c r="DRB1" s="26"/>
      <c r="DRC1" s="26"/>
      <c r="DRD1" s="26"/>
      <c r="DRE1" s="26"/>
      <c r="DRF1" s="26"/>
      <c r="DRG1" s="26"/>
      <c r="DRH1" s="26"/>
      <c r="DRI1" s="26"/>
      <c r="DRJ1" s="26"/>
      <c r="DRK1" s="26"/>
      <c r="DRL1" s="26"/>
      <c r="DRM1" s="26"/>
      <c r="DRN1" s="26"/>
      <c r="DRO1" s="26"/>
      <c r="DRP1" s="26"/>
      <c r="DRQ1" s="26"/>
      <c r="DRR1" s="26"/>
      <c r="DRS1" s="26"/>
      <c r="DRT1" s="26"/>
      <c r="DRU1" s="26"/>
      <c r="DRV1" s="26"/>
      <c r="DRW1" s="26"/>
      <c r="DRX1" s="26"/>
      <c r="DRY1" s="26"/>
      <c r="DRZ1" s="26"/>
      <c r="DSA1" s="26"/>
      <c r="DSB1" s="26"/>
      <c r="DSC1" s="26"/>
      <c r="DSD1" s="26"/>
      <c r="DSE1" s="26"/>
      <c r="DSF1" s="26"/>
      <c r="DSG1" s="26"/>
      <c r="DSH1" s="26"/>
      <c r="DSI1" s="26"/>
      <c r="DSJ1" s="26"/>
      <c r="DSK1" s="26"/>
      <c r="DSL1" s="26"/>
      <c r="DSM1" s="26"/>
      <c r="DSN1" s="26"/>
      <c r="DSO1" s="26"/>
      <c r="DSP1" s="26"/>
      <c r="DSQ1" s="26"/>
      <c r="DSR1" s="26"/>
      <c r="DSS1" s="26"/>
      <c r="DST1" s="26"/>
      <c r="DSU1" s="26"/>
      <c r="DSV1" s="26"/>
      <c r="DSW1" s="26"/>
      <c r="DSX1" s="26"/>
      <c r="DSY1" s="26"/>
      <c r="DSZ1" s="26"/>
      <c r="DTA1" s="26"/>
      <c r="DTB1" s="26"/>
      <c r="DTC1" s="26"/>
      <c r="DTD1" s="26"/>
      <c r="DTE1" s="26"/>
      <c r="DTF1" s="26"/>
      <c r="DTG1" s="26"/>
      <c r="DTH1" s="26"/>
      <c r="DTI1" s="26"/>
      <c r="DTJ1" s="26"/>
      <c r="DTK1" s="26"/>
      <c r="DTL1" s="26"/>
      <c r="DTM1" s="26"/>
      <c r="DTN1" s="26"/>
      <c r="DTO1" s="26"/>
      <c r="DTP1" s="26"/>
      <c r="DTQ1" s="26"/>
      <c r="DTR1" s="26"/>
      <c r="DTS1" s="26"/>
      <c r="DTT1" s="26"/>
      <c r="DTU1" s="26"/>
      <c r="DTV1" s="26"/>
      <c r="DTW1" s="26"/>
      <c r="DTX1" s="26"/>
      <c r="DTY1" s="26"/>
      <c r="DTZ1" s="26"/>
      <c r="DUA1" s="26"/>
      <c r="DUB1" s="26"/>
      <c r="DUC1" s="26"/>
      <c r="DUD1" s="26"/>
      <c r="DUE1" s="26"/>
      <c r="DUF1" s="26"/>
      <c r="DUG1" s="26"/>
      <c r="DUH1" s="26"/>
      <c r="DUI1" s="26"/>
      <c r="DUJ1" s="26"/>
      <c r="DUK1" s="26"/>
      <c r="DUL1" s="26"/>
      <c r="DUM1" s="26"/>
      <c r="DUN1" s="26"/>
      <c r="DUO1" s="26"/>
      <c r="DUP1" s="26"/>
      <c r="DUQ1" s="26"/>
      <c r="DUR1" s="26"/>
      <c r="DUS1" s="26"/>
      <c r="DUT1" s="26"/>
      <c r="DUU1" s="26"/>
      <c r="DUV1" s="26"/>
      <c r="DUW1" s="26"/>
      <c r="DUX1" s="26"/>
      <c r="DUY1" s="26"/>
      <c r="DUZ1" s="26"/>
      <c r="DVA1" s="26"/>
      <c r="DVB1" s="26"/>
      <c r="DVC1" s="26"/>
      <c r="DVD1" s="26"/>
      <c r="DVE1" s="26"/>
      <c r="DVF1" s="26"/>
      <c r="DVG1" s="26"/>
      <c r="DVH1" s="26"/>
      <c r="DVI1" s="26"/>
      <c r="DVJ1" s="26"/>
      <c r="DVK1" s="26"/>
      <c r="DVL1" s="26"/>
      <c r="DVM1" s="26"/>
      <c r="DVN1" s="26"/>
      <c r="DVO1" s="26"/>
      <c r="DVP1" s="26"/>
      <c r="DVQ1" s="26"/>
      <c r="DVR1" s="26"/>
      <c r="DVS1" s="26"/>
      <c r="DVT1" s="26"/>
      <c r="DVU1" s="26"/>
      <c r="DVV1" s="26"/>
      <c r="DVW1" s="26"/>
      <c r="DVX1" s="26"/>
      <c r="DVY1" s="26"/>
      <c r="DVZ1" s="26"/>
      <c r="DWA1" s="26"/>
      <c r="DWB1" s="26"/>
      <c r="DWC1" s="26"/>
      <c r="DWD1" s="26"/>
      <c r="DWE1" s="26"/>
      <c r="DWF1" s="26"/>
      <c r="DWG1" s="26"/>
      <c r="DWH1" s="26"/>
      <c r="DWI1" s="26"/>
      <c r="DWJ1" s="26"/>
      <c r="DWK1" s="26"/>
      <c r="DWL1" s="26"/>
      <c r="DWM1" s="26"/>
      <c r="DWN1" s="26"/>
      <c r="DWO1" s="26"/>
      <c r="DWP1" s="26"/>
      <c r="DWQ1" s="26"/>
      <c r="DWR1" s="26"/>
      <c r="DWS1" s="26"/>
      <c r="DWT1" s="26"/>
      <c r="DWU1" s="26"/>
      <c r="DWV1" s="26"/>
      <c r="DWW1" s="26"/>
      <c r="DWX1" s="26"/>
      <c r="DWY1" s="26"/>
      <c r="DWZ1" s="26"/>
      <c r="DXA1" s="26"/>
      <c r="DXB1" s="26"/>
      <c r="DXC1" s="26"/>
      <c r="DXD1" s="26"/>
      <c r="DXE1" s="26"/>
      <c r="DXF1" s="26"/>
      <c r="DXG1" s="26"/>
      <c r="DXH1" s="26"/>
      <c r="DXI1" s="26"/>
      <c r="DXJ1" s="26"/>
      <c r="DXK1" s="26"/>
      <c r="DXL1" s="26"/>
      <c r="DXM1" s="26"/>
      <c r="DXN1" s="26"/>
      <c r="DXO1" s="26"/>
      <c r="DXP1" s="26"/>
      <c r="DXQ1" s="26"/>
      <c r="DXR1" s="26"/>
      <c r="DXS1" s="26"/>
      <c r="DXT1" s="26"/>
      <c r="DXU1" s="26"/>
      <c r="DXV1" s="26"/>
      <c r="DXW1" s="26"/>
      <c r="DXX1" s="26"/>
      <c r="DXY1" s="26"/>
      <c r="DXZ1" s="26"/>
      <c r="DYA1" s="26"/>
      <c r="DYB1" s="26"/>
      <c r="DYC1" s="26"/>
      <c r="DYD1" s="26"/>
      <c r="DYE1" s="26"/>
      <c r="DYF1" s="26"/>
      <c r="DYG1" s="26"/>
      <c r="DYH1" s="26"/>
      <c r="DYI1" s="26"/>
      <c r="DYJ1" s="26"/>
      <c r="DYK1" s="26"/>
      <c r="DYL1" s="26"/>
      <c r="DYM1" s="26"/>
      <c r="DYN1" s="26"/>
      <c r="DYO1" s="26"/>
      <c r="DYP1" s="26"/>
      <c r="DYQ1" s="26"/>
      <c r="DYR1" s="26"/>
      <c r="DYS1" s="26"/>
      <c r="DYT1" s="26"/>
      <c r="DYU1" s="26"/>
      <c r="DYV1" s="26"/>
      <c r="DYW1" s="26"/>
      <c r="DYX1" s="26"/>
      <c r="DYY1" s="26"/>
      <c r="DYZ1" s="26"/>
      <c r="DZA1" s="26"/>
      <c r="DZB1" s="26"/>
      <c r="DZC1" s="26"/>
      <c r="DZD1" s="26"/>
      <c r="DZE1" s="26"/>
      <c r="DZF1" s="26"/>
      <c r="DZG1" s="26"/>
      <c r="DZH1" s="26"/>
      <c r="DZI1" s="26"/>
      <c r="DZJ1" s="26"/>
      <c r="DZK1" s="26"/>
      <c r="DZL1" s="26"/>
      <c r="DZM1" s="26"/>
      <c r="DZN1" s="26"/>
      <c r="DZO1" s="26"/>
      <c r="DZP1" s="26"/>
      <c r="DZQ1" s="26"/>
      <c r="DZR1" s="26"/>
      <c r="DZS1" s="26"/>
      <c r="DZT1" s="26"/>
      <c r="DZU1" s="26"/>
      <c r="DZV1" s="26"/>
      <c r="DZW1" s="26"/>
      <c r="DZX1" s="26"/>
      <c r="DZY1" s="26"/>
      <c r="DZZ1" s="26"/>
      <c r="EAA1" s="26"/>
      <c r="EAB1" s="26"/>
      <c r="EAC1" s="26"/>
      <c r="EAD1" s="26"/>
      <c r="EAE1" s="26"/>
      <c r="EAF1" s="26"/>
      <c r="EAG1" s="26"/>
      <c r="EAH1" s="26"/>
      <c r="EAI1" s="26"/>
      <c r="EAJ1" s="26"/>
      <c r="EAK1" s="26"/>
      <c r="EAL1" s="26"/>
      <c r="EAM1" s="26"/>
      <c r="EAN1" s="26"/>
      <c r="EAO1" s="26"/>
      <c r="EAP1" s="26"/>
      <c r="EAQ1" s="26"/>
      <c r="EAR1" s="26"/>
      <c r="EAS1" s="26"/>
      <c r="EAT1" s="26"/>
      <c r="EAU1" s="26"/>
      <c r="EAV1" s="26"/>
      <c r="EAW1" s="26"/>
      <c r="EAX1" s="26"/>
      <c r="EAY1" s="26"/>
      <c r="EAZ1" s="26"/>
      <c r="EBA1" s="26"/>
      <c r="EBB1" s="26"/>
      <c r="EBC1" s="26"/>
      <c r="EBD1" s="26"/>
      <c r="EBE1" s="26"/>
      <c r="EBF1" s="26"/>
      <c r="EBG1" s="26"/>
      <c r="EBH1" s="26"/>
      <c r="EBI1" s="26"/>
      <c r="EBJ1" s="26"/>
      <c r="EBK1" s="26"/>
      <c r="EBL1" s="26"/>
      <c r="EBM1" s="26"/>
      <c r="EBN1" s="26"/>
      <c r="EBO1" s="26"/>
      <c r="EBP1" s="26"/>
      <c r="EBQ1" s="26"/>
      <c r="EBR1" s="26"/>
      <c r="EBS1" s="26"/>
      <c r="EBT1" s="26"/>
      <c r="EBU1" s="26"/>
      <c r="EBV1" s="26"/>
      <c r="EBW1" s="26"/>
      <c r="EBX1" s="26"/>
      <c r="EBY1" s="26"/>
      <c r="EBZ1" s="26"/>
      <c r="ECA1" s="26"/>
      <c r="ECB1" s="26"/>
      <c r="ECC1" s="26"/>
      <c r="ECD1" s="26"/>
      <c r="ECE1" s="26"/>
      <c r="ECF1" s="26"/>
      <c r="ECG1" s="26"/>
      <c r="ECH1" s="26"/>
      <c r="ECI1" s="26"/>
      <c r="ECJ1" s="26"/>
      <c r="ECK1" s="26"/>
      <c r="ECL1" s="26"/>
      <c r="ECM1" s="26"/>
      <c r="ECN1" s="26"/>
      <c r="ECO1" s="26"/>
      <c r="ECP1" s="26"/>
      <c r="ECQ1" s="26"/>
      <c r="ECR1" s="26"/>
      <c r="ECS1" s="26"/>
      <c r="ECT1" s="26"/>
      <c r="ECU1" s="26"/>
      <c r="ECV1" s="26"/>
      <c r="ECW1" s="26"/>
      <c r="ECX1" s="26"/>
      <c r="ECY1" s="26"/>
      <c r="ECZ1" s="26"/>
      <c r="EDA1" s="26"/>
      <c r="EDB1" s="26"/>
      <c r="EDC1" s="26"/>
      <c r="EDD1" s="26"/>
      <c r="EDE1" s="26"/>
      <c r="EDF1" s="26"/>
      <c r="EDG1" s="26"/>
      <c r="EDH1" s="26"/>
      <c r="EDI1" s="26"/>
      <c r="EDJ1" s="26"/>
      <c r="EDK1" s="26"/>
      <c r="EDL1" s="26"/>
      <c r="EDM1" s="26"/>
      <c r="EDN1" s="26"/>
      <c r="EDO1" s="26"/>
      <c r="EDP1" s="26"/>
      <c r="EDQ1" s="26"/>
      <c r="EDR1" s="26"/>
      <c r="EDS1" s="26"/>
      <c r="EDT1" s="26"/>
      <c r="EDU1" s="26"/>
      <c r="EDV1" s="26"/>
      <c r="EDW1" s="26"/>
      <c r="EDX1" s="26"/>
      <c r="EDY1" s="26"/>
      <c r="EDZ1" s="26"/>
      <c r="EEA1" s="26"/>
      <c r="EEB1" s="26"/>
      <c r="EEC1" s="26"/>
      <c r="EED1" s="26"/>
      <c r="EEE1" s="26"/>
      <c r="EEF1" s="26"/>
      <c r="EEG1" s="26"/>
      <c r="EEH1" s="26"/>
      <c r="EEI1" s="26"/>
      <c r="EEJ1" s="26"/>
      <c r="EEK1" s="26"/>
      <c r="EEL1" s="26"/>
      <c r="EEM1" s="26"/>
      <c r="EEN1" s="26"/>
      <c r="EEO1" s="26"/>
      <c r="EEP1" s="26"/>
      <c r="EEQ1" s="26"/>
      <c r="EER1" s="26"/>
      <c r="EES1" s="26"/>
      <c r="EET1" s="26"/>
      <c r="EEU1" s="26"/>
      <c r="EEV1" s="26"/>
      <c r="EEW1" s="26"/>
      <c r="EEX1" s="26"/>
      <c r="EEY1" s="26"/>
      <c r="EEZ1" s="26"/>
      <c r="EFA1" s="26"/>
      <c r="EFB1" s="26"/>
      <c r="EFC1" s="26"/>
      <c r="EFD1" s="26"/>
      <c r="EFE1" s="26"/>
      <c r="EFF1" s="26"/>
      <c r="EFG1" s="26"/>
      <c r="EFH1" s="26"/>
      <c r="EFI1" s="26"/>
      <c r="EFJ1" s="26"/>
      <c r="EFK1" s="26"/>
      <c r="EFL1" s="26"/>
      <c r="EFM1" s="26"/>
      <c r="EFN1" s="26"/>
      <c r="EFO1" s="26"/>
      <c r="EFP1" s="26"/>
      <c r="EFQ1" s="26"/>
      <c r="EFR1" s="26"/>
      <c r="EFS1" s="26"/>
      <c r="EFT1" s="26"/>
      <c r="EFU1" s="26"/>
      <c r="EFV1" s="26"/>
      <c r="EFW1" s="26"/>
      <c r="EFX1" s="26"/>
      <c r="EFY1" s="26"/>
      <c r="EFZ1" s="26"/>
      <c r="EGA1" s="26"/>
      <c r="EGB1" s="26"/>
      <c r="EGC1" s="26"/>
      <c r="EGD1" s="26"/>
      <c r="EGE1" s="26"/>
      <c r="EGF1" s="26"/>
      <c r="EGG1" s="26"/>
      <c r="EGH1" s="26"/>
      <c r="EGI1" s="26"/>
      <c r="EGJ1" s="26"/>
      <c r="EGK1" s="26"/>
      <c r="EGL1" s="26"/>
      <c r="EGM1" s="26"/>
      <c r="EGN1" s="26"/>
      <c r="EGO1" s="26"/>
      <c r="EGP1" s="26"/>
      <c r="EGQ1" s="26"/>
      <c r="EGR1" s="26"/>
      <c r="EGS1" s="26"/>
      <c r="EGT1" s="26"/>
      <c r="EGU1" s="26"/>
      <c r="EGV1" s="26"/>
      <c r="EGW1" s="26"/>
      <c r="EGX1" s="26"/>
      <c r="EGY1" s="26"/>
      <c r="EGZ1" s="26"/>
      <c r="EHA1" s="26"/>
      <c r="EHB1" s="26"/>
      <c r="EHC1" s="26"/>
      <c r="EHD1" s="26"/>
      <c r="EHE1" s="26"/>
      <c r="EHF1" s="26"/>
      <c r="EHG1" s="26"/>
      <c r="EHH1" s="26"/>
      <c r="EHI1" s="26"/>
      <c r="EHJ1" s="26"/>
      <c r="EHK1" s="26"/>
      <c r="EHL1" s="26"/>
      <c r="EHM1" s="26"/>
      <c r="EHN1" s="26"/>
      <c r="EHO1" s="26"/>
      <c r="EHP1" s="26"/>
      <c r="EHQ1" s="26"/>
      <c r="EHR1" s="26"/>
      <c r="EHS1" s="26"/>
      <c r="EHT1" s="26"/>
      <c r="EHU1" s="26"/>
      <c r="EHV1" s="26"/>
      <c r="EHW1" s="26"/>
      <c r="EHX1" s="26"/>
      <c r="EHY1" s="26"/>
      <c r="EHZ1" s="26"/>
      <c r="EIA1" s="26"/>
      <c r="EIB1" s="26"/>
      <c r="EIC1" s="26"/>
      <c r="EID1" s="26"/>
      <c r="EIE1" s="26"/>
      <c r="EIF1" s="26"/>
      <c r="EIG1" s="26"/>
      <c r="EIH1" s="26"/>
      <c r="EII1" s="26"/>
      <c r="EIJ1" s="26"/>
      <c r="EIK1" s="26"/>
      <c r="EIL1" s="26"/>
      <c r="EIM1" s="26"/>
      <c r="EIN1" s="26"/>
      <c r="EIO1" s="26"/>
      <c r="EIP1" s="26"/>
      <c r="EIQ1" s="26"/>
      <c r="EIR1" s="26"/>
      <c r="EIS1" s="26"/>
      <c r="EIT1" s="26"/>
      <c r="EIU1" s="26"/>
      <c r="EIV1" s="26"/>
      <c r="EIW1" s="26"/>
      <c r="EIX1" s="26"/>
      <c r="EIY1" s="26"/>
      <c r="EIZ1" s="26"/>
      <c r="EJA1" s="26"/>
      <c r="EJB1" s="26"/>
      <c r="EJC1" s="26"/>
      <c r="EJD1" s="26"/>
      <c r="EJE1" s="26"/>
      <c r="EJF1" s="26"/>
      <c r="EJG1" s="26"/>
      <c r="EJH1" s="26"/>
      <c r="EJI1" s="26"/>
      <c r="EJJ1" s="26"/>
      <c r="EJK1" s="26"/>
      <c r="EJL1" s="26"/>
      <c r="EJM1" s="26"/>
      <c r="EJN1" s="26"/>
      <c r="EJO1" s="26"/>
      <c r="EJP1" s="26"/>
      <c r="EJQ1" s="26"/>
      <c r="EJR1" s="26"/>
      <c r="EJS1" s="26"/>
      <c r="EJT1" s="26"/>
      <c r="EJU1" s="26"/>
      <c r="EJV1" s="26"/>
      <c r="EJW1" s="26"/>
      <c r="EJX1" s="26"/>
      <c r="EJY1" s="26"/>
      <c r="EJZ1" s="26"/>
      <c r="EKA1" s="26"/>
      <c r="EKB1" s="26"/>
      <c r="EKC1" s="26"/>
      <c r="EKD1" s="26"/>
      <c r="EKE1" s="26"/>
      <c r="EKF1" s="26"/>
      <c r="EKG1" s="26"/>
      <c r="EKH1" s="26"/>
      <c r="EKI1" s="26"/>
      <c r="EKJ1" s="26"/>
      <c r="EKK1" s="26"/>
      <c r="EKL1" s="26"/>
      <c r="EKM1" s="26"/>
      <c r="EKN1" s="26"/>
      <c r="EKO1" s="26"/>
      <c r="EKP1" s="26"/>
      <c r="EKQ1" s="26"/>
      <c r="EKR1" s="26"/>
      <c r="EKS1" s="26"/>
      <c r="EKT1" s="26"/>
      <c r="EKU1" s="26"/>
      <c r="EKV1" s="26"/>
      <c r="EKW1" s="26"/>
      <c r="EKX1" s="26"/>
      <c r="EKY1" s="26"/>
      <c r="EKZ1" s="26"/>
      <c r="ELA1" s="26"/>
      <c r="ELB1" s="26"/>
      <c r="ELC1" s="26"/>
      <c r="ELD1" s="26"/>
      <c r="ELE1" s="26"/>
      <c r="ELF1" s="26"/>
      <c r="ELG1" s="26"/>
      <c r="ELH1" s="26"/>
      <c r="ELI1" s="26"/>
      <c r="ELJ1" s="26"/>
      <c r="ELK1" s="26"/>
      <c r="ELL1" s="26"/>
      <c r="ELM1" s="26"/>
      <c r="ELN1" s="26"/>
      <c r="ELO1" s="26"/>
      <c r="ELP1" s="26"/>
      <c r="ELQ1" s="26"/>
      <c r="ELR1" s="26"/>
      <c r="ELS1" s="26"/>
      <c r="ELT1" s="26"/>
      <c r="ELU1" s="26"/>
      <c r="ELV1" s="26"/>
      <c r="ELW1" s="26"/>
      <c r="ELX1" s="26"/>
      <c r="ELY1" s="26"/>
      <c r="ELZ1" s="26"/>
      <c r="EMA1" s="26"/>
      <c r="EMB1" s="26"/>
      <c r="EMC1" s="26"/>
      <c r="EMD1" s="26"/>
      <c r="EME1" s="26"/>
      <c r="EMF1" s="26"/>
      <c r="EMG1" s="26"/>
      <c r="EMH1" s="26"/>
      <c r="EMI1" s="26"/>
      <c r="EMJ1" s="26"/>
      <c r="EMK1" s="26"/>
      <c r="EML1" s="26"/>
      <c r="EMM1" s="26"/>
      <c r="EMN1" s="26"/>
      <c r="EMO1" s="26"/>
      <c r="EMP1" s="26"/>
      <c r="EMQ1" s="26"/>
      <c r="EMR1" s="26"/>
      <c r="EMS1" s="26"/>
      <c r="EMT1" s="26"/>
      <c r="EMU1" s="26"/>
      <c r="EMV1" s="26"/>
      <c r="EMW1" s="26"/>
      <c r="EMX1" s="26"/>
      <c r="EMY1" s="26"/>
      <c r="EMZ1" s="26"/>
      <c r="ENA1" s="26"/>
      <c r="ENB1" s="26"/>
      <c r="ENC1" s="26"/>
      <c r="END1" s="26"/>
      <c r="ENE1" s="26"/>
      <c r="ENF1" s="26"/>
      <c r="ENG1" s="26"/>
      <c r="ENH1" s="26"/>
      <c r="ENI1" s="26"/>
      <c r="ENJ1" s="26"/>
      <c r="ENK1" s="26"/>
      <c r="ENL1" s="26"/>
      <c r="ENM1" s="26"/>
      <c r="ENN1" s="26"/>
      <c r="ENO1" s="26"/>
      <c r="ENP1" s="26"/>
      <c r="ENQ1" s="26"/>
      <c r="ENR1" s="26"/>
      <c r="ENS1" s="26"/>
      <c r="ENT1" s="26"/>
      <c r="ENU1" s="26"/>
      <c r="ENV1" s="26"/>
      <c r="ENW1" s="26"/>
      <c r="ENX1" s="26"/>
      <c r="ENY1" s="26"/>
      <c r="ENZ1" s="26"/>
      <c r="EOA1" s="26"/>
      <c r="EOB1" s="26"/>
      <c r="EOC1" s="26"/>
      <c r="EOD1" s="26"/>
      <c r="EOE1" s="26"/>
      <c r="EOF1" s="26"/>
      <c r="EOG1" s="26"/>
      <c r="EOH1" s="26"/>
      <c r="EOI1" s="26"/>
      <c r="EOJ1" s="26"/>
      <c r="EOK1" s="26"/>
      <c r="EOL1" s="26"/>
      <c r="EOM1" s="26"/>
      <c r="EON1" s="26"/>
      <c r="EOO1" s="26"/>
      <c r="EOP1" s="26"/>
      <c r="EOQ1" s="26"/>
      <c r="EOR1" s="26"/>
      <c r="EOS1" s="26"/>
      <c r="EOT1" s="26"/>
      <c r="EOU1" s="26"/>
      <c r="EOV1" s="26"/>
      <c r="EOW1" s="26"/>
      <c r="EOX1" s="26"/>
      <c r="EOY1" s="26"/>
      <c r="EOZ1" s="26"/>
      <c r="EPA1" s="26"/>
      <c r="EPB1" s="26"/>
      <c r="EPC1" s="26"/>
      <c r="EPD1" s="26"/>
      <c r="EPE1" s="26"/>
      <c r="EPF1" s="26"/>
      <c r="EPG1" s="26"/>
      <c r="EPH1" s="26"/>
      <c r="EPI1" s="26"/>
      <c r="EPJ1" s="26"/>
      <c r="EPK1" s="26"/>
      <c r="EPL1" s="26"/>
      <c r="EPM1" s="26"/>
      <c r="EPN1" s="26"/>
      <c r="EPO1" s="26"/>
      <c r="EPP1" s="26"/>
      <c r="EPQ1" s="26"/>
      <c r="EPR1" s="26"/>
      <c r="EPS1" s="26"/>
      <c r="EPT1" s="26"/>
      <c r="EPU1" s="26"/>
      <c r="EPV1" s="26"/>
      <c r="EPW1" s="26"/>
      <c r="EPX1" s="26"/>
      <c r="EPY1" s="26"/>
      <c r="EPZ1" s="26"/>
      <c r="EQA1" s="26"/>
      <c r="EQB1" s="26"/>
      <c r="EQC1" s="26"/>
      <c r="EQD1" s="26"/>
      <c r="EQE1" s="26"/>
      <c r="EQF1" s="26"/>
      <c r="EQG1" s="26"/>
      <c r="EQH1" s="26"/>
      <c r="EQI1" s="26"/>
      <c r="EQJ1" s="26"/>
      <c r="EQK1" s="26"/>
      <c r="EQL1" s="26"/>
      <c r="EQM1" s="26"/>
      <c r="EQN1" s="26"/>
      <c r="EQO1" s="26"/>
      <c r="EQP1" s="26"/>
      <c r="EQQ1" s="26"/>
      <c r="EQR1" s="26"/>
      <c r="EQS1" s="26"/>
      <c r="EQT1" s="26"/>
      <c r="EQU1" s="26"/>
      <c r="EQV1" s="26"/>
      <c r="EQW1" s="26"/>
      <c r="EQX1" s="26"/>
      <c r="EQY1" s="26"/>
      <c r="EQZ1" s="26"/>
      <c r="ERA1" s="26"/>
      <c r="ERB1" s="26"/>
      <c r="ERC1" s="26"/>
      <c r="ERD1" s="26"/>
      <c r="ERE1" s="26"/>
      <c r="ERF1" s="26"/>
      <c r="ERG1" s="26"/>
      <c r="ERH1" s="26"/>
      <c r="ERI1" s="26"/>
      <c r="ERJ1" s="26"/>
      <c r="ERK1" s="26"/>
      <c r="ERL1" s="26"/>
      <c r="ERM1" s="26"/>
      <c r="ERN1" s="26"/>
      <c r="ERO1" s="26"/>
      <c r="ERP1" s="26"/>
      <c r="ERQ1" s="26"/>
      <c r="ERR1" s="26"/>
      <c r="ERS1" s="26"/>
      <c r="ERT1" s="26"/>
      <c r="ERU1" s="26"/>
      <c r="ERV1" s="26"/>
      <c r="ERW1" s="26"/>
      <c r="ERX1" s="26"/>
      <c r="ERY1" s="26"/>
      <c r="ERZ1" s="26"/>
      <c r="ESA1" s="26"/>
      <c r="ESB1" s="26"/>
      <c r="ESC1" s="26"/>
      <c r="ESD1" s="26"/>
      <c r="ESE1" s="26"/>
      <c r="ESF1" s="26"/>
      <c r="ESG1" s="26"/>
      <c r="ESH1" s="26"/>
      <c r="ESI1" s="26"/>
      <c r="ESJ1" s="26"/>
      <c r="ESK1" s="26"/>
      <c r="ESL1" s="26"/>
      <c r="ESM1" s="26"/>
      <c r="ESN1" s="26"/>
      <c r="ESO1" s="26"/>
      <c r="ESP1" s="26"/>
      <c r="ESQ1" s="26"/>
      <c r="ESR1" s="26"/>
      <c r="ESS1" s="26"/>
      <c r="EST1" s="26"/>
      <c r="ESU1" s="26"/>
      <c r="ESV1" s="26"/>
      <c r="ESW1" s="26"/>
      <c r="ESX1" s="26"/>
      <c r="ESY1" s="26"/>
      <c r="ESZ1" s="26"/>
      <c r="ETA1" s="26"/>
      <c r="ETB1" s="26"/>
      <c r="ETC1" s="26"/>
      <c r="ETD1" s="26"/>
      <c r="ETE1" s="26"/>
      <c r="ETF1" s="26"/>
      <c r="ETG1" s="26"/>
      <c r="ETH1" s="26"/>
      <c r="ETI1" s="26"/>
      <c r="ETJ1" s="26"/>
      <c r="ETK1" s="26"/>
      <c r="ETL1" s="26"/>
      <c r="ETM1" s="26"/>
      <c r="ETN1" s="26"/>
      <c r="ETO1" s="26"/>
      <c r="ETP1" s="26"/>
      <c r="ETQ1" s="26"/>
      <c r="ETR1" s="26"/>
      <c r="ETS1" s="26"/>
      <c r="ETT1" s="26"/>
      <c r="ETU1" s="26"/>
      <c r="ETV1" s="26"/>
      <c r="ETW1" s="26"/>
      <c r="ETX1" s="26"/>
      <c r="ETY1" s="26"/>
      <c r="ETZ1" s="26"/>
      <c r="EUA1" s="26"/>
      <c r="EUB1" s="26"/>
      <c r="EUC1" s="26"/>
      <c r="EUD1" s="26"/>
      <c r="EUE1" s="26"/>
      <c r="EUF1" s="26"/>
      <c r="EUG1" s="26"/>
      <c r="EUH1" s="26"/>
      <c r="EUI1" s="26"/>
      <c r="EUJ1" s="26"/>
      <c r="EUK1" s="26"/>
      <c r="EUL1" s="26"/>
      <c r="EUM1" s="26"/>
      <c r="EUN1" s="26"/>
      <c r="EUO1" s="26"/>
      <c r="EUP1" s="26"/>
      <c r="EUQ1" s="26"/>
      <c r="EUR1" s="26"/>
      <c r="EUS1" s="26"/>
      <c r="EUT1" s="26"/>
      <c r="EUU1" s="26"/>
      <c r="EUV1" s="26"/>
      <c r="EUW1" s="26"/>
      <c r="EUX1" s="26"/>
      <c r="EUY1" s="26"/>
      <c r="EUZ1" s="26"/>
      <c r="EVA1" s="26"/>
      <c r="EVB1" s="26"/>
      <c r="EVC1" s="26"/>
      <c r="EVD1" s="26"/>
      <c r="EVE1" s="26"/>
      <c r="EVF1" s="26"/>
      <c r="EVG1" s="26"/>
      <c r="EVH1" s="26"/>
      <c r="EVI1" s="26"/>
      <c r="EVJ1" s="26"/>
      <c r="EVK1" s="26"/>
      <c r="EVL1" s="26"/>
      <c r="EVM1" s="26"/>
      <c r="EVN1" s="26"/>
      <c r="EVO1" s="26"/>
      <c r="EVP1" s="26"/>
      <c r="EVQ1" s="26"/>
      <c r="EVR1" s="26"/>
      <c r="EVS1" s="26"/>
      <c r="EVT1" s="26"/>
      <c r="EVU1" s="26"/>
      <c r="EVV1" s="26"/>
      <c r="EVW1" s="26"/>
      <c r="EVX1" s="26"/>
      <c r="EVY1" s="26"/>
      <c r="EVZ1" s="26"/>
      <c r="EWA1" s="26"/>
      <c r="EWB1" s="26"/>
      <c r="EWC1" s="26"/>
      <c r="EWD1" s="26"/>
      <c r="EWE1" s="26"/>
      <c r="EWF1" s="26"/>
      <c r="EWG1" s="26"/>
      <c r="EWH1" s="26"/>
      <c r="EWI1" s="26"/>
      <c r="EWJ1" s="26"/>
      <c r="EWK1" s="26"/>
      <c r="EWL1" s="26"/>
      <c r="EWM1" s="26"/>
      <c r="EWN1" s="26"/>
      <c r="EWO1" s="26"/>
      <c r="EWP1" s="26"/>
      <c r="EWQ1" s="26"/>
      <c r="EWR1" s="26"/>
      <c r="EWS1" s="26"/>
      <c r="EWT1" s="26"/>
      <c r="EWU1" s="26"/>
      <c r="EWV1" s="26"/>
      <c r="EWW1" s="26"/>
      <c r="EWX1" s="26"/>
      <c r="EWY1" s="26"/>
      <c r="EWZ1" s="26"/>
      <c r="EXA1" s="26"/>
      <c r="EXB1" s="26"/>
      <c r="EXC1" s="26"/>
      <c r="EXD1" s="26"/>
      <c r="EXE1" s="26"/>
      <c r="EXF1" s="26"/>
      <c r="EXG1" s="26"/>
      <c r="EXH1" s="26"/>
      <c r="EXI1" s="26"/>
      <c r="EXJ1" s="26"/>
      <c r="EXK1" s="26"/>
      <c r="EXL1" s="26"/>
      <c r="EXM1" s="26"/>
      <c r="EXN1" s="26"/>
      <c r="EXO1" s="26"/>
      <c r="EXP1" s="26"/>
      <c r="EXQ1" s="26"/>
      <c r="EXR1" s="26"/>
      <c r="EXS1" s="26"/>
      <c r="EXT1" s="26"/>
      <c r="EXU1" s="26"/>
      <c r="EXV1" s="26"/>
      <c r="EXW1" s="26"/>
      <c r="EXX1" s="26"/>
      <c r="EXY1" s="26"/>
      <c r="EXZ1" s="26"/>
      <c r="EYA1" s="26"/>
      <c r="EYB1" s="26"/>
      <c r="EYC1" s="26"/>
      <c r="EYD1" s="26"/>
      <c r="EYE1" s="26"/>
      <c r="EYF1" s="26"/>
      <c r="EYG1" s="26"/>
      <c r="EYH1" s="26"/>
      <c r="EYI1" s="26"/>
      <c r="EYJ1" s="26"/>
      <c r="EYK1" s="26"/>
      <c r="EYL1" s="26"/>
      <c r="EYM1" s="26"/>
      <c r="EYN1" s="26"/>
      <c r="EYO1" s="26"/>
      <c r="EYP1" s="26"/>
      <c r="EYQ1" s="26"/>
      <c r="EYR1" s="26"/>
      <c r="EYS1" s="26"/>
      <c r="EYT1" s="26"/>
      <c r="EYU1" s="26"/>
      <c r="EYV1" s="26"/>
      <c r="EYW1" s="26"/>
      <c r="EYX1" s="26"/>
      <c r="EYY1" s="26"/>
      <c r="EYZ1" s="26"/>
      <c r="EZA1" s="26"/>
      <c r="EZB1" s="26"/>
      <c r="EZC1" s="26"/>
      <c r="EZD1" s="26"/>
      <c r="EZE1" s="26"/>
      <c r="EZF1" s="26"/>
      <c r="EZG1" s="26"/>
      <c r="EZH1" s="26"/>
      <c r="EZI1" s="26"/>
      <c r="EZJ1" s="26"/>
      <c r="EZK1" s="26"/>
      <c r="EZL1" s="26"/>
      <c r="EZM1" s="26"/>
      <c r="EZN1" s="26"/>
      <c r="EZO1" s="26"/>
      <c r="EZP1" s="26"/>
      <c r="EZQ1" s="26"/>
      <c r="EZR1" s="26"/>
      <c r="EZS1" s="26"/>
      <c r="EZT1" s="26"/>
      <c r="EZU1" s="26"/>
      <c r="EZV1" s="26"/>
      <c r="EZW1" s="26"/>
      <c r="EZX1" s="26"/>
      <c r="EZY1" s="26"/>
      <c r="EZZ1" s="26"/>
      <c r="FAA1" s="26"/>
      <c r="FAB1" s="26"/>
      <c r="FAC1" s="26"/>
      <c r="FAD1" s="26"/>
      <c r="FAE1" s="26"/>
      <c r="FAF1" s="26"/>
      <c r="FAG1" s="26"/>
      <c r="FAH1" s="26"/>
      <c r="FAI1" s="26"/>
      <c r="FAJ1" s="26"/>
      <c r="FAK1" s="26"/>
      <c r="FAL1" s="26"/>
      <c r="FAM1" s="26"/>
      <c r="FAN1" s="26"/>
      <c r="FAO1" s="26"/>
      <c r="FAP1" s="26"/>
      <c r="FAQ1" s="26"/>
      <c r="FAR1" s="26"/>
      <c r="FAS1" s="26"/>
      <c r="FAT1" s="26"/>
      <c r="FAU1" s="26"/>
      <c r="FAV1" s="26"/>
      <c r="FAW1" s="26"/>
      <c r="FAX1" s="26"/>
      <c r="FAY1" s="26"/>
      <c r="FAZ1" s="26"/>
      <c r="FBA1" s="26"/>
      <c r="FBB1" s="26"/>
      <c r="FBC1" s="26"/>
      <c r="FBD1" s="26"/>
      <c r="FBE1" s="26"/>
      <c r="FBF1" s="26"/>
      <c r="FBG1" s="26"/>
      <c r="FBH1" s="26"/>
      <c r="FBI1" s="26"/>
      <c r="FBJ1" s="26"/>
      <c r="FBK1" s="26"/>
      <c r="FBL1" s="26"/>
      <c r="FBM1" s="26"/>
      <c r="FBN1" s="26"/>
      <c r="FBO1" s="26"/>
      <c r="FBP1" s="26"/>
      <c r="FBQ1" s="26"/>
      <c r="FBR1" s="26"/>
      <c r="FBS1" s="26"/>
      <c r="FBT1" s="26"/>
      <c r="FBU1" s="26"/>
      <c r="FBV1" s="26"/>
      <c r="FBW1" s="26"/>
      <c r="FBX1" s="26"/>
      <c r="FBY1" s="26"/>
      <c r="FBZ1" s="26"/>
      <c r="FCA1" s="26"/>
      <c r="FCB1" s="26"/>
      <c r="FCC1" s="26"/>
      <c r="FCD1" s="26"/>
      <c r="FCE1" s="26"/>
      <c r="FCF1" s="26"/>
      <c r="FCG1" s="26"/>
      <c r="FCH1" s="26"/>
      <c r="FCI1" s="26"/>
      <c r="FCJ1" s="26"/>
      <c r="FCK1" s="26"/>
      <c r="FCL1" s="26"/>
      <c r="FCM1" s="26"/>
      <c r="FCN1" s="26"/>
      <c r="FCO1" s="26"/>
      <c r="FCP1" s="26"/>
      <c r="FCQ1" s="26"/>
      <c r="FCR1" s="26"/>
      <c r="FCS1" s="26"/>
      <c r="FCT1" s="26"/>
      <c r="FCU1" s="26"/>
      <c r="FCV1" s="26"/>
      <c r="FCW1" s="26"/>
      <c r="FCX1" s="26"/>
      <c r="FCY1" s="26"/>
      <c r="FCZ1" s="26"/>
      <c r="FDA1" s="26"/>
      <c r="FDB1" s="26"/>
      <c r="FDC1" s="26"/>
      <c r="FDD1" s="26"/>
      <c r="FDE1" s="26"/>
      <c r="FDF1" s="26"/>
      <c r="FDG1" s="26"/>
      <c r="FDH1" s="26"/>
      <c r="FDI1" s="26"/>
      <c r="FDJ1" s="26"/>
      <c r="FDK1" s="26"/>
      <c r="FDL1" s="26"/>
      <c r="FDM1" s="26"/>
      <c r="FDN1" s="26"/>
      <c r="FDO1" s="26"/>
      <c r="FDP1" s="26"/>
      <c r="FDQ1" s="26"/>
      <c r="FDR1" s="26"/>
      <c r="FDS1" s="26"/>
      <c r="FDT1" s="26"/>
      <c r="FDU1" s="26"/>
      <c r="FDV1" s="26"/>
      <c r="FDW1" s="26"/>
      <c r="FDX1" s="26"/>
      <c r="FDY1" s="26"/>
      <c r="FDZ1" s="26"/>
      <c r="FEA1" s="26"/>
      <c r="FEB1" s="26"/>
      <c r="FEC1" s="26"/>
      <c r="FED1" s="26"/>
      <c r="FEE1" s="26"/>
      <c r="FEF1" s="26"/>
      <c r="FEG1" s="26"/>
      <c r="FEH1" s="26"/>
      <c r="FEI1" s="26"/>
      <c r="FEJ1" s="26"/>
      <c r="FEK1" s="26"/>
      <c r="FEL1" s="26"/>
      <c r="FEM1" s="26"/>
      <c r="FEN1" s="26"/>
      <c r="FEO1" s="26"/>
      <c r="FEP1" s="26"/>
      <c r="FEQ1" s="26"/>
      <c r="FER1" s="26"/>
      <c r="FES1" s="26"/>
      <c r="FET1" s="26"/>
      <c r="FEU1" s="26"/>
      <c r="FEV1" s="26"/>
      <c r="FEW1" s="26"/>
      <c r="FEX1" s="26"/>
      <c r="FEY1" s="26"/>
      <c r="FEZ1" s="26"/>
      <c r="FFA1" s="26"/>
      <c r="FFB1" s="26"/>
      <c r="FFC1" s="26"/>
      <c r="FFD1" s="26"/>
      <c r="FFE1" s="26"/>
      <c r="FFF1" s="26"/>
      <c r="FFG1" s="26"/>
      <c r="FFH1" s="26"/>
      <c r="FFI1" s="26"/>
      <c r="FFJ1" s="26"/>
      <c r="FFK1" s="26"/>
      <c r="FFL1" s="26"/>
      <c r="FFM1" s="26"/>
      <c r="FFN1" s="26"/>
      <c r="FFO1" s="26"/>
      <c r="FFP1" s="26"/>
      <c r="FFQ1" s="26"/>
      <c r="FFR1" s="26"/>
      <c r="FFS1" s="26"/>
      <c r="FFT1" s="26"/>
      <c r="FFU1" s="26"/>
      <c r="FFV1" s="26"/>
      <c r="FFW1" s="26"/>
      <c r="FFX1" s="26"/>
      <c r="FFY1" s="26"/>
      <c r="FFZ1" s="26"/>
      <c r="FGA1" s="26"/>
      <c r="FGB1" s="26"/>
      <c r="FGC1" s="26"/>
      <c r="FGD1" s="26"/>
      <c r="FGE1" s="26"/>
      <c r="FGF1" s="26"/>
      <c r="FGG1" s="26"/>
      <c r="FGH1" s="26"/>
      <c r="FGI1" s="26"/>
      <c r="FGJ1" s="26"/>
      <c r="FGK1" s="26"/>
      <c r="FGL1" s="26"/>
      <c r="FGM1" s="26"/>
      <c r="FGN1" s="26"/>
      <c r="FGO1" s="26"/>
      <c r="FGP1" s="26"/>
      <c r="FGQ1" s="26"/>
      <c r="FGR1" s="26"/>
      <c r="FGS1" s="26"/>
      <c r="FGT1" s="26"/>
      <c r="FGU1" s="26"/>
      <c r="FGV1" s="26"/>
      <c r="FGW1" s="26"/>
      <c r="FGX1" s="26"/>
      <c r="FGY1" s="26"/>
      <c r="FGZ1" s="26"/>
      <c r="FHA1" s="26"/>
      <c r="FHB1" s="26"/>
      <c r="FHC1" s="26"/>
      <c r="FHD1" s="26"/>
      <c r="FHE1" s="26"/>
      <c r="FHF1" s="26"/>
      <c r="FHG1" s="26"/>
      <c r="FHH1" s="26"/>
      <c r="FHI1" s="26"/>
      <c r="FHJ1" s="26"/>
      <c r="FHK1" s="26"/>
      <c r="FHL1" s="26"/>
      <c r="FHM1" s="26"/>
      <c r="FHN1" s="26"/>
      <c r="FHO1" s="26"/>
      <c r="FHP1" s="26"/>
      <c r="FHQ1" s="26"/>
      <c r="FHR1" s="26"/>
      <c r="FHS1" s="26"/>
      <c r="FHT1" s="26"/>
      <c r="FHU1" s="26"/>
      <c r="FHV1" s="26"/>
      <c r="FHW1" s="26"/>
      <c r="FHX1" s="26"/>
      <c r="FHY1" s="26"/>
      <c r="FHZ1" s="26"/>
      <c r="FIA1" s="26"/>
      <c r="FIB1" s="26"/>
      <c r="FIC1" s="26"/>
      <c r="FID1" s="26"/>
      <c r="FIE1" s="26"/>
      <c r="FIF1" s="26"/>
      <c r="FIG1" s="26"/>
      <c r="FIH1" s="26"/>
      <c r="FII1" s="26"/>
      <c r="FIJ1" s="26"/>
      <c r="FIK1" s="26"/>
      <c r="FIL1" s="26"/>
      <c r="FIM1" s="26"/>
      <c r="FIN1" s="26"/>
      <c r="FIO1" s="26"/>
      <c r="FIP1" s="26"/>
      <c r="FIQ1" s="26"/>
      <c r="FIR1" s="26"/>
      <c r="FIS1" s="26"/>
      <c r="FIT1" s="26"/>
      <c r="FIU1" s="26"/>
      <c r="FIV1" s="26"/>
      <c r="FIW1" s="26"/>
      <c r="FIX1" s="26"/>
      <c r="FIY1" s="26"/>
      <c r="FIZ1" s="26"/>
      <c r="FJA1" s="26"/>
      <c r="FJB1" s="26"/>
      <c r="FJC1" s="26"/>
      <c r="FJD1" s="26"/>
      <c r="FJE1" s="26"/>
      <c r="FJF1" s="26"/>
      <c r="FJG1" s="26"/>
      <c r="FJH1" s="26"/>
      <c r="FJI1" s="26"/>
      <c r="FJJ1" s="26"/>
      <c r="FJK1" s="26"/>
      <c r="FJL1" s="26"/>
      <c r="FJM1" s="26"/>
      <c r="FJN1" s="26"/>
      <c r="FJO1" s="26"/>
      <c r="FJP1" s="26"/>
      <c r="FJQ1" s="26"/>
      <c r="FJR1" s="26"/>
      <c r="FJS1" s="26"/>
      <c r="FJT1" s="26"/>
      <c r="FJU1" s="26"/>
      <c r="FJV1" s="26"/>
      <c r="FJW1" s="26"/>
      <c r="FJX1" s="26"/>
      <c r="FJY1" s="26"/>
      <c r="FJZ1" s="26"/>
      <c r="FKA1" s="26"/>
      <c r="FKB1" s="26"/>
      <c r="FKC1" s="26"/>
      <c r="FKD1" s="26"/>
      <c r="FKE1" s="26"/>
      <c r="FKF1" s="26"/>
      <c r="FKG1" s="26"/>
      <c r="FKH1" s="26"/>
      <c r="FKI1" s="26"/>
      <c r="FKJ1" s="26"/>
      <c r="FKK1" s="26"/>
      <c r="FKL1" s="26"/>
      <c r="FKM1" s="26"/>
      <c r="FKN1" s="26"/>
      <c r="FKO1" s="26"/>
      <c r="FKP1" s="26"/>
      <c r="FKQ1" s="26"/>
      <c r="FKR1" s="26"/>
      <c r="FKS1" s="26"/>
      <c r="FKT1" s="26"/>
      <c r="FKU1" s="26"/>
      <c r="FKV1" s="26"/>
      <c r="FKW1" s="26"/>
      <c r="FKX1" s="26"/>
      <c r="FKY1" s="26"/>
      <c r="FKZ1" s="26"/>
      <c r="FLA1" s="26"/>
      <c r="FLB1" s="26"/>
      <c r="FLC1" s="26"/>
      <c r="FLD1" s="26"/>
      <c r="FLE1" s="26"/>
      <c r="FLF1" s="26"/>
      <c r="FLG1" s="26"/>
      <c r="FLH1" s="26"/>
      <c r="FLI1" s="26"/>
      <c r="FLJ1" s="26"/>
      <c r="FLK1" s="26"/>
      <c r="FLL1" s="26"/>
      <c r="FLM1" s="26"/>
      <c r="FLN1" s="26"/>
      <c r="FLO1" s="26"/>
      <c r="FLP1" s="26"/>
      <c r="FLQ1" s="26"/>
      <c r="FLR1" s="26"/>
      <c r="FLS1" s="26"/>
      <c r="FLT1" s="26"/>
      <c r="FLU1" s="26"/>
      <c r="FLV1" s="26"/>
      <c r="FLW1" s="26"/>
      <c r="FLX1" s="26"/>
      <c r="FLY1" s="26"/>
      <c r="FLZ1" s="26"/>
      <c r="FMA1" s="26"/>
      <c r="FMB1" s="26"/>
      <c r="FMC1" s="26"/>
      <c r="FMD1" s="26"/>
      <c r="FME1" s="26"/>
      <c r="FMF1" s="26"/>
      <c r="FMG1" s="26"/>
      <c r="FMH1" s="26"/>
      <c r="FMI1" s="26"/>
      <c r="FMJ1" s="26"/>
      <c r="FMK1" s="26"/>
      <c r="FML1" s="26"/>
      <c r="FMM1" s="26"/>
      <c r="FMN1" s="26"/>
      <c r="FMO1" s="26"/>
      <c r="FMP1" s="26"/>
      <c r="FMQ1" s="26"/>
      <c r="FMR1" s="26"/>
      <c r="FMS1" s="26"/>
      <c r="FMT1" s="26"/>
      <c r="FMU1" s="26"/>
      <c r="FMV1" s="26"/>
      <c r="FMW1" s="26"/>
      <c r="FMX1" s="26"/>
      <c r="FMY1" s="26"/>
      <c r="FMZ1" s="26"/>
      <c r="FNA1" s="26"/>
      <c r="FNB1" s="26"/>
      <c r="FNC1" s="26"/>
      <c r="FND1" s="26"/>
      <c r="FNE1" s="26"/>
      <c r="FNF1" s="26"/>
      <c r="FNG1" s="26"/>
      <c r="FNH1" s="26"/>
      <c r="FNI1" s="26"/>
      <c r="FNJ1" s="26"/>
      <c r="FNK1" s="26"/>
      <c r="FNL1" s="26"/>
      <c r="FNM1" s="26"/>
      <c r="FNN1" s="26"/>
      <c r="FNO1" s="26"/>
      <c r="FNP1" s="26"/>
      <c r="FNQ1" s="26"/>
      <c r="FNR1" s="26"/>
      <c r="FNS1" s="26"/>
      <c r="FNT1" s="26"/>
      <c r="FNU1" s="26"/>
      <c r="FNV1" s="26"/>
      <c r="FNW1" s="26"/>
      <c r="FNX1" s="26"/>
      <c r="FNY1" s="26"/>
      <c r="FNZ1" s="26"/>
      <c r="FOA1" s="26"/>
      <c r="FOB1" s="26"/>
      <c r="FOC1" s="26"/>
      <c r="FOD1" s="26"/>
      <c r="FOE1" s="26"/>
      <c r="FOF1" s="26"/>
      <c r="FOG1" s="26"/>
      <c r="FOH1" s="26"/>
      <c r="FOI1" s="26"/>
      <c r="FOJ1" s="26"/>
      <c r="FOK1" s="26"/>
      <c r="FOL1" s="26"/>
      <c r="FOM1" s="26"/>
      <c r="FON1" s="26"/>
      <c r="FOO1" s="26"/>
      <c r="FOP1" s="26"/>
      <c r="FOQ1" s="26"/>
      <c r="FOR1" s="26"/>
      <c r="FOS1" s="26"/>
      <c r="FOT1" s="26"/>
      <c r="FOU1" s="26"/>
      <c r="FOV1" s="26"/>
      <c r="FOW1" s="26"/>
      <c r="FOX1" s="26"/>
      <c r="FOY1" s="26"/>
      <c r="FOZ1" s="26"/>
      <c r="FPA1" s="26"/>
      <c r="FPB1" s="26"/>
      <c r="FPC1" s="26"/>
      <c r="FPD1" s="26"/>
      <c r="FPE1" s="26"/>
      <c r="FPF1" s="26"/>
      <c r="FPG1" s="26"/>
      <c r="FPH1" s="26"/>
      <c r="FPI1" s="26"/>
      <c r="FPJ1" s="26"/>
      <c r="FPK1" s="26"/>
      <c r="FPL1" s="26"/>
      <c r="FPM1" s="26"/>
      <c r="FPN1" s="26"/>
      <c r="FPO1" s="26"/>
      <c r="FPP1" s="26"/>
      <c r="FPQ1" s="26"/>
      <c r="FPR1" s="26"/>
      <c r="FPS1" s="26"/>
      <c r="FPT1" s="26"/>
      <c r="FPU1" s="26"/>
      <c r="FPV1" s="26"/>
      <c r="FPW1" s="26"/>
      <c r="FPX1" s="26"/>
      <c r="FPY1" s="26"/>
      <c r="FPZ1" s="26"/>
      <c r="FQA1" s="26"/>
      <c r="FQB1" s="26"/>
      <c r="FQC1" s="26"/>
      <c r="FQD1" s="26"/>
      <c r="FQE1" s="26"/>
      <c r="FQF1" s="26"/>
      <c r="FQG1" s="26"/>
      <c r="FQH1" s="26"/>
      <c r="FQI1" s="26"/>
      <c r="FQJ1" s="26"/>
      <c r="FQK1" s="26"/>
      <c r="FQL1" s="26"/>
      <c r="FQM1" s="26"/>
      <c r="FQN1" s="26"/>
      <c r="FQO1" s="26"/>
      <c r="FQP1" s="26"/>
      <c r="FQQ1" s="26"/>
      <c r="FQR1" s="26"/>
      <c r="FQS1" s="26"/>
      <c r="FQT1" s="26"/>
      <c r="FQU1" s="26"/>
      <c r="FQV1" s="26"/>
      <c r="FQW1" s="26"/>
      <c r="FQX1" s="26"/>
      <c r="FQY1" s="26"/>
      <c r="FQZ1" s="26"/>
      <c r="FRA1" s="26"/>
      <c r="FRB1" s="26"/>
      <c r="FRC1" s="26"/>
      <c r="FRD1" s="26"/>
      <c r="FRE1" s="26"/>
      <c r="FRF1" s="26"/>
      <c r="FRG1" s="26"/>
      <c r="FRH1" s="26"/>
      <c r="FRI1" s="26"/>
      <c r="FRJ1" s="26"/>
      <c r="FRK1" s="26"/>
      <c r="FRL1" s="26"/>
      <c r="FRM1" s="26"/>
      <c r="FRN1" s="26"/>
      <c r="FRO1" s="26"/>
      <c r="FRP1" s="26"/>
      <c r="FRQ1" s="26"/>
      <c r="FRR1" s="26"/>
      <c r="FRS1" s="26"/>
      <c r="FRT1" s="26"/>
      <c r="FRU1" s="26"/>
      <c r="FRV1" s="26"/>
      <c r="FRW1" s="26"/>
      <c r="FRX1" s="26"/>
      <c r="FRY1" s="26"/>
      <c r="FRZ1" s="26"/>
      <c r="FSA1" s="26"/>
      <c r="FSB1" s="26"/>
      <c r="FSC1" s="26"/>
      <c r="FSD1" s="26"/>
      <c r="FSE1" s="26"/>
      <c r="FSF1" s="26"/>
      <c r="FSG1" s="26"/>
      <c r="FSH1" s="26"/>
      <c r="FSI1" s="26"/>
      <c r="FSJ1" s="26"/>
      <c r="FSK1" s="26"/>
      <c r="FSL1" s="26"/>
      <c r="FSM1" s="26"/>
      <c r="FSN1" s="26"/>
      <c r="FSO1" s="26"/>
      <c r="FSP1" s="26"/>
      <c r="FSQ1" s="26"/>
      <c r="FSR1" s="26"/>
      <c r="FSS1" s="26"/>
      <c r="FST1" s="26"/>
      <c r="FSU1" s="26"/>
      <c r="FSV1" s="26"/>
      <c r="FSW1" s="26"/>
      <c r="FSX1" s="26"/>
      <c r="FSY1" s="26"/>
      <c r="FSZ1" s="26"/>
      <c r="FTA1" s="26"/>
      <c r="FTB1" s="26"/>
      <c r="FTC1" s="26"/>
      <c r="FTD1" s="26"/>
      <c r="FTE1" s="26"/>
      <c r="FTF1" s="26"/>
      <c r="FTG1" s="26"/>
      <c r="FTH1" s="26"/>
      <c r="FTI1" s="26"/>
      <c r="FTJ1" s="26"/>
      <c r="FTK1" s="26"/>
      <c r="FTL1" s="26"/>
      <c r="FTM1" s="26"/>
      <c r="FTN1" s="26"/>
      <c r="FTO1" s="26"/>
      <c r="FTP1" s="26"/>
      <c r="FTQ1" s="26"/>
      <c r="FTR1" s="26"/>
      <c r="FTS1" s="26"/>
      <c r="FTT1" s="26"/>
      <c r="FTU1" s="26"/>
      <c r="FTV1" s="26"/>
      <c r="FTW1" s="26"/>
      <c r="FTX1" s="26"/>
      <c r="FTY1" s="26"/>
      <c r="FTZ1" s="26"/>
      <c r="FUA1" s="26"/>
      <c r="FUB1" s="26"/>
      <c r="FUC1" s="26"/>
      <c r="FUD1" s="26"/>
      <c r="FUE1" s="26"/>
      <c r="FUF1" s="26"/>
      <c r="FUG1" s="26"/>
      <c r="FUH1" s="26"/>
      <c r="FUI1" s="26"/>
      <c r="FUJ1" s="26"/>
      <c r="FUK1" s="26"/>
      <c r="FUL1" s="26"/>
      <c r="FUM1" s="26"/>
      <c r="FUN1" s="26"/>
      <c r="FUO1" s="26"/>
      <c r="FUP1" s="26"/>
      <c r="FUQ1" s="26"/>
      <c r="FUR1" s="26"/>
      <c r="FUS1" s="26"/>
      <c r="FUT1" s="26"/>
      <c r="FUU1" s="26"/>
      <c r="FUV1" s="26"/>
      <c r="FUW1" s="26"/>
      <c r="FUX1" s="26"/>
      <c r="FUY1" s="26"/>
      <c r="FUZ1" s="26"/>
      <c r="FVA1" s="26"/>
      <c r="FVB1" s="26"/>
      <c r="FVC1" s="26"/>
      <c r="FVD1" s="26"/>
      <c r="FVE1" s="26"/>
      <c r="FVF1" s="26"/>
      <c r="FVG1" s="26"/>
      <c r="FVH1" s="26"/>
      <c r="FVI1" s="26"/>
      <c r="FVJ1" s="26"/>
      <c r="FVK1" s="26"/>
      <c r="FVL1" s="26"/>
      <c r="FVM1" s="26"/>
      <c r="FVN1" s="26"/>
      <c r="FVO1" s="26"/>
      <c r="FVP1" s="26"/>
      <c r="FVQ1" s="26"/>
      <c r="FVR1" s="26"/>
      <c r="FVS1" s="26"/>
      <c r="FVT1" s="26"/>
      <c r="FVU1" s="26"/>
      <c r="FVV1" s="26"/>
      <c r="FVW1" s="26"/>
      <c r="FVX1" s="26"/>
      <c r="FVY1" s="26"/>
      <c r="FVZ1" s="26"/>
      <c r="FWA1" s="26"/>
      <c r="FWB1" s="26"/>
      <c r="FWC1" s="26"/>
      <c r="FWD1" s="26"/>
      <c r="FWE1" s="26"/>
      <c r="FWF1" s="26"/>
      <c r="FWG1" s="26"/>
      <c r="FWH1" s="26"/>
      <c r="FWI1" s="26"/>
      <c r="FWJ1" s="26"/>
      <c r="FWK1" s="26"/>
      <c r="FWL1" s="26"/>
      <c r="FWM1" s="26"/>
      <c r="FWN1" s="26"/>
      <c r="FWO1" s="26"/>
      <c r="FWP1" s="26"/>
      <c r="FWQ1" s="26"/>
      <c r="FWR1" s="26"/>
      <c r="FWS1" s="26"/>
      <c r="FWT1" s="26"/>
      <c r="FWU1" s="26"/>
      <c r="FWV1" s="26"/>
      <c r="FWW1" s="26"/>
      <c r="FWX1" s="26"/>
      <c r="FWY1" s="26"/>
      <c r="FWZ1" s="26"/>
      <c r="FXA1" s="26"/>
      <c r="FXB1" s="26"/>
      <c r="FXC1" s="26"/>
      <c r="FXD1" s="26"/>
      <c r="FXE1" s="26"/>
      <c r="FXF1" s="26"/>
      <c r="FXG1" s="26"/>
      <c r="FXH1" s="26"/>
      <c r="FXI1" s="26"/>
      <c r="FXJ1" s="26"/>
      <c r="FXK1" s="26"/>
      <c r="FXL1" s="26"/>
      <c r="FXM1" s="26"/>
      <c r="FXN1" s="26"/>
      <c r="FXO1" s="26"/>
      <c r="FXP1" s="26"/>
      <c r="FXQ1" s="26"/>
      <c r="FXR1" s="26"/>
      <c r="FXS1" s="26"/>
      <c r="FXT1" s="26"/>
      <c r="FXU1" s="26"/>
      <c r="FXV1" s="26"/>
      <c r="FXW1" s="26"/>
      <c r="FXX1" s="26"/>
      <c r="FXY1" s="26"/>
      <c r="FXZ1" s="26"/>
      <c r="FYA1" s="26"/>
      <c r="FYB1" s="26"/>
      <c r="FYC1" s="26"/>
      <c r="FYD1" s="26"/>
      <c r="FYE1" s="26"/>
      <c r="FYF1" s="26"/>
      <c r="FYG1" s="26"/>
      <c r="FYH1" s="26"/>
      <c r="FYI1" s="26"/>
      <c r="FYJ1" s="26"/>
      <c r="FYK1" s="26"/>
      <c r="FYL1" s="26"/>
      <c r="FYM1" s="26"/>
      <c r="FYN1" s="26"/>
      <c r="FYO1" s="26"/>
      <c r="FYP1" s="26"/>
      <c r="FYQ1" s="26"/>
      <c r="FYR1" s="26"/>
      <c r="FYS1" s="26"/>
      <c r="FYT1" s="26"/>
      <c r="FYU1" s="26"/>
      <c r="FYV1" s="26"/>
      <c r="FYW1" s="26"/>
      <c r="FYX1" s="26"/>
      <c r="FYY1" s="26"/>
      <c r="FYZ1" s="26"/>
      <c r="FZA1" s="26"/>
      <c r="FZB1" s="26"/>
      <c r="FZC1" s="26"/>
      <c r="FZD1" s="26"/>
      <c r="FZE1" s="26"/>
      <c r="FZF1" s="26"/>
      <c r="FZG1" s="26"/>
      <c r="FZH1" s="26"/>
      <c r="FZI1" s="26"/>
      <c r="FZJ1" s="26"/>
      <c r="FZK1" s="26"/>
      <c r="FZL1" s="26"/>
      <c r="FZM1" s="26"/>
      <c r="FZN1" s="26"/>
      <c r="FZO1" s="26"/>
      <c r="FZP1" s="26"/>
      <c r="FZQ1" s="26"/>
      <c r="FZR1" s="26"/>
      <c r="FZS1" s="26"/>
      <c r="FZT1" s="26"/>
      <c r="FZU1" s="26"/>
      <c r="FZV1" s="26"/>
      <c r="FZW1" s="26"/>
      <c r="FZX1" s="26"/>
      <c r="FZY1" s="26"/>
      <c r="FZZ1" s="26"/>
      <c r="GAA1" s="26"/>
      <c r="GAB1" s="26"/>
      <c r="GAC1" s="26"/>
      <c r="GAD1" s="26"/>
      <c r="GAE1" s="26"/>
      <c r="GAF1" s="26"/>
      <c r="GAG1" s="26"/>
      <c r="GAH1" s="26"/>
      <c r="GAI1" s="26"/>
      <c r="GAJ1" s="26"/>
      <c r="GAK1" s="26"/>
      <c r="GAL1" s="26"/>
      <c r="GAM1" s="26"/>
      <c r="GAN1" s="26"/>
      <c r="GAO1" s="26"/>
      <c r="GAP1" s="26"/>
      <c r="GAQ1" s="26"/>
      <c r="GAR1" s="26"/>
      <c r="GAS1" s="26"/>
      <c r="GAT1" s="26"/>
      <c r="GAU1" s="26"/>
      <c r="GAV1" s="26"/>
      <c r="GAW1" s="26"/>
      <c r="GAX1" s="26"/>
      <c r="GAY1" s="26"/>
      <c r="GAZ1" s="26"/>
      <c r="GBA1" s="26"/>
      <c r="GBB1" s="26"/>
      <c r="GBC1" s="26"/>
      <c r="GBD1" s="26"/>
      <c r="GBE1" s="26"/>
      <c r="GBF1" s="26"/>
      <c r="GBG1" s="26"/>
      <c r="GBH1" s="26"/>
      <c r="GBI1" s="26"/>
      <c r="GBJ1" s="26"/>
      <c r="GBK1" s="26"/>
      <c r="GBL1" s="26"/>
      <c r="GBM1" s="26"/>
      <c r="GBN1" s="26"/>
      <c r="GBO1" s="26"/>
      <c r="GBP1" s="26"/>
      <c r="GBQ1" s="26"/>
      <c r="GBR1" s="26"/>
      <c r="GBS1" s="26"/>
      <c r="GBT1" s="26"/>
      <c r="GBU1" s="26"/>
      <c r="GBV1" s="26"/>
      <c r="GBW1" s="26"/>
      <c r="GBX1" s="26"/>
      <c r="GBY1" s="26"/>
      <c r="GBZ1" s="26"/>
      <c r="GCA1" s="26"/>
      <c r="GCB1" s="26"/>
      <c r="GCC1" s="26"/>
      <c r="GCD1" s="26"/>
      <c r="GCE1" s="26"/>
      <c r="GCF1" s="26"/>
      <c r="GCG1" s="26"/>
      <c r="GCH1" s="26"/>
      <c r="GCI1" s="26"/>
      <c r="GCJ1" s="26"/>
      <c r="GCK1" s="26"/>
      <c r="GCL1" s="26"/>
      <c r="GCM1" s="26"/>
      <c r="GCN1" s="26"/>
      <c r="GCO1" s="26"/>
      <c r="GCP1" s="26"/>
      <c r="GCQ1" s="26"/>
      <c r="GCR1" s="26"/>
      <c r="GCS1" s="26"/>
      <c r="GCT1" s="26"/>
      <c r="GCU1" s="26"/>
      <c r="GCV1" s="26"/>
      <c r="GCW1" s="26"/>
      <c r="GCX1" s="26"/>
      <c r="GCY1" s="26"/>
      <c r="GCZ1" s="26"/>
      <c r="GDA1" s="26"/>
      <c r="GDB1" s="26"/>
      <c r="GDC1" s="26"/>
      <c r="GDD1" s="26"/>
      <c r="GDE1" s="26"/>
      <c r="GDF1" s="26"/>
      <c r="GDG1" s="26"/>
      <c r="GDH1" s="26"/>
      <c r="GDI1" s="26"/>
      <c r="GDJ1" s="26"/>
      <c r="GDK1" s="26"/>
      <c r="GDL1" s="26"/>
      <c r="GDM1" s="26"/>
      <c r="GDN1" s="26"/>
      <c r="GDO1" s="26"/>
      <c r="GDP1" s="26"/>
      <c r="GDQ1" s="26"/>
      <c r="GDR1" s="26"/>
      <c r="GDS1" s="26"/>
      <c r="GDT1" s="26"/>
      <c r="GDU1" s="26"/>
      <c r="GDV1" s="26"/>
      <c r="GDW1" s="26"/>
      <c r="GDX1" s="26"/>
      <c r="GDY1" s="26"/>
      <c r="GDZ1" s="26"/>
      <c r="GEA1" s="26"/>
      <c r="GEB1" s="26"/>
      <c r="GEC1" s="26"/>
      <c r="GED1" s="26"/>
      <c r="GEE1" s="26"/>
      <c r="GEF1" s="26"/>
      <c r="GEG1" s="26"/>
      <c r="GEH1" s="26"/>
      <c r="GEI1" s="26"/>
      <c r="GEJ1" s="26"/>
      <c r="GEK1" s="26"/>
      <c r="GEL1" s="26"/>
      <c r="GEM1" s="26"/>
      <c r="GEN1" s="26"/>
      <c r="GEO1" s="26"/>
      <c r="GEP1" s="26"/>
      <c r="GEQ1" s="26"/>
      <c r="GER1" s="26"/>
      <c r="GES1" s="26"/>
      <c r="GET1" s="26"/>
      <c r="GEU1" s="26"/>
      <c r="GEV1" s="26"/>
      <c r="GEW1" s="26"/>
      <c r="GEX1" s="26"/>
      <c r="GEY1" s="26"/>
      <c r="GEZ1" s="26"/>
      <c r="GFA1" s="26"/>
      <c r="GFB1" s="26"/>
      <c r="GFC1" s="26"/>
      <c r="GFD1" s="26"/>
      <c r="GFE1" s="26"/>
      <c r="GFF1" s="26"/>
      <c r="GFG1" s="26"/>
      <c r="GFH1" s="26"/>
      <c r="GFI1" s="26"/>
      <c r="GFJ1" s="26"/>
      <c r="GFK1" s="26"/>
      <c r="GFL1" s="26"/>
      <c r="GFM1" s="26"/>
      <c r="GFN1" s="26"/>
      <c r="GFO1" s="26"/>
      <c r="GFP1" s="26"/>
      <c r="GFQ1" s="26"/>
      <c r="GFR1" s="26"/>
      <c r="GFS1" s="26"/>
      <c r="GFT1" s="26"/>
      <c r="GFU1" s="26"/>
      <c r="GFV1" s="26"/>
      <c r="GFW1" s="26"/>
      <c r="GFX1" s="26"/>
      <c r="GFY1" s="26"/>
      <c r="GFZ1" s="26"/>
      <c r="GGA1" s="26"/>
      <c r="GGB1" s="26"/>
      <c r="GGC1" s="26"/>
      <c r="GGD1" s="26"/>
      <c r="GGE1" s="26"/>
      <c r="GGF1" s="26"/>
      <c r="GGG1" s="26"/>
      <c r="GGH1" s="26"/>
      <c r="GGI1" s="26"/>
      <c r="GGJ1" s="26"/>
      <c r="GGK1" s="26"/>
      <c r="GGL1" s="26"/>
      <c r="GGM1" s="26"/>
      <c r="GGN1" s="26"/>
      <c r="GGO1" s="26"/>
      <c r="GGP1" s="26"/>
      <c r="GGQ1" s="26"/>
      <c r="GGR1" s="26"/>
      <c r="GGS1" s="26"/>
      <c r="GGT1" s="26"/>
      <c r="GGU1" s="26"/>
      <c r="GGV1" s="26"/>
      <c r="GGW1" s="26"/>
      <c r="GGX1" s="26"/>
      <c r="GGY1" s="26"/>
      <c r="GGZ1" s="26"/>
      <c r="GHA1" s="26"/>
      <c r="GHB1" s="26"/>
      <c r="GHC1" s="26"/>
      <c r="GHD1" s="26"/>
      <c r="GHE1" s="26"/>
      <c r="GHF1" s="26"/>
      <c r="GHG1" s="26"/>
      <c r="GHH1" s="26"/>
      <c r="GHI1" s="26"/>
      <c r="GHJ1" s="26"/>
      <c r="GHK1" s="26"/>
      <c r="GHL1" s="26"/>
      <c r="GHM1" s="26"/>
      <c r="GHN1" s="26"/>
      <c r="GHO1" s="26"/>
      <c r="GHP1" s="26"/>
      <c r="GHQ1" s="26"/>
      <c r="GHR1" s="26"/>
      <c r="GHS1" s="26"/>
      <c r="GHT1" s="26"/>
      <c r="GHU1" s="26"/>
      <c r="GHV1" s="26"/>
      <c r="GHW1" s="26"/>
      <c r="GHX1" s="26"/>
      <c r="GHY1" s="26"/>
      <c r="GHZ1" s="26"/>
      <c r="GIA1" s="26"/>
      <c r="GIB1" s="26"/>
      <c r="GIC1" s="26"/>
      <c r="GID1" s="26"/>
      <c r="GIE1" s="26"/>
      <c r="GIF1" s="26"/>
      <c r="GIG1" s="26"/>
      <c r="GIH1" s="26"/>
      <c r="GII1" s="26"/>
      <c r="GIJ1" s="26"/>
      <c r="GIK1" s="26"/>
      <c r="GIL1" s="26"/>
      <c r="GIM1" s="26"/>
      <c r="GIN1" s="26"/>
      <c r="GIO1" s="26"/>
      <c r="GIP1" s="26"/>
      <c r="GIQ1" s="26"/>
      <c r="GIR1" s="26"/>
      <c r="GIS1" s="26"/>
      <c r="GIT1" s="26"/>
      <c r="GIU1" s="26"/>
      <c r="GIV1" s="26"/>
      <c r="GIW1" s="26"/>
      <c r="GIX1" s="26"/>
      <c r="GIY1" s="26"/>
      <c r="GIZ1" s="26"/>
      <c r="GJA1" s="26"/>
      <c r="GJB1" s="26"/>
      <c r="GJC1" s="26"/>
      <c r="GJD1" s="26"/>
      <c r="GJE1" s="26"/>
      <c r="GJF1" s="26"/>
      <c r="GJG1" s="26"/>
      <c r="GJH1" s="26"/>
      <c r="GJI1" s="26"/>
      <c r="GJJ1" s="26"/>
      <c r="GJK1" s="26"/>
      <c r="GJL1" s="26"/>
      <c r="GJM1" s="26"/>
      <c r="GJN1" s="26"/>
      <c r="GJO1" s="26"/>
      <c r="GJP1" s="26"/>
      <c r="GJQ1" s="26"/>
      <c r="GJR1" s="26"/>
      <c r="GJS1" s="26"/>
      <c r="GJT1" s="26"/>
      <c r="GJU1" s="26"/>
      <c r="GJV1" s="26"/>
      <c r="GJW1" s="26"/>
      <c r="GJX1" s="26"/>
      <c r="GJY1" s="26"/>
      <c r="GJZ1" s="26"/>
      <c r="GKA1" s="26"/>
      <c r="GKB1" s="26"/>
      <c r="GKC1" s="26"/>
      <c r="GKD1" s="26"/>
      <c r="GKE1" s="26"/>
      <c r="GKF1" s="26"/>
      <c r="GKG1" s="26"/>
      <c r="GKH1" s="26"/>
      <c r="GKI1" s="26"/>
      <c r="GKJ1" s="26"/>
      <c r="GKK1" s="26"/>
      <c r="GKL1" s="26"/>
      <c r="GKM1" s="26"/>
      <c r="GKN1" s="26"/>
      <c r="GKO1" s="26"/>
      <c r="GKP1" s="26"/>
      <c r="GKQ1" s="26"/>
      <c r="GKR1" s="26"/>
      <c r="GKS1" s="26"/>
      <c r="GKT1" s="26"/>
      <c r="GKU1" s="26"/>
      <c r="GKV1" s="26"/>
      <c r="GKW1" s="26"/>
      <c r="GKX1" s="26"/>
      <c r="GKY1" s="26"/>
      <c r="GKZ1" s="26"/>
      <c r="GLA1" s="26"/>
      <c r="GLB1" s="26"/>
      <c r="GLC1" s="26"/>
      <c r="GLD1" s="26"/>
      <c r="GLE1" s="26"/>
      <c r="GLF1" s="26"/>
      <c r="GLG1" s="26"/>
      <c r="GLH1" s="26"/>
      <c r="GLI1" s="26"/>
      <c r="GLJ1" s="26"/>
      <c r="GLK1" s="26"/>
      <c r="GLL1" s="26"/>
      <c r="GLM1" s="26"/>
      <c r="GLN1" s="26"/>
      <c r="GLO1" s="26"/>
      <c r="GLP1" s="26"/>
      <c r="GLQ1" s="26"/>
      <c r="GLR1" s="26"/>
      <c r="GLS1" s="26"/>
      <c r="GLT1" s="26"/>
      <c r="GLU1" s="26"/>
      <c r="GLV1" s="26"/>
      <c r="GLW1" s="26"/>
      <c r="GLX1" s="26"/>
      <c r="GLY1" s="26"/>
      <c r="GLZ1" s="26"/>
      <c r="GMA1" s="26"/>
      <c r="GMB1" s="26"/>
      <c r="GMC1" s="26"/>
      <c r="GMD1" s="26"/>
      <c r="GME1" s="26"/>
      <c r="GMF1" s="26"/>
      <c r="GMG1" s="26"/>
      <c r="GMH1" s="26"/>
      <c r="GMI1" s="26"/>
      <c r="GMJ1" s="26"/>
      <c r="GMK1" s="26"/>
      <c r="GML1" s="26"/>
      <c r="GMM1" s="26"/>
      <c r="GMN1" s="26"/>
      <c r="GMO1" s="26"/>
      <c r="GMP1" s="26"/>
      <c r="GMQ1" s="26"/>
      <c r="GMR1" s="26"/>
      <c r="GMS1" s="26"/>
      <c r="GMT1" s="26"/>
      <c r="GMU1" s="26"/>
      <c r="GMV1" s="26"/>
      <c r="GMW1" s="26"/>
      <c r="GMX1" s="26"/>
      <c r="GMY1" s="26"/>
      <c r="GMZ1" s="26"/>
      <c r="GNA1" s="26"/>
      <c r="GNB1" s="26"/>
      <c r="GNC1" s="26"/>
      <c r="GND1" s="26"/>
      <c r="GNE1" s="26"/>
      <c r="GNF1" s="26"/>
      <c r="GNG1" s="26"/>
      <c r="GNH1" s="26"/>
      <c r="GNI1" s="26"/>
      <c r="GNJ1" s="26"/>
      <c r="GNK1" s="26"/>
      <c r="GNL1" s="26"/>
      <c r="GNM1" s="26"/>
      <c r="GNN1" s="26"/>
      <c r="GNO1" s="26"/>
      <c r="GNP1" s="26"/>
      <c r="GNQ1" s="26"/>
      <c r="GNR1" s="26"/>
      <c r="GNS1" s="26"/>
      <c r="GNT1" s="26"/>
      <c r="GNU1" s="26"/>
      <c r="GNV1" s="26"/>
      <c r="GNW1" s="26"/>
      <c r="GNX1" s="26"/>
      <c r="GNY1" s="26"/>
      <c r="GNZ1" s="26"/>
      <c r="GOA1" s="26"/>
      <c r="GOB1" s="26"/>
      <c r="GOC1" s="26"/>
      <c r="GOD1" s="26"/>
      <c r="GOE1" s="26"/>
      <c r="GOF1" s="26"/>
      <c r="GOG1" s="26"/>
      <c r="GOH1" s="26"/>
      <c r="GOI1" s="26"/>
      <c r="GOJ1" s="26"/>
      <c r="GOK1" s="26"/>
      <c r="GOL1" s="26"/>
      <c r="GOM1" s="26"/>
      <c r="GON1" s="26"/>
      <c r="GOO1" s="26"/>
      <c r="GOP1" s="26"/>
      <c r="GOQ1" s="26"/>
      <c r="GOR1" s="26"/>
      <c r="GOS1" s="26"/>
      <c r="GOT1" s="26"/>
      <c r="GOU1" s="26"/>
      <c r="GOV1" s="26"/>
      <c r="GOW1" s="26"/>
      <c r="GOX1" s="26"/>
      <c r="GOY1" s="26"/>
      <c r="GOZ1" s="26"/>
      <c r="GPA1" s="26"/>
      <c r="GPB1" s="26"/>
      <c r="GPC1" s="26"/>
      <c r="GPD1" s="26"/>
      <c r="GPE1" s="26"/>
      <c r="GPF1" s="26"/>
      <c r="GPG1" s="26"/>
      <c r="GPH1" s="26"/>
      <c r="GPI1" s="26"/>
      <c r="GPJ1" s="26"/>
      <c r="GPK1" s="26"/>
      <c r="GPL1" s="26"/>
      <c r="GPM1" s="26"/>
      <c r="GPN1" s="26"/>
      <c r="GPO1" s="26"/>
      <c r="GPP1" s="26"/>
      <c r="GPQ1" s="26"/>
      <c r="GPR1" s="26"/>
      <c r="GPS1" s="26"/>
      <c r="GPT1" s="26"/>
      <c r="GPU1" s="26"/>
      <c r="GPV1" s="26"/>
      <c r="GPW1" s="26"/>
      <c r="GPX1" s="26"/>
      <c r="GPY1" s="26"/>
      <c r="GPZ1" s="26"/>
      <c r="GQA1" s="26"/>
      <c r="GQB1" s="26"/>
      <c r="GQC1" s="26"/>
      <c r="GQD1" s="26"/>
      <c r="GQE1" s="26"/>
      <c r="GQF1" s="26"/>
      <c r="GQG1" s="26"/>
      <c r="GQH1" s="26"/>
      <c r="GQI1" s="26"/>
      <c r="GQJ1" s="26"/>
      <c r="GQK1" s="26"/>
      <c r="GQL1" s="26"/>
      <c r="GQM1" s="26"/>
      <c r="GQN1" s="26"/>
      <c r="GQO1" s="26"/>
      <c r="GQP1" s="26"/>
      <c r="GQQ1" s="26"/>
      <c r="GQR1" s="26"/>
      <c r="GQS1" s="26"/>
      <c r="GQT1" s="26"/>
      <c r="GQU1" s="26"/>
      <c r="GQV1" s="26"/>
      <c r="GQW1" s="26"/>
      <c r="GQX1" s="26"/>
      <c r="GQY1" s="26"/>
      <c r="GQZ1" s="26"/>
      <c r="GRA1" s="26"/>
      <c r="GRB1" s="26"/>
      <c r="GRC1" s="26"/>
      <c r="GRD1" s="26"/>
      <c r="GRE1" s="26"/>
      <c r="GRF1" s="26"/>
      <c r="GRG1" s="26"/>
      <c r="GRH1" s="26"/>
      <c r="GRI1" s="26"/>
      <c r="GRJ1" s="26"/>
      <c r="GRK1" s="26"/>
      <c r="GRL1" s="26"/>
      <c r="GRM1" s="26"/>
      <c r="GRN1" s="26"/>
      <c r="GRO1" s="26"/>
      <c r="GRP1" s="26"/>
      <c r="GRQ1" s="26"/>
      <c r="GRR1" s="26"/>
      <c r="GRS1" s="26"/>
      <c r="GRT1" s="26"/>
      <c r="GRU1" s="26"/>
      <c r="GRV1" s="26"/>
      <c r="GRW1" s="26"/>
      <c r="GRX1" s="26"/>
      <c r="GRY1" s="26"/>
      <c r="GRZ1" s="26"/>
      <c r="GSA1" s="26"/>
      <c r="GSB1" s="26"/>
      <c r="GSC1" s="26"/>
      <c r="GSD1" s="26"/>
      <c r="GSE1" s="26"/>
      <c r="GSF1" s="26"/>
      <c r="GSG1" s="26"/>
      <c r="GSH1" s="26"/>
      <c r="GSI1" s="26"/>
      <c r="GSJ1" s="26"/>
      <c r="GSK1" s="26"/>
      <c r="GSL1" s="26"/>
      <c r="GSM1" s="26"/>
      <c r="GSN1" s="26"/>
      <c r="GSO1" s="26"/>
      <c r="GSP1" s="26"/>
      <c r="GSQ1" s="26"/>
      <c r="GSR1" s="26"/>
      <c r="GSS1" s="26"/>
      <c r="GST1" s="26"/>
      <c r="GSU1" s="26"/>
      <c r="GSV1" s="26"/>
      <c r="GSW1" s="26"/>
      <c r="GSX1" s="26"/>
      <c r="GSY1" s="26"/>
      <c r="GSZ1" s="26"/>
      <c r="GTA1" s="26"/>
      <c r="GTB1" s="26"/>
      <c r="GTC1" s="26"/>
      <c r="GTD1" s="26"/>
      <c r="GTE1" s="26"/>
      <c r="GTF1" s="26"/>
      <c r="GTG1" s="26"/>
      <c r="GTH1" s="26"/>
      <c r="GTI1" s="26"/>
      <c r="GTJ1" s="26"/>
      <c r="GTK1" s="26"/>
      <c r="GTL1" s="26"/>
      <c r="GTM1" s="26"/>
      <c r="GTN1" s="26"/>
      <c r="GTO1" s="26"/>
      <c r="GTP1" s="26"/>
      <c r="GTQ1" s="26"/>
      <c r="GTR1" s="26"/>
      <c r="GTS1" s="26"/>
      <c r="GTT1" s="26"/>
      <c r="GTU1" s="26"/>
      <c r="GTV1" s="26"/>
      <c r="GTW1" s="26"/>
      <c r="GTX1" s="26"/>
      <c r="GTY1" s="26"/>
      <c r="GTZ1" s="26"/>
      <c r="GUA1" s="26"/>
      <c r="GUB1" s="26"/>
      <c r="GUC1" s="26"/>
      <c r="GUD1" s="26"/>
      <c r="GUE1" s="26"/>
      <c r="GUF1" s="26"/>
      <c r="GUG1" s="26"/>
      <c r="GUH1" s="26"/>
      <c r="GUI1" s="26"/>
      <c r="GUJ1" s="26"/>
      <c r="GUK1" s="26"/>
      <c r="GUL1" s="26"/>
      <c r="GUM1" s="26"/>
      <c r="GUN1" s="26"/>
      <c r="GUO1" s="26"/>
      <c r="GUP1" s="26"/>
      <c r="GUQ1" s="26"/>
      <c r="GUR1" s="26"/>
      <c r="GUS1" s="26"/>
      <c r="GUT1" s="26"/>
      <c r="GUU1" s="26"/>
      <c r="GUV1" s="26"/>
      <c r="GUW1" s="26"/>
      <c r="GUX1" s="26"/>
      <c r="GUY1" s="26"/>
      <c r="GUZ1" s="26"/>
      <c r="GVA1" s="26"/>
      <c r="GVB1" s="26"/>
      <c r="GVC1" s="26"/>
      <c r="GVD1" s="26"/>
      <c r="GVE1" s="26"/>
      <c r="GVF1" s="26"/>
      <c r="GVG1" s="26"/>
      <c r="GVH1" s="26"/>
      <c r="GVI1" s="26"/>
      <c r="GVJ1" s="26"/>
      <c r="GVK1" s="26"/>
      <c r="GVL1" s="26"/>
      <c r="GVM1" s="26"/>
      <c r="GVN1" s="26"/>
      <c r="GVO1" s="26"/>
      <c r="GVP1" s="26"/>
      <c r="GVQ1" s="26"/>
      <c r="GVR1" s="26"/>
      <c r="GVS1" s="26"/>
      <c r="GVT1" s="26"/>
      <c r="GVU1" s="26"/>
      <c r="GVV1" s="26"/>
      <c r="GVW1" s="26"/>
      <c r="GVX1" s="26"/>
      <c r="GVY1" s="26"/>
      <c r="GVZ1" s="26"/>
      <c r="GWA1" s="26"/>
      <c r="GWB1" s="26"/>
      <c r="GWC1" s="26"/>
      <c r="GWD1" s="26"/>
      <c r="GWE1" s="26"/>
      <c r="GWF1" s="26"/>
      <c r="GWG1" s="26"/>
      <c r="GWH1" s="26"/>
      <c r="GWI1" s="26"/>
      <c r="GWJ1" s="26"/>
      <c r="GWK1" s="26"/>
      <c r="GWL1" s="26"/>
      <c r="GWM1" s="26"/>
      <c r="GWN1" s="26"/>
      <c r="GWO1" s="26"/>
      <c r="GWP1" s="26"/>
      <c r="GWQ1" s="26"/>
      <c r="GWR1" s="26"/>
      <c r="GWS1" s="26"/>
      <c r="GWT1" s="26"/>
      <c r="GWU1" s="26"/>
      <c r="GWV1" s="26"/>
      <c r="GWW1" s="26"/>
      <c r="GWX1" s="26"/>
      <c r="GWY1" s="26"/>
      <c r="GWZ1" s="26"/>
      <c r="GXA1" s="26"/>
      <c r="GXB1" s="26"/>
      <c r="GXC1" s="26"/>
      <c r="GXD1" s="26"/>
      <c r="GXE1" s="26"/>
      <c r="GXF1" s="26"/>
      <c r="GXG1" s="26"/>
      <c r="GXH1" s="26"/>
      <c r="GXI1" s="26"/>
      <c r="GXJ1" s="26"/>
      <c r="GXK1" s="26"/>
      <c r="GXL1" s="26"/>
      <c r="GXM1" s="26"/>
      <c r="GXN1" s="26"/>
      <c r="GXO1" s="26"/>
      <c r="GXP1" s="26"/>
      <c r="GXQ1" s="26"/>
      <c r="GXR1" s="26"/>
      <c r="GXS1" s="26"/>
      <c r="GXT1" s="26"/>
      <c r="GXU1" s="26"/>
      <c r="GXV1" s="26"/>
      <c r="GXW1" s="26"/>
      <c r="GXX1" s="26"/>
      <c r="GXY1" s="26"/>
      <c r="GXZ1" s="26"/>
      <c r="GYA1" s="26"/>
      <c r="GYB1" s="26"/>
      <c r="GYC1" s="26"/>
      <c r="GYD1" s="26"/>
      <c r="GYE1" s="26"/>
      <c r="GYF1" s="26"/>
      <c r="GYG1" s="26"/>
      <c r="GYH1" s="26"/>
      <c r="GYI1" s="26"/>
      <c r="GYJ1" s="26"/>
      <c r="GYK1" s="26"/>
      <c r="GYL1" s="26"/>
      <c r="GYM1" s="26"/>
      <c r="GYN1" s="26"/>
      <c r="GYO1" s="26"/>
      <c r="GYP1" s="26"/>
      <c r="GYQ1" s="26"/>
      <c r="GYR1" s="26"/>
      <c r="GYS1" s="26"/>
      <c r="GYT1" s="26"/>
      <c r="GYU1" s="26"/>
      <c r="GYV1" s="26"/>
      <c r="GYW1" s="26"/>
      <c r="GYX1" s="26"/>
      <c r="GYY1" s="26"/>
      <c r="GYZ1" s="26"/>
      <c r="GZA1" s="26"/>
      <c r="GZB1" s="26"/>
      <c r="GZC1" s="26"/>
      <c r="GZD1" s="26"/>
      <c r="GZE1" s="26"/>
      <c r="GZF1" s="26"/>
      <c r="GZG1" s="26"/>
      <c r="GZH1" s="26"/>
      <c r="GZI1" s="26"/>
      <c r="GZJ1" s="26"/>
      <c r="GZK1" s="26"/>
      <c r="GZL1" s="26"/>
      <c r="GZM1" s="26"/>
      <c r="GZN1" s="26"/>
      <c r="GZO1" s="26"/>
      <c r="GZP1" s="26"/>
      <c r="GZQ1" s="26"/>
      <c r="GZR1" s="26"/>
      <c r="GZS1" s="26"/>
      <c r="GZT1" s="26"/>
      <c r="GZU1" s="26"/>
      <c r="GZV1" s="26"/>
      <c r="GZW1" s="26"/>
      <c r="GZX1" s="26"/>
      <c r="GZY1" s="26"/>
      <c r="GZZ1" s="26"/>
      <c r="HAA1" s="26"/>
      <c r="HAB1" s="26"/>
      <c r="HAC1" s="26"/>
      <c r="HAD1" s="26"/>
      <c r="HAE1" s="26"/>
      <c r="HAF1" s="26"/>
      <c r="HAG1" s="26"/>
      <c r="HAH1" s="26"/>
      <c r="HAI1" s="26"/>
      <c r="HAJ1" s="26"/>
      <c r="HAK1" s="26"/>
      <c r="HAL1" s="26"/>
      <c r="HAM1" s="26"/>
      <c r="HAN1" s="26"/>
      <c r="HAO1" s="26"/>
      <c r="HAP1" s="26"/>
      <c r="HAQ1" s="26"/>
      <c r="HAR1" s="26"/>
      <c r="HAS1" s="26"/>
      <c r="HAT1" s="26"/>
      <c r="HAU1" s="26"/>
      <c r="HAV1" s="26"/>
      <c r="HAW1" s="26"/>
      <c r="HAX1" s="26"/>
      <c r="HAY1" s="26"/>
      <c r="HAZ1" s="26"/>
      <c r="HBA1" s="26"/>
      <c r="HBB1" s="26"/>
      <c r="HBC1" s="26"/>
      <c r="HBD1" s="26"/>
      <c r="HBE1" s="26"/>
      <c r="HBF1" s="26"/>
      <c r="HBG1" s="26"/>
      <c r="HBH1" s="26"/>
      <c r="HBI1" s="26"/>
      <c r="HBJ1" s="26"/>
      <c r="HBK1" s="26"/>
      <c r="HBL1" s="26"/>
      <c r="HBM1" s="26"/>
      <c r="HBN1" s="26"/>
      <c r="HBO1" s="26"/>
      <c r="HBP1" s="26"/>
      <c r="HBQ1" s="26"/>
      <c r="HBR1" s="26"/>
      <c r="HBS1" s="26"/>
      <c r="HBT1" s="26"/>
      <c r="HBU1" s="26"/>
      <c r="HBV1" s="26"/>
      <c r="HBW1" s="26"/>
      <c r="HBX1" s="26"/>
      <c r="HBY1" s="26"/>
      <c r="HBZ1" s="26"/>
      <c r="HCA1" s="26"/>
      <c r="HCB1" s="26"/>
      <c r="HCC1" s="26"/>
      <c r="HCD1" s="26"/>
      <c r="HCE1" s="26"/>
      <c r="HCF1" s="26"/>
      <c r="HCG1" s="26"/>
      <c r="HCH1" s="26"/>
      <c r="HCI1" s="26"/>
      <c r="HCJ1" s="26"/>
      <c r="HCK1" s="26"/>
      <c r="HCL1" s="26"/>
      <c r="HCM1" s="26"/>
      <c r="HCN1" s="26"/>
      <c r="HCO1" s="26"/>
      <c r="HCP1" s="26"/>
      <c r="HCQ1" s="26"/>
      <c r="HCR1" s="26"/>
      <c r="HCS1" s="26"/>
      <c r="HCT1" s="26"/>
      <c r="HCU1" s="26"/>
      <c r="HCV1" s="26"/>
      <c r="HCW1" s="26"/>
      <c r="HCX1" s="26"/>
      <c r="HCY1" s="26"/>
      <c r="HCZ1" s="26"/>
      <c r="HDA1" s="26"/>
      <c r="HDB1" s="26"/>
      <c r="HDC1" s="26"/>
      <c r="HDD1" s="26"/>
      <c r="HDE1" s="26"/>
      <c r="HDF1" s="26"/>
      <c r="HDG1" s="26"/>
      <c r="HDH1" s="26"/>
      <c r="HDI1" s="26"/>
      <c r="HDJ1" s="26"/>
      <c r="HDK1" s="26"/>
      <c r="HDL1" s="26"/>
      <c r="HDM1" s="26"/>
      <c r="HDN1" s="26"/>
      <c r="HDO1" s="26"/>
      <c r="HDP1" s="26"/>
      <c r="HDQ1" s="26"/>
      <c r="HDR1" s="26"/>
      <c r="HDS1" s="26"/>
      <c r="HDT1" s="26"/>
      <c r="HDU1" s="26"/>
      <c r="HDV1" s="26"/>
      <c r="HDW1" s="26"/>
      <c r="HDX1" s="26"/>
      <c r="HDY1" s="26"/>
      <c r="HDZ1" s="26"/>
      <c r="HEA1" s="26"/>
      <c r="HEB1" s="26"/>
      <c r="HEC1" s="26"/>
      <c r="HED1" s="26"/>
      <c r="HEE1" s="26"/>
      <c r="HEF1" s="26"/>
      <c r="HEG1" s="26"/>
      <c r="HEH1" s="26"/>
      <c r="HEI1" s="26"/>
      <c r="HEJ1" s="26"/>
      <c r="HEK1" s="26"/>
      <c r="HEL1" s="26"/>
      <c r="HEM1" s="26"/>
      <c r="HEN1" s="26"/>
      <c r="HEO1" s="26"/>
      <c r="HEP1" s="26"/>
      <c r="HEQ1" s="26"/>
      <c r="HER1" s="26"/>
      <c r="HES1" s="26"/>
      <c r="HET1" s="26"/>
      <c r="HEU1" s="26"/>
      <c r="HEV1" s="26"/>
      <c r="HEW1" s="26"/>
      <c r="HEX1" s="26"/>
      <c r="HEY1" s="26"/>
      <c r="HEZ1" s="26"/>
      <c r="HFA1" s="26"/>
      <c r="HFB1" s="26"/>
      <c r="HFC1" s="26"/>
      <c r="HFD1" s="26"/>
      <c r="HFE1" s="26"/>
      <c r="HFF1" s="26"/>
      <c r="HFG1" s="26"/>
      <c r="HFH1" s="26"/>
      <c r="HFI1" s="26"/>
      <c r="HFJ1" s="26"/>
      <c r="HFK1" s="26"/>
      <c r="HFL1" s="26"/>
      <c r="HFM1" s="26"/>
      <c r="HFN1" s="26"/>
      <c r="HFO1" s="26"/>
      <c r="HFP1" s="26"/>
      <c r="HFQ1" s="26"/>
      <c r="HFR1" s="26"/>
      <c r="HFS1" s="26"/>
      <c r="HFT1" s="26"/>
      <c r="HFU1" s="26"/>
      <c r="HFV1" s="26"/>
      <c r="HFW1" s="26"/>
      <c r="HFX1" s="26"/>
      <c r="HFY1" s="26"/>
      <c r="HFZ1" s="26"/>
      <c r="HGA1" s="26"/>
      <c r="HGB1" s="26"/>
      <c r="HGC1" s="26"/>
      <c r="HGD1" s="26"/>
      <c r="HGE1" s="26"/>
      <c r="HGF1" s="26"/>
      <c r="HGG1" s="26"/>
      <c r="HGH1" s="26"/>
      <c r="HGI1" s="26"/>
      <c r="HGJ1" s="26"/>
      <c r="HGK1" s="26"/>
      <c r="HGL1" s="26"/>
      <c r="HGM1" s="26"/>
      <c r="HGN1" s="26"/>
      <c r="HGO1" s="26"/>
      <c r="HGP1" s="26"/>
      <c r="HGQ1" s="26"/>
      <c r="HGR1" s="26"/>
      <c r="HGS1" s="26"/>
      <c r="HGT1" s="26"/>
      <c r="HGU1" s="26"/>
      <c r="HGV1" s="26"/>
      <c r="HGW1" s="26"/>
      <c r="HGX1" s="26"/>
      <c r="HGY1" s="26"/>
      <c r="HGZ1" s="26"/>
      <c r="HHA1" s="26"/>
      <c r="HHB1" s="26"/>
      <c r="HHC1" s="26"/>
      <c r="HHD1" s="26"/>
      <c r="HHE1" s="26"/>
      <c r="HHF1" s="26"/>
      <c r="HHG1" s="26"/>
      <c r="HHH1" s="26"/>
      <c r="HHI1" s="26"/>
      <c r="HHJ1" s="26"/>
      <c r="HHK1" s="26"/>
      <c r="HHL1" s="26"/>
      <c r="HHM1" s="26"/>
      <c r="HHN1" s="26"/>
      <c r="HHO1" s="26"/>
      <c r="HHP1" s="26"/>
      <c r="HHQ1" s="26"/>
      <c r="HHR1" s="26"/>
      <c r="HHS1" s="26"/>
      <c r="HHT1" s="26"/>
      <c r="HHU1" s="26"/>
      <c r="HHV1" s="26"/>
      <c r="HHW1" s="26"/>
      <c r="HHX1" s="26"/>
      <c r="HHY1" s="26"/>
      <c r="HHZ1" s="26"/>
      <c r="HIA1" s="26"/>
      <c r="HIB1" s="26"/>
      <c r="HIC1" s="26"/>
      <c r="HID1" s="26"/>
      <c r="HIE1" s="26"/>
      <c r="HIF1" s="26"/>
      <c r="HIG1" s="26"/>
      <c r="HIH1" s="26"/>
      <c r="HII1" s="26"/>
      <c r="HIJ1" s="26"/>
      <c r="HIK1" s="26"/>
      <c r="HIL1" s="26"/>
      <c r="HIM1" s="26"/>
      <c r="HIN1" s="26"/>
      <c r="HIO1" s="26"/>
      <c r="HIP1" s="26"/>
      <c r="HIQ1" s="26"/>
      <c r="HIR1" s="26"/>
      <c r="HIS1" s="26"/>
      <c r="HIT1" s="26"/>
      <c r="HIU1" s="26"/>
      <c r="HIV1" s="26"/>
      <c r="HIW1" s="26"/>
      <c r="HIX1" s="26"/>
      <c r="HIY1" s="26"/>
      <c r="HIZ1" s="26"/>
      <c r="HJA1" s="26"/>
      <c r="HJB1" s="26"/>
      <c r="HJC1" s="26"/>
      <c r="HJD1" s="26"/>
      <c r="HJE1" s="26"/>
      <c r="HJF1" s="26"/>
      <c r="HJG1" s="26"/>
      <c r="HJH1" s="26"/>
      <c r="HJI1" s="26"/>
      <c r="HJJ1" s="26"/>
      <c r="HJK1" s="26"/>
      <c r="HJL1" s="26"/>
      <c r="HJM1" s="26"/>
      <c r="HJN1" s="26"/>
      <c r="HJO1" s="26"/>
      <c r="HJP1" s="26"/>
      <c r="HJQ1" s="26"/>
      <c r="HJR1" s="26"/>
      <c r="HJS1" s="26"/>
      <c r="HJT1" s="26"/>
      <c r="HJU1" s="26"/>
      <c r="HJV1" s="26"/>
      <c r="HJW1" s="26"/>
      <c r="HJX1" s="26"/>
      <c r="HJY1" s="26"/>
      <c r="HJZ1" s="26"/>
      <c r="HKA1" s="26"/>
      <c r="HKB1" s="26"/>
      <c r="HKC1" s="26"/>
      <c r="HKD1" s="26"/>
      <c r="HKE1" s="26"/>
      <c r="HKF1" s="26"/>
      <c r="HKG1" s="26"/>
      <c r="HKH1" s="26"/>
      <c r="HKI1" s="26"/>
      <c r="HKJ1" s="26"/>
      <c r="HKK1" s="26"/>
      <c r="HKL1" s="26"/>
      <c r="HKM1" s="26"/>
      <c r="HKN1" s="26"/>
      <c r="HKO1" s="26"/>
      <c r="HKP1" s="26"/>
      <c r="HKQ1" s="26"/>
      <c r="HKR1" s="26"/>
      <c r="HKS1" s="26"/>
      <c r="HKT1" s="26"/>
      <c r="HKU1" s="26"/>
      <c r="HKV1" s="26"/>
      <c r="HKW1" s="26"/>
      <c r="HKX1" s="26"/>
      <c r="HKY1" s="26"/>
      <c r="HKZ1" s="26"/>
      <c r="HLA1" s="26"/>
      <c r="HLB1" s="26"/>
      <c r="HLC1" s="26"/>
      <c r="HLD1" s="26"/>
      <c r="HLE1" s="26"/>
      <c r="HLF1" s="26"/>
      <c r="HLG1" s="26"/>
      <c r="HLH1" s="26"/>
      <c r="HLI1" s="26"/>
      <c r="HLJ1" s="26"/>
      <c r="HLK1" s="26"/>
      <c r="HLL1" s="26"/>
      <c r="HLM1" s="26"/>
      <c r="HLN1" s="26"/>
      <c r="HLO1" s="26"/>
      <c r="HLP1" s="26"/>
      <c r="HLQ1" s="26"/>
      <c r="HLR1" s="26"/>
      <c r="HLS1" s="26"/>
      <c r="HLT1" s="26"/>
      <c r="HLU1" s="26"/>
      <c r="HLV1" s="26"/>
      <c r="HLW1" s="26"/>
      <c r="HLX1" s="26"/>
      <c r="HLY1" s="26"/>
      <c r="HLZ1" s="26"/>
      <c r="HMA1" s="26"/>
      <c r="HMB1" s="26"/>
      <c r="HMC1" s="26"/>
      <c r="HMD1" s="26"/>
      <c r="HME1" s="26"/>
      <c r="HMF1" s="26"/>
      <c r="HMG1" s="26"/>
      <c r="HMH1" s="26"/>
      <c r="HMI1" s="26"/>
      <c r="HMJ1" s="26"/>
      <c r="HMK1" s="26"/>
      <c r="HML1" s="26"/>
      <c r="HMM1" s="26"/>
      <c r="HMN1" s="26"/>
      <c r="HMO1" s="26"/>
      <c r="HMP1" s="26"/>
      <c r="HMQ1" s="26"/>
      <c r="HMR1" s="26"/>
      <c r="HMS1" s="26"/>
      <c r="HMT1" s="26"/>
      <c r="HMU1" s="26"/>
      <c r="HMV1" s="26"/>
      <c r="HMW1" s="26"/>
      <c r="HMX1" s="26"/>
      <c r="HMY1" s="26"/>
      <c r="HMZ1" s="26"/>
      <c r="HNA1" s="26"/>
      <c r="HNB1" s="26"/>
      <c r="HNC1" s="26"/>
      <c r="HND1" s="26"/>
      <c r="HNE1" s="26"/>
      <c r="HNF1" s="26"/>
      <c r="HNG1" s="26"/>
      <c r="HNH1" s="26"/>
      <c r="HNI1" s="26"/>
      <c r="HNJ1" s="26"/>
      <c r="HNK1" s="26"/>
      <c r="HNL1" s="26"/>
      <c r="HNM1" s="26"/>
      <c r="HNN1" s="26"/>
      <c r="HNO1" s="26"/>
      <c r="HNP1" s="26"/>
      <c r="HNQ1" s="26"/>
      <c r="HNR1" s="26"/>
      <c r="HNS1" s="26"/>
      <c r="HNT1" s="26"/>
      <c r="HNU1" s="26"/>
      <c r="HNV1" s="26"/>
      <c r="HNW1" s="26"/>
      <c r="HNX1" s="26"/>
      <c r="HNY1" s="26"/>
      <c r="HNZ1" s="26"/>
      <c r="HOA1" s="26"/>
      <c r="HOB1" s="26"/>
      <c r="HOC1" s="26"/>
      <c r="HOD1" s="26"/>
      <c r="HOE1" s="26"/>
      <c r="HOF1" s="26"/>
      <c r="HOG1" s="26"/>
      <c r="HOH1" s="26"/>
      <c r="HOI1" s="26"/>
      <c r="HOJ1" s="26"/>
      <c r="HOK1" s="26"/>
      <c r="HOL1" s="26"/>
      <c r="HOM1" s="26"/>
      <c r="HON1" s="26"/>
      <c r="HOO1" s="26"/>
      <c r="HOP1" s="26"/>
      <c r="HOQ1" s="26"/>
      <c r="HOR1" s="26"/>
      <c r="HOS1" s="26"/>
      <c r="HOT1" s="26"/>
      <c r="HOU1" s="26"/>
      <c r="HOV1" s="26"/>
      <c r="HOW1" s="26"/>
      <c r="HOX1" s="26"/>
      <c r="HOY1" s="26"/>
      <c r="HOZ1" s="26"/>
      <c r="HPA1" s="26"/>
      <c r="HPB1" s="26"/>
      <c r="HPC1" s="26"/>
      <c r="HPD1" s="26"/>
      <c r="HPE1" s="26"/>
      <c r="HPF1" s="26"/>
      <c r="HPG1" s="26"/>
      <c r="HPH1" s="26"/>
      <c r="HPI1" s="26"/>
      <c r="HPJ1" s="26"/>
      <c r="HPK1" s="26"/>
      <c r="HPL1" s="26"/>
      <c r="HPM1" s="26"/>
      <c r="HPN1" s="26"/>
      <c r="HPO1" s="26"/>
      <c r="HPP1" s="26"/>
      <c r="HPQ1" s="26"/>
      <c r="HPR1" s="26"/>
      <c r="HPS1" s="26"/>
      <c r="HPT1" s="26"/>
      <c r="HPU1" s="26"/>
      <c r="HPV1" s="26"/>
      <c r="HPW1" s="26"/>
      <c r="HPX1" s="26"/>
      <c r="HPY1" s="26"/>
      <c r="HPZ1" s="26"/>
      <c r="HQA1" s="26"/>
      <c r="HQB1" s="26"/>
      <c r="HQC1" s="26"/>
      <c r="HQD1" s="26"/>
      <c r="HQE1" s="26"/>
      <c r="HQF1" s="26"/>
      <c r="HQG1" s="26"/>
      <c r="HQH1" s="26"/>
      <c r="HQI1" s="26"/>
      <c r="HQJ1" s="26"/>
      <c r="HQK1" s="26"/>
      <c r="HQL1" s="26"/>
      <c r="HQM1" s="26"/>
      <c r="HQN1" s="26"/>
      <c r="HQO1" s="26"/>
      <c r="HQP1" s="26"/>
      <c r="HQQ1" s="26"/>
      <c r="HQR1" s="26"/>
      <c r="HQS1" s="26"/>
      <c r="HQT1" s="26"/>
      <c r="HQU1" s="26"/>
      <c r="HQV1" s="26"/>
      <c r="HQW1" s="26"/>
      <c r="HQX1" s="26"/>
      <c r="HQY1" s="26"/>
      <c r="HQZ1" s="26"/>
      <c r="HRA1" s="26"/>
      <c r="HRB1" s="26"/>
      <c r="HRC1" s="26"/>
      <c r="HRD1" s="26"/>
      <c r="HRE1" s="26"/>
      <c r="HRF1" s="26"/>
      <c r="HRG1" s="26"/>
      <c r="HRH1" s="26"/>
      <c r="HRI1" s="26"/>
      <c r="HRJ1" s="26"/>
      <c r="HRK1" s="26"/>
      <c r="HRL1" s="26"/>
      <c r="HRM1" s="26"/>
      <c r="HRN1" s="26"/>
      <c r="HRO1" s="26"/>
      <c r="HRP1" s="26"/>
      <c r="HRQ1" s="26"/>
      <c r="HRR1" s="26"/>
      <c r="HRS1" s="26"/>
      <c r="HRT1" s="26"/>
      <c r="HRU1" s="26"/>
      <c r="HRV1" s="26"/>
      <c r="HRW1" s="26"/>
      <c r="HRX1" s="26"/>
      <c r="HRY1" s="26"/>
      <c r="HRZ1" s="26"/>
      <c r="HSA1" s="26"/>
      <c r="HSB1" s="26"/>
      <c r="HSC1" s="26"/>
      <c r="HSD1" s="26"/>
      <c r="HSE1" s="26"/>
      <c r="HSF1" s="26"/>
      <c r="HSG1" s="26"/>
      <c r="HSH1" s="26"/>
      <c r="HSI1" s="26"/>
      <c r="HSJ1" s="26"/>
      <c r="HSK1" s="26"/>
      <c r="HSL1" s="26"/>
      <c r="HSM1" s="26"/>
      <c r="HSN1" s="26"/>
      <c r="HSO1" s="26"/>
      <c r="HSP1" s="26"/>
      <c r="HSQ1" s="26"/>
      <c r="HSR1" s="26"/>
      <c r="HSS1" s="26"/>
      <c r="HST1" s="26"/>
      <c r="HSU1" s="26"/>
      <c r="HSV1" s="26"/>
      <c r="HSW1" s="26"/>
      <c r="HSX1" s="26"/>
      <c r="HSY1" s="26"/>
      <c r="HSZ1" s="26"/>
      <c r="HTA1" s="26"/>
      <c r="HTB1" s="26"/>
      <c r="HTC1" s="26"/>
      <c r="HTD1" s="26"/>
      <c r="HTE1" s="26"/>
      <c r="HTF1" s="26"/>
      <c r="HTG1" s="26"/>
      <c r="HTH1" s="26"/>
      <c r="HTI1" s="26"/>
      <c r="HTJ1" s="26"/>
      <c r="HTK1" s="26"/>
      <c r="HTL1" s="26"/>
      <c r="HTM1" s="26"/>
      <c r="HTN1" s="26"/>
      <c r="HTO1" s="26"/>
      <c r="HTP1" s="26"/>
      <c r="HTQ1" s="26"/>
      <c r="HTR1" s="26"/>
      <c r="HTS1" s="26"/>
      <c r="HTT1" s="26"/>
      <c r="HTU1" s="26"/>
      <c r="HTV1" s="26"/>
      <c r="HTW1" s="26"/>
      <c r="HTX1" s="26"/>
      <c r="HTY1" s="26"/>
      <c r="HTZ1" s="26"/>
      <c r="HUA1" s="26"/>
      <c r="HUB1" s="26"/>
      <c r="HUC1" s="26"/>
      <c r="HUD1" s="26"/>
      <c r="HUE1" s="26"/>
      <c r="HUF1" s="26"/>
      <c r="HUG1" s="26"/>
      <c r="HUH1" s="26"/>
      <c r="HUI1" s="26"/>
      <c r="HUJ1" s="26"/>
      <c r="HUK1" s="26"/>
      <c r="HUL1" s="26"/>
      <c r="HUM1" s="26"/>
      <c r="HUN1" s="26"/>
      <c r="HUO1" s="26"/>
      <c r="HUP1" s="26"/>
      <c r="HUQ1" s="26"/>
      <c r="HUR1" s="26"/>
      <c r="HUS1" s="26"/>
      <c r="HUT1" s="26"/>
      <c r="HUU1" s="26"/>
      <c r="HUV1" s="26"/>
      <c r="HUW1" s="26"/>
      <c r="HUX1" s="26"/>
      <c r="HUY1" s="26"/>
      <c r="HUZ1" s="26"/>
      <c r="HVA1" s="26"/>
      <c r="HVB1" s="26"/>
      <c r="HVC1" s="26"/>
      <c r="HVD1" s="26"/>
      <c r="HVE1" s="26"/>
      <c r="HVF1" s="26"/>
      <c r="HVG1" s="26"/>
      <c r="HVH1" s="26"/>
      <c r="HVI1" s="26"/>
      <c r="HVJ1" s="26"/>
      <c r="HVK1" s="26"/>
      <c r="HVL1" s="26"/>
      <c r="HVM1" s="26"/>
      <c r="HVN1" s="26"/>
      <c r="HVO1" s="26"/>
      <c r="HVP1" s="26"/>
      <c r="HVQ1" s="26"/>
      <c r="HVR1" s="26"/>
      <c r="HVS1" s="26"/>
      <c r="HVT1" s="26"/>
      <c r="HVU1" s="26"/>
      <c r="HVV1" s="26"/>
      <c r="HVW1" s="26"/>
      <c r="HVX1" s="26"/>
      <c r="HVY1" s="26"/>
      <c r="HVZ1" s="26"/>
      <c r="HWA1" s="26"/>
      <c r="HWB1" s="26"/>
      <c r="HWC1" s="26"/>
      <c r="HWD1" s="26"/>
      <c r="HWE1" s="26"/>
      <c r="HWF1" s="26"/>
      <c r="HWG1" s="26"/>
      <c r="HWH1" s="26"/>
      <c r="HWI1" s="26"/>
      <c r="HWJ1" s="26"/>
      <c r="HWK1" s="26"/>
      <c r="HWL1" s="26"/>
      <c r="HWM1" s="26"/>
      <c r="HWN1" s="26"/>
      <c r="HWO1" s="26"/>
      <c r="HWP1" s="26"/>
      <c r="HWQ1" s="26"/>
      <c r="HWR1" s="26"/>
      <c r="HWS1" s="26"/>
      <c r="HWT1" s="26"/>
      <c r="HWU1" s="26"/>
      <c r="HWV1" s="26"/>
      <c r="HWW1" s="26"/>
      <c r="HWX1" s="26"/>
      <c r="HWY1" s="26"/>
      <c r="HWZ1" s="26"/>
      <c r="HXA1" s="26"/>
      <c r="HXB1" s="26"/>
      <c r="HXC1" s="26"/>
      <c r="HXD1" s="26"/>
      <c r="HXE1" s="26"/>
      <c r="HXF1" s="26"/>
      <c r="HXG1" s="26"/>
      <c r="HXH1" s="26"/>
      <c r="HXI1" s="26"/>
      <c r="HXJ1" s="26"/>
      <c r="HXK1" s="26"/>
      <c r="HXL1" s="26"/>
      <c r="HXM1" s="26"/>
      <c r="HXN1" s="26"/>
      <c r="HXO1" s="26"/>
      <c r="HXP1" s="26"/>
      <c r="HXQ1" s="26"/>
      <c r="HXR1" s="26"/>
      <c r="HXS1" s="26"/>
      <c r="HXT1" s="26"/>
      <c r="HXU1" s="26"/>
      <c r="HXV1" s="26"/>
      <c r="HXW1" s="26"/>
      <c r="HXX1" s="26"/>
      <c r="HXY1" s="26"/>
      <c r="HXZ1" s="26"/>
      <c r="HYA1" s="26"/>
      <c r="HYB1" s="26"/>
      <c r="HYC1" s="26"/>
      <c r="HYD1" s="26"/>
      <c r="HYE1" s="26"/>
      <c r="HYF1" s="26"/>
      <c r="HYG1" s="26"/>
      <c r="HYH1" s="26"/>
      <c r="HYI1" s="26"/>
      <c r="HYJ1" s="26"/>
      <c r="HYK1" s="26"/>
      <c r="HYL1" s="26"/>
      <c r="HYM1" s="26"/>
      <c r="HYN1" s="26"/>
      <c r="HYO1" s="26"/>
      <c r="HYP1" s="26"/>
      <c r="HYQ1" s="26"/>
      <c r="HYR1" s="26"/>
      <c r="HYS1" s="26"/>
      <c r="HYT1" s="26"/>
      <c r="HYU1" s="26"/>
      <c r="HYV1" s="26"/>
      <c r="HYW1" s="26"/>
      <c r="HYX1" s="26"/>
      <c r="HYY1" s="26"/>
      <c r="HYZ1" s="26"/>
      <c r="HZA1" s="26"/>
      <c r="HZB1" s="26"/>
      <c r="HZC1" s="26"/>
      <c r="HZD1" s="26"/>
      <c r="HZE1" s="26"/>
      <c r="HZF1" s="26"/>
      <c r="HZG1" s="26"/>
      <c r="HZH1" s="26"/>
      <c r="HZI1" s="26"/>
      <c r="HZJ1" s="26"/>
      <c r="HZK1" s="26"/>
      <c r="HZL1" s="26"/>
      <c r="HZM1" s="26"/>
      <c r="HZN1" s="26"/>
      <c r="HZO1" s="26"/>
      <c r="HZP1" s="26"/>
      <c r="HZQ1" s="26"/>
      <c r="HZR1" s="26"/>
      <c r="HZS1" s="26"/>
      <c r="HZT1" s="26"/>
      <c r="HZU1" s="26"/>
      <c r="HZV1" s="26"/>
      <c r="HZW1" s="26"/>
      <c r="HZX1" s="26"/>
      <c r="HZY1" s="26"/>
      <c r="HZZ1" s="26"/>
      <c r="IAA1" s="26"/>
      <c r="IAB1" s="26"/>
      <c r="IAC1" s="26"/>
      <c r="IAD1" s="26"/>
      <c r="IAE1" s="26"/>
      <c r="IAF1" s="26"/>
      <c r="IAG1" s="26"/>
      <c r="IAH1" s="26"/>
      <c r="IAI1" s="26"/>
      <c r="IAJ1" s="26"/>
      <c r="IAK1" s="26"/>
      <c r="IAL1" s="26"/>
      <c r="IAM1" s="26"/>
      <c r="IAN1" s="26"/>
      <c r="IAO1" s="26"/>
      <c r="IAP1" s="26"/>
      <c r="IAQ1" s="26"/>
      <c r="IAR1" s="26"/>
      <c r="IAS1" s="26"/>
      <c r="IAT1" s="26"/>
      <c r="IAU1" s="26"/>
      <c r="IAV1" s="26"/>
      <c r="IAW1" s="26"/>
      <c r="IAX1" s="26"/>
      <c r="IAY1" s="26"/>
      <c r="IAZ1" s="26"/>
      <c r="IBA1" s="26"/>
      <c r="IBB1" s="26"/>
      <c r="IBC1" s="26"/>
      <c r="IBD1" s="26"/>
      <c r="IBE1" s="26"/>
      <c r="IBF1" s="26"/>
      <c r="IBG1" s="26"/>
      <c r="IBH1" s="26"/>
      <c r="IBI1" s="26"/>
      <c r="IBJ1" s="26"/>
      <c r="IBK1" s="26"/>
      <c r="IBL1" s="26"/>
      <c r="IBM1" s="26"/>
      <c r="IBN1" s="26"/>
      <c r="IBO1" s="26"/>
      <c r="IBP1" s="26"/>
      <c r="IBQ1" s="26"/>
      <c r="IBR1" s="26"/>
      <c r="IBS1" s="26"/>
      <c r="IBT1" s="26"/>
      <c r="IBU1" s="26"/>
      <c r="IBV1" s="26"/>
      <c r="IBW1" s="26"/>
      <c r="IBX1" s="26"/>
      <c r="IBY1" s="26"/>
      <c r="IBZ1" s="26"/>
      <c r="ICA1" s="26"/>
      <c r="ICB1" s="26"/>
      <c r="ICC1" s="26"/>
      <c r="ICD1" s="26"/>
      <c r="ICE1" s="26"/>
      <c r="ICF1" s="26"/>
      <c r="ICG1" s="26"/>
      <c r="ICH1" s="26"/>
      <c r="ICI1" s="26"/>
      <c r="ICJ1" s="26"/>
      <c r="ICK1" s="26"/>
      <c r="ICL1" s="26"/>
      <c r="ICM1" s="26"/>
      <c r="ICN1" s="26"/>
      <c r="ICO1" s="26"/>
      <c r="ICP1" s="26"/>
      <c r="ICQ1" s="26"/>
      <c r="ICR1" s="26"/>
      <c r="ICS1" s="26"/>
      <c r="ICT1" s="26"/>
      <c r="ICU1" s="26"/>
      <c r="ICV1" s="26"/>
      <c r="ICW1" s="26"/>
      <c r="ICX1" s="26"/>
      <c r="ICY1" s="26"/>
      <c r="ICZ1" s="26"/>
      <c r="IDA1" s="26"/>
      <c r="IDB1" s="26"/>
      <c r="IDC1" s="26"/>
      <c r="IDD1" s="26"/>
      <c r="IDE1" s="26"/>
      <c r="IDF1" s="26"/>
      <c r="IDG1" s="26"/>
      <c r="IDH1" s="26"/>
      <c r="IDI1" s="26"/>
      <c r="IDJ1" s="26"/>
      <c r="IDK1" s="26"/>
      <c r="IDL1" s="26"/>
      <c r="IDM1" s="26"/>
      <c r="IDN1" s="26"/>
      <c r="IDO1" s="26"/>
      <c r="IDP1" s="26"/>
      <c r="IDQ1" s="26"/>
      <c r="IDR1" s="26"/>
      <c r="IDS1" s="26"/>
      <c r="IDT1" s="26"/>
      <c r="IDU1" s="26"/>
      <c r="IDV1" s="26"/>
      <c r="IDW1" s="26"/>
      <c r="IDX1" s="26"/>
      <c r="IDY1" s="26"/>
      <c r="IDZ1" s="26"/>
      <c r="IEA1" s="26"/>
      <c r="IEB1" s="26"/>
      <c r="IEC1" s="26"/>
      <c r="IED1" s="26"/>
      <c r="IEE1" s="26"/>
      <c r="IEF1" s="26"/>
      <c r="IEG1" s="26"/>
      <c r="IEH1" s="26"/>
      <c r="IEI1" s="26"/>
      <c r="IEJ1" s="26"/>
      <c r="IEK1" s="26"/>
      <c r="IEL1" s="26"/>
      <c r="IEM1" s="26"/>
      <c r="IEN1" s="26"/>
      <c r="IEO1" s="26"/>
      <c r="IEP1" s="26"/>
      <c r="IEQ1" s="26"/>
      <c r="IER1" s="26"/>
      <c r="IES1" s="26"/>
      <c r="IET1" s="26"/>
      <c r="IEU1" s="26"/>
      <c r="IEV1" s="26"/>
      <c r="IEW1" s="26"/>
      <c r="IEX1" s="26"/>
      <c r="IEY1" s="26"/>
      <c r="IEZ1" s="26"/>
      <c r="IFA1" s="26"/>
      <c r="IFB1" s="26"/>
      <c r="IFC1" s="26"/>
      <c r="IFD1" s="26"/>
      <c r="IFE1" s="26"/>
      <c r="IFF1" s="26"/>
      <c r="IFG1" s="26"/>
      <c r="IFH1" s="26"/>
      <c r="IFI1" s="26"/>
      <c r="IFJ1" s="26"/>
      <c r="IFK1" s="26"/>
      <c r="IFL1" s="26"/>
      <c r="IFM1" s="26"/>
      <c r="IFN1" s="26"/>
      <c r="IFO1" s="26"/>
      <c r="IFP1" s="26"/>
      <c r="IFQ1" s="26"/>
      <c r="IFR1" s="26"/>
      <c r="IFS1" s="26"/>
      <c r="IFT1" s="26"/>
      <c r="IFU1" s="26"/>
      <c r="IFV1" s="26"/>
      <c r="IFW1" s="26"/>
      <c r="IFX1" s="26"/>
      <c r="IFY1" s="26"/>
      <c r="IFZ1" s="26"/>
      <c r="IGA1" s="26"/>
      <c r="IGB1" s="26"/>
      <c r="IGC1" s="26"/>
      <c r="IGD1" s="26"/>
      <c r="IGE1" s="26"/>
      <c r="IGF1" s="26"/>
      <c r="IGG1" s="26"/>
      <c r="IGH1" s="26"/>
      <c r="IGI1" s="26"/>
      <c r="IGJ1" s="26"/>
      <c r="IGK1" s="26"/>
      <c r="IGL1" s="26"/>
      <c r="IGM1" s="26"/>
      <c r="IGN1" s="26"/>
      <c r="IGO1" s="26"/>
      <c r="IGP1" s="26"/>
      <c r="IGQ1" s="26"/>
      <c r="IGR1" s="26"/>
      <c r="IGS1" s="26"/>
      <c r="IGT1" s="26"/>
      <c r="IGU1" s="26"/>
      <c r="IGV1" s="26"/>
      <c r="IGW1" s="26"/>
      <c r="IGX1" s="26"/>
      <c r="IGY1" s="26"/>
      <c r="IGZ1" s="26"/>
      <c r="IHA1" s="26"/>
      <c r="IHB1" s="26"/>
      <c r="IHC1" s="26"/>
      <c r="IHD1" s="26"/>
      <c r="IHE1" s="26"/>
      <c r="IHF1" s="26"/>
      <c r="IHG1" s="26"/>
      <c r="IHH1" s="26"/>
      <c r="IHI1" s="26"/>
      <c r="IHJ1" s="26"/>
      <c r="IHK1" s="26"/>
      <c r="IHL1" s="26"/>
      <c r="IHM1" s="26"/>
      <c r="IHN1" s="26"/>
      <c r="IHO1" s="26"/>
      <c r="IHP1" s="26"/>
      <c r="IHQ1" s="26"/>
      <c r="IHR1" s="26"/>
      <c r="IHS1" s="26"/>
      <c r="IHT1" s="26"/>
      <c r="IHU1" s="26"/>
      <c r="IHV1" s="26"/>
      <c r="IHW1" s="26"/>
      <c r="IHX1" s="26"/>
      <c r="IHY1" s="26"/>
      <c r="IHZ1" s="26"/>
      <c r="IIA1" s="26"/>
      <c r="IIB1" s="26"/>
      <c r="IIC1" s="26"/>
      <c r="IID1" s="26"/>
      <c r="IIE1" s="26"/>
      <c r="IIF1" s="26"/>
      <c r="IIG1" s="26"/>
      <c r="IIH1" s="26"/>
      <c r="III1" s="26"/>
      <c r="IIJ1" s="26"/>
      <c r="IIK1" s="26"/>
      <c r="IIL1" s="26"/>
      <c r="IIM1" s="26"/>
      <c r="IIN1" s="26"/>
      <c r="IIO1" s="26"/>
      <c r="IIP1" s="26"/>
      <c r="IIQ1" s="26"/>
      <c r="IIR1" s="26"/>
      <c r="IIS1" s="26"/>
      <c r="IIT1" s="26"/>
      <c r="IIU1" s="26"/>
      <c r="IIV1" s="26"/>
      <c r="IIW1" s="26"/>
      <c r="IIX1" s="26"/>
      <c r="IIY1" s="26"/>
      <c r="IIZ1" s="26"/>
      <c r="IJA1" s="26"/>
      <c r="IJB1" s="26"/>
      <c r="IJC1" s="26"/>
      <c r="IJD1" s="26"/>
      <c r="IJE1" s="26"/>
      <c r="IJF1" s="26"/>
      <c r="IJG1" s="26"/>
      <c r="IJH1" s="26"/>
      <c r="IJI1" s="26"/>
      <c r="IJJ1" s="26"/>
      <c r="IJK1" s="26"/>
      <c r="IJL1" s="26"/>
      <c r="IJM1" s="26"/>
      <c r="IJN1" s="26"/>
      <c r="IJO1" s="26"/>
      <c r="IJP1" s="26"/>
      <c r="IJQ1" s="26"/>
      <c r="IJR1" s="26"/>
      <c r="IJS1" s="26"/>
      <c r="IJT1" s="26"/>
      <c r="IJU1" s="26"/>
      <c r="IJV1" s="26"/>
      <c r="IJW1" s="26"/>
      <c r="IJX1" s="26"/>
      <c r="IJY1" s="26"/>
      <c r="IJZ1" s="26"/>
      <c r="IKA1" s="26"/>
      <c r="IKB1" s="26"/>
      <c r="IKC1" s="26"/>
      <c r="IKD1" s="26"/>
      <c r="IKE1" s="26"/>
      <c r="IKF1" s="26"/>
      <c r="IKG1" s="26"/>
      <c r="IKH1" s="26"/>
      <c r="IKI1" s="26"/>
      <c r="IKJ1" s="26"/>
      <c r="IKK1" s="26"/>
      <c r="IKL1" s="26"/>
      <c r="IKM1" s="26"/>
      <c r="IKN1" s="26"/>
      <c r="IKO1" s="26"/>
      <c r="IKP1" s="26"/>
      <c r="IKQ1" s="26"/>
      <c r="IKR1" s="26"/>
      <c r="IKS1" s="26"/>
      <c r="IKT1" s="26"/>
      <c r="IKU1" s="26"/>
      <c r="IKV1" s="26"/>
      <c r="IKW1" s="26"/>
      <c r="IKX1" s="26"/>
      <c r="IKY1" s="26"/>
      <c r="IKZ1" s="26"/>
      <c r="ILA1" s="26"/>
      <c r="ILB1" s="26"/>
      <c r="ILC1" s="26"/>
      <c r="ILD1" s="26"/>
      <c r="ILE1" s="26"/>
      <c r="ILF1" s="26"/>
      <c r="ILG1" s="26"/>
      <c r="ILH1" s="26"/>
      <c r="ILI1" s="26"/>
      <c r="ILJ1" s="26"/>
      <c r="ILK1" s="26"/>
      <c r="ILL1" s="26"/>
      <c r="ILM1" s="26"/>
      <c r="ILN1" s="26"/>
      <c r="ILO1" s="26"/>
      <c r="ILP1" s="26"/>
      <c r="ILQ1" s="26"/>
      <c r="ILR1" s="26"/>
      <c r="ILS1" s="26"/>
      <c r="ILT1" s="26"/>
      <c r="ILU1" s="26"/>
      <c r="ILV1" s="26"/>
      <c r="ILW1" s="26"/>
      <c r="ILX1" s="26"/>
      <c r="ILY1" s="26"/>
      <c r="ILZ1" s="26"/>
      <c r="IMA1" s="26"/>
      <c r="IMB1" s="26"/>
      <c r="IMC1" s="26"/>
      <c r="IMD1" s="26"/>
      <c r="IME1" s="26"/>
      <c r="IMF1" s="26"/>
      <c r="IMG1" s="26"/>
      <c r="IMH1" s="26"/>
      <c r="IMI1" s="26"/>
      <c r="IMJ1" s="26"/>
      <c r="IMK1" s="26"/>
      <c r="IML1" s="26"/>
      <c r="IMM1" s="26"/>
      <c r="IMN1" s="26"/>
      <c r="IMO1" s="26"/>
      <c r="IMP1" s="26"/>
      <c r="IMQ1" s="26"/>
      <c r="IMR1" s="26"/>
      <c r="IMS1" s="26"/>
      <c r="IMT1" s="26"/>
      <c r="IMU1" s="26"/>
      <c r="IMV1" s="26"/>
      <c r="IMW1" s="26"/>
      <c r="IMX1" s="26"/>
      <c r="IMY1" s="26"/>
      <c r="IMZ1" s="26"/>
      <c r="INA1" s="26"/>
      <c r="INB1" s="26"/>
      <c r="INC1" s="26"/>
      <c r="IND1" s="26"/>
      <c r="INE1" s="26"/>
      <c r="INF1" s="26"/>
      <c r="ING1" s="26"/>
      <c r="INH1" s="26"/>
      <c r="INI1" s="26"/>
      <c r="INJ1" s="26"/>
      <c r="INK1" s="26"/>
      <c r="INL1" s="26"/>
      <c r="INM1" s="26"/>
      <c r="INN1" s="26"/>
      <c r="INO1" s="26"/>
      <c r="INP1" s="26"/>
      <c r="INQ1" s="26"/>
      <c r="INR1" s="26"/>
      <c r="INS1" s="26"/>
      <c r="INT1" s="26"/>
      <c r="INU1" s="26"/>
      <c r="INV1" s="26"/>
      <c r="INW1" s="26"/>
      <c r="INX1" s="26"/>
      <c r="INY1" s="26"/>
      <c r="INZ1" s="26"/>
      <c r="IOA1" s="26"/>
      <c r="IOB1" s="26"/>
      <c r="IOC1" s="26"/>
      <c r="IOD1" s="26"/>
      <c r="IOE1" s="26"/>
      <c r="IOF1" s="26"/>
      <c r="IOG1" s="26"/>
      <c r="IOH1" s="26"/>
      <c r="IOI1" s="26"/>
      <c r="IOJ1" s="26"/>
      <c r="IOK1" s="26"/>
      <c r="IOL1" s="26"/>
      <c r="IOM1" s="26"/>
      <c r="ION1" s="26"/>
      <c r="IOO1" s="26"/>
      <c r="IOP1" s="26"/>
      <c r="IOQ1" s="26"/>
      <c r="IOR1" s="26"/>
      <c r="IOS1" s="26"/>
      <c r="IOT1" s="26"/>
      <c r="IOU1" s="26"/>
      <c r="IOV1" s="26"/>
      <c r="IOW1" s="26"/>
      <c r="IOX1" s="26"/>
      <c r="IOY1" s="26"/>
      <c r="IOZ1" s="26"/>
      <c r="IPA1" s="26"/>
      <c r="IPB1" s="26"/>
      <c r="IPC1" s="26"/>
      <c r="IPD1" s="26"/>
      <c r="IPE1" s="26"/>
      <c r="IPF1" s="26"/>
      <c r="IPG1" s="26"/>
      <c r="IPH1" s="26"/>
      <c r="IPI1" s="26"/>
      <c r="IPJ1" s="26"/>
      <c r="IPK1" s="26"/>
      <c r="IPL1" s="26"/>
      <c r="IPM1" s="26"/>
      <c r="IPN1" s="26"/>
      <c r="IPO1" s="26"/>
      <c r="IPP1" s="26"/>
      <c r="IPQ1" s="26"/>
      <c r="IPR1" s="26"/>
      <c r="IPS1" s="26"/>
      <c r="IPT1" s="26"/>
      <c r="IPU1" s="26"/>
      <c r="IPV1" s="26"/>
      <c r="IPW1" s="26"/>
      <c r="IPX1" s="26"/>
      <c r="IPY1" s="26"/>
      <c r="IPZ1" s="26"/>
      <c r="IQA1" s="26"/>
      <c r="IQB1" s="26"/>
      <c r="IQC1" s="26"/>
      <c r="IQD1" s="26"/>
      <c r="IQE1" s="26"/>
      <c r="IQF1" s="26"/>
      <c r="IQG1" s="26"/>
      <c r="IQH1" s="26"/>
      <c r="IQI1" s="26"/>
      <c r="IQJ1" s="26"/>
      <c r="IQK1" s="26"/>
      <c r="IQL1" s="26"/>
      <c r="IQM1" s="26"/>
      <c r="IQN1" s="26"/>
      <c r="IQO1" s="26"/>
      <c r="IQP1" s="26"/>
      <c r="IQQ1" s="26"/>
      <c r="IQR1" s="26"/>
      <c r="IQS1" s="26"/>
      <c r="IQT1" s="26"/>
      <c r="IQU1" s="26"/>
      <c r="IQV1" s="26"/>
      <c r="IQW1" s="26"/>
      <c r="IQX1" s="26"/>
      <c r="IQY1" s="26"/>
      <c r="IQZ1" s="26"/>
      <c r="IRA1" s="26"/>
      <c r="IRB1" s="26"/>
      <c r="IRC1" s="26"/>
      <c r="IRD1" s="26"/>
      <c r="IRE1" s="26"/>
      <c r="IRF1" s="26"/>
      <c r="IRG1" s="26"/>
      <c r="IRH1" s="26"/>
      <c r="IRI1" s="26"/>
      <c r="IRJ1" s="26"/>
      <c r="IRK1" s="26"/>
      <c r="IRL1" s="26"/>
      <c r="IRM1" s="26"/>
      <c r="IRN1" s="26"/>
      <c r="IRO1" s="26"/>
      <c r="IRP1" s="26"/>
      <c r="IRQ1" s="26"/>
      <c r="IRR1" s="26"/>
      <c r="IRS1" s="26"/>
      <c r="IRT1" s="26"/>
      <c r="IRU1" s="26"/>
      <c r="IRV1" s="26"/>
      <c r="IRW1" s="26"/>
      <c r="IRX1" s="26"/>
      <c r="IRY1" s="26"/>
      <c r="IRZ1" s="26"/>
      <c r="ISA1" s="26"/>
      <c r="ISB1" s="26"/>
      <c r="ISC1" s="26"/>
      <c r="ISD1" s="26"/>
      <c r="ISE1" s="26"/>
      <c r="ISF1" s="26"/>
      <c r="ISG1" s="26"/>
      <c r="ISH1" s="26"/>
      <c r="ISI1" s="26"/>
      <c r="ISJ1" s="26"/>
      <c r="ISK1" s="26"/>
      <c r="ISL1" s="26"/>
      <c r="ISM1" s="26"/>
      <c r="ISN1" s="26"/>
      <c r="ISO1" s="26"/>
      <c r="ISP1" s="26"/>
      <c r="ISQ1" s="26"/>
      <c r="ISR1" s="26"/>
      <c r="ISS1" s="26"/>
      <c r="IST1" s="26"/>
      <c r="ISU1" s="26"/>
      <c r="ISV1" s="26"/>
      <c r="ISW1" s="26"/>
      <c r="ISX1" s="26"/>
      <c r="ISY1" s="26"/>
      <c r="ISZ1" s="26"/>
      <c r="ITA1" s="26"/>
      <c r="ITB1" s="26"/>
      <c r="ITC1" s="26"/>
      <c r="ITD1" s="26"/>
      <c r="ITE1" s="26"/>
      <c r="ITF1" s="26"/>
      <c r="ITG1" s="26"/>
      <c r="ITH1" s="26"/>
      <c r="ITI1" s="26"/>
      <c r="ITJ1" s="26"/>
      <c r="ITK1" s="26"/>
      <c r="ITL1" s="26"/>
      <c r="ITM1" s="26"/>
      <c r="ITN1" s="26"/>
      <c r="ITO1" s="26"/>
      <c r="ITP1" s="26"/>
      <c r="ITQ1" s="26"/>
      <c r="ITR1" s="26"/>
      <c r="ITS1" s="26"/>
      <c r="ITT1" s="26"/>
      <c r="ITU1" s="26"/>
      <c r="ITV1" s="26"/>
      <c r="ITW1" s="26"/>
      <c r="ITX1" s="26"/>
      <c r="ITY1" s="26"/>
      <c r="ITZ1" s="26"/>
      <c r="IUA1" s="26"/>
      <c r="IUB1" s="26"/>
      <c r="IUC1" s="26"/>
      <c r="IUD1" s="26"/>
      <c r="IUE1" s="26"/>
      <c r="IUF1" s="26"/>
      <c r="IUG1" s="26"/>
      <c r="IUH1" s="26"/>
      <c r="IUI1" s="26"/>
      <c r="IUJ1" s="26"/>
      <c r="IUK1" s="26"/>
      <c r="IUL1" s="26"/>
      <c r="IUM1" s="26"/>
      <c r="IUN1" s="26"/>
      <c r="IUO1" s="26"/>
      <c r="IUP1" s="26"/>
      <c r="IUQ1" s="26"/>
      <c r="IUR1" s="26"/>
      <c r="IUS1" s="26"/>
      <c r="IUT1" s="26"/>
      <c r="IUU1" s="26"/>
      <c r="IUV1" s="26"/>
      <c r="IUW1" s="26"/>
      <c r="IUX1" s="26"/>
      <c r="IUY1" s="26"/>
      <c r="IUZ1" s="26"/>
      <c r="IVA1" s="26"/>
      <c r="IVB1" s="26"/>
      <c r="IVC1" s="26"/>
      <c r="IVD1" s="26"/>
      <c r="IVE1" s="26"/>
      <c r="IVF1" s="26"/>
      <c r="IVG1" s="26"/>
      <c r="IVH1" s="26"/>
      <c r="IVI1" s="26"/>
      <c r="IVJ1" s="26"/>
      <c r="IVK1" s="26"/>
      <c r="IVL1" s="26"/>
      <c r="IVM1" s="26"/>
      <c r="IVN1" s="26"/>
      <c r="IVO1" s="26"/>
      <c r="IVP1" s="26"/>
      <c r="IVQ1" s="26"/>
      <c r="IVR1" s="26"/>
      <c r="IVS1" s="26"/>
      <c r="IVT1" s="26"/>
      <c r="IVU1" s="26"/>
      <c r="IVV1" s="26"/>
      <c r="IVW1" s="26"/>
      <c r="IVX1" s="26"/>
      <c r="IVY1" s="26"/>
      <c r="IVZ1" s="26"/>
      <c r="IWA1" s="26"/>
      <c r="IWB1" s="26"/>
      <c r="IWC1" s="26"/>
      <c r="IWD1" s="26"/>
      <c r="IWE1" s="26"/>
      <c r="IWF1" s="26"/>
      <c r="IWG1" s="26"/>
      <c r="IWH1" s="26"/>
      <c r="IWI1" s="26"/>
      <c r="IWJ1" s="26"/>
      <c r="IWK1" s="26"/>
      <c r="IWL1" s="26"/>
      <c r="IWM1" s="26"/>
      <c r="IWN1" s="26"/>
      <c r="IWO1" s="26"/>
      <c r="IWP1" s="26"/>
      <c r="IWQ1" s="26"/>
      <c r="IWR1" s="26"/>
      <c r="IWS1" s="26"/>
      <c r="IWT1" s="26"/>
      <c r="IWU1" s="26"/>
      <c r="IWV1" s="26"/>
      <c r="IWW1" s="26"/>
      <c r="IWX1" s="26"/>
      <c r="IWY1" s="26"/>
      <c r="IWZ1" s="26"/>
      <c r="IXA1" s="26"/>
      <c r="IXB1" s="26"/>
      <c r="IXC1" s="26"/>
      <c r="IXD1" s="26"/>
      <c r="IXE1" s="26"/>
      <c r="IXF1" s="26"/>
      <c r="IXG1" s="26"/>
      <c r="IXH1" s="26"/>
      <c r="IXI1" s="26"/>
      <c r="IXJ1" s="26"/>
      <c r="IXK1" s="26"/>
      <c r="IXL1" s="26"/>
      <c r="IXM1" s="26"/>
      <c r="IXN1" s="26"/>
      <c r="IXO1" s="26"/>
      <c r="IXP1" s="26"/>
      <c r="IXQ1" s="26"/>
      <c r="IXR1" s="26"/>
      <c r="IXS1" s="26"/>
      <c r="IXT1" s="26"/>
      <c r="IXU1" s="26"/>
      <c r="IXV1" s="26"/>
      <c r="IXW1" s="26"/>
      <c r="IXX1" s="26"/>
      <c r="IXY1" s="26"/>
      <c r="IXZ1" s="26"/>
      <c r="IYA1" s="26"/>
      <c r="IYB1" s="26"/>
      <c r="IYC1" s="26"/>
      <c r="IYD1" s="26"/>
      <c r="IYE1" s="26"/>
      <c r="IYF1" s="26"/>
      <c r="IYG1" s="26"/>
      <c r="IYH1" s="26"/>
      <c r="IYI1" s="26"/>
      <c r="IYJ1" s="26"/>
      <c r="IYK1" s="26"/>
      <c r="IYL1" s="26"/>
      <c r="IYM1" s="26"/>
      <c r="IYN1" s="26"/>
      <c r="IYO1" s="26"/>
      <c r="IYP1" s="26"/>
      <c r="IYQ1" s="26"/>
      <c r="IYR1" s="26"/>
      <c r="IYS1" s="26"/>
      <c r="IYT1" s="26"/>
      <c r="IYU1" s="26"/>
      <c r="IYV1" s="26"/>
      <c r="IYW1" s="26"/>
      <c r="IYX1" s="26"/>
      <c r="IYY1" s="26"/>
      <c r="IYZ1" s="26"/>
      <c r="IZA1" s="26"/>
      <c r="IZB1" s="26"/>
      <c r="IZC1" s="26"/>
      <c r="IZD1" s="26"/>
      <c r="IZE1" s="26"/>
      <c r="IZF1" s="26"/>
      <c r="IZG1" s="26"/>
      <c r="IZH1" s="26"/>
      <c r="IZI1" s="26"/>
      <c r="IZJ1" s="26"/>
      <c r="IZK1" s="26"/>
      <c r="IZL1" s="26"/>
      <c r="IZM1" s="26"/>
      <c r="IZN1" s="26"/>
      <c r="IZO1" s="26"/>
      <c r="IZP1" s="26"/>
      <c r="IZQ1" s="26"/>
      <c r="IZR1" s="26"/>
      <c r="IZS1" s="26"/>
      <c r="IZT1" s="26"/>
      <c r="IZU1" s="26"/>
      <c r="IZV1" s="26"/>
      <c r="IZW1" s="26"/>
      <c r="IZX1" s="26"/>
      <c r="IZY1" s="26"/>
      <c r="IZZ1" s="26"/>
      <c r="JAA1" s="26"/>
      <c r="JAB1" s="26"/>
      <c r="JAC1" s="26"/>
      <c r="JAD1" s="26"/>
      <c r="JAE1" s="26"/>
      <c r="JAF1" s="26"/>
      <c r="JAG1" s="26"/>
      <c r="JAH1" s="26"/>
      <c r="JAI1" s="26"/>
      <c r="JAJ1" s="26"/>
      <c r="JAK1" s="26"/>
      <c r="JAL1" s="26"/>
      <c r="JAM1" s="26"/>
      <c r="JAN1" s="26"/>
      <c r="JAO1" s="26"/>
      <c r="JAP1" s="26"/>
      <c r="JAQ1" s="26"/>
      <c r="JAR1" s="26"/>
      <c r="JAS1" s="26"/>
      <c r="JAT1" s="26"/>
      <c r="JAU1" s="26"/>
      <c r="JAV1" s="26"/>
      <c r="JAW1" s="26"/>
      <c r="JAX1" s="26"/>
      <c r="JAY1" s="26"/>
      <c r="JAZ1" s="26"/>
      <c r="JBA1" s="26"/>
      <c r="JBB1" s="26"/>
      <c r="JBC1" s="26"/>
      <c r="JBD1" s="26"/>
      <c r="JBE1" s="26"/>
      <c r="JBF1" s="26"/>
      <c r="JBG1" s="26"/>
      <c r="JBH1" s="26"/>
      <c r="JBI1" s="26"/>
      <c r="JBJ1" s="26"/>
      <c r="JBK1" s="26"/>
      <c r="JBL1" s="26"/>
      <c r="JBM1" s="26"/>
      <c r="JBN1" s="26"/>
      <c r="JBO1" s="26"/>
      <c r="JBP1" s="26"/>
      <c r="JBQ1" s="26"/>
      <c r="JBR1" s="26"/>
      <c r="JBS1" s="26"/>
      <c r="JBT1" s="26"/>
      <c r="JBU1" s="26"/>
      <c r="JBV1" s="26"/>
      <c r="JBW1" s="26"/>
      <c r="JBX1" s="26"/>
      <c r="JBY1" s="26"/>
      <c r="JBZ1" s="26"/>
      <c r="JCA1" s="26"/>
      <c r="JCB1" s="26"/>
      <c r="JCC1" s="26"/>
      <c r="JCD1" s="26"/>
      <c r="JCE1" s="26"/>
      <c r="JCF1" s="26"/>
      <c r="JCG1" s="26"/>
      <c r="JCH1" s="26"/>
      <c r="JCI1" s="26"/>
      <c r="JCJ1" s="26"/>
      <c r="JCK1" s="26"/>
      <c r="JCL1" s="26"/>
      <c r="JCM1" s="26"/>
      <c r="JCN1" s="26"/>
      <c r="JCO1" s="26"/>
      <c r="JCP1" s="26"/>
      <c r="JCQ1" s="26"/>
      <c r="JCR1" s="26"/>
      <c r="JCS1" s="26"/>
      <c r="JCT1" s="26"/>
      <c r="JCU1" s="26"/>
      <c r="JCV1" s="26"/>
      <c r="JCW1" s="26"/>
      <c r="JCX1" s="26"/>
      <c r="JCY1" s="26"/>
      <c r="JCZ1" s="26"/>
      <c r="JDA1" s="26"/>
      <c r="JDB1" s="26"/>
      <c r="JDC1" s="26"/>
      <c r="JDD1" s="26"/>
      <c r="JDE1" s="26"/>
      <c r="JDF1" s="26"/>
      <c r="JDG1" s="26"/>
      <c r="JDH1" s="26"/>
      <c r="JDI1" s="26"/>
      <c r="JDJ1" s="26"/>
      <c r="JDK1" s="26"/>
      <c r="JDL1" s="26"/>
      <c r="JDM1" s="26"/>
      <c r="JDN1" s="26"/>
      <c r="JDO1" s="26"/>
      <c r="JDP1" s="26"/>
      <c r="JDQ1" s="26"/>
      <c r="JDR1" s="26"/>
      <c r="JDS1" s="26"/>
      <c r="JDT1" s="26"/>
      <c r="JDU1" s="26"/>
      <c r="JDV1" s="26"/>
      <c r="JDW1" s="26"/>
      <c r="JDX1" s="26"/>
      <c r="JDY1" s="26"/>
      <c r="JDZ1" s="26"/>
      <c r="JEA1" s="26"/>
      <c r="JEB1" s="26"/>
      <c r="JEC1" s="26"/>
      <c r="JED1" s="26"/>
      <c r="JEE1" s="26"/>
      <c r="JEF1" s="26"/>
      <c r="JEG1" s="26"/>
      <c r="JEH1" s="26"/>
      <c r="JEI1" s="26"/>
      <c r="JEJ1" s="26"/>
      <c r="JEK1" s="26"/>
      <c r="JEL1" s="26"/>
      <c r="JEM1" s="26"/>
      <c r="JEN1" s="26"/>
      <c r="JEO1" s="26"/>
      <c r="JEP1" s="26"/>
      <c r="JEQ1" s="26"/>
      <c r="JER1" s="26"/>
      <c r="JES1" s="26"/>
      <c r="JET1" s="26"/>
      <c r="JEU1" s="26"/>
      <c r="JEV1" s="26"/>
      <c r="JEW1" s="26"/>
      <c r="JEX1" s="26"/>
      <c r="JEY1" s="26"/>
      <c r="JEZ1" s="26"/>
      <c r="JFA1" s="26"/>
      <c r="JFB1" s="26"/>
      <c r="JFC1" s="26"/>
      <c r="JFD1" s="26"/>
      <c r="JFE1" s="26"/>
      <c r="JFF1" s="26"/>
      <c r="JFG1" s="26"/>
      <c r="JFH1" s="26"/>
      <c r="JFI1" s="26"/>
      <c r="JFJ1" s="26"/>
      <c r="JFK1" s="26"/>
      <c r="JFL1" s="26"/>
      <c r="JFM1" s="26"/>
      <c r="JFN1" s="26"/>
      <c r="JFO1" s="26"/>
      <c r="JFP1" s="26"/>
      <c r="JFQ1" s="26"/>
      <c r="JFR1" s="26"/>
      <c r="JFS1" s="26"/>
      <c r="JFT1" s="26"/>
      <c r="JFU1" s="26"/>
      <c r="JFV1" s="26"/>
      <c r="JFW1" s="26"/>
      <c r="JFX1" s="26"/>
      <c r="JFY1" s="26"/>
      <c r="JFZ1" s="26"/>
      <c r="JGA1" s="26"/>
      <c r="JGB1" s="26"/>
      <c r="JGC1" s="26"/>
      <c r="JGD1" s="26"/>
      <c r="JGE1" s="26"/>
      <c r="JGF1" s="26"/>
      <c r="JGG1" s="26"/>
      <c r="JGH1" s="26"/>
      <c r="JGI1" s="26"/>
      <c r="JGJ1" s="26"/>
      <c r="JGK1" s="26"/>
      <c r="JGL1" s="26"/>
      <c r="JGM1" s="26"/>
      <c r="JGN1" s="26"/>
      <c r="JGO1" s="26"/>
      <c r="JGP1" s="26"/>
      <c r="JGQ1" s="26"/>
      <c r="JGR1" s="26"/>
      <c r="JGS1" s="26"/>
      <c r="JGT1" s="26"/>
      <c r="JGU1" s="26"/>
      <c r="JGV1" s="26"/>
      <c r="JGW1" s="26"/>
      <c r="JGX1" s="26"/>
      <c r="JGY1" s="26"/>
      <c r="JGZ1" s="26"/>
      <c r="JHA1" s="26"/>
      <c r="JHB1" s="26"/>
      <c r="JHC1" s="26"/>
      <c r="JHD1" s="26"/>
      <c r="JHE1" s="26"/>
      <c r="JHF1" s="26"/>
      <c r="JHG1" s="26"/>
      <c r="JHH1" s="26"/>
      <c r="JHI1" s="26"/>
      <c r="JHJ1" s="26"/>
      <c r="JHK1" s="26"/>
      <c r="JHL1" s="26"/>
      <c r="JHM1" s="26"/>
      <c r="JHN1" s="26"/>
      <c r="JHO1" s="26"/>
      <c r="JHP1" s="26"/>
      <c r="JHQ1" s="26"/>
      <c r="JHR1" s="26"/>
      <c r="JHS1" s="26"/>
      <c r="JHT1" s="26"/>
      <c r="JHU1" s="26"/>
      <c r="JHV1" s="26"/>
      <c r="JHW1" s="26"/>
      <c r="JHX1" s="26"/>
      <c r="JHY1" s="26"/>
      <c r="JHZ1" s="26"/>
      <c r="JIA1" s="26"/>
      <c r="JIB1" s="26"/>
      <c r="JIC1" s="26"/>
      <c r="JID1" s="26"/>
      <c r="JIE1" s="26"/>
      <c r="JIF1" s="26"/>
      <c r="JIG1" s="26"/>
      <c r="JIH1" s="26"/>
      <c r="JII1" s="26"/>
      <c r="JIJ1" s="26"/>
      <c r="JIK1" s="26"/>
      <c r="JIL1" s="26"/>
      <c r="JIM1" s="26"/>
      <c r="JIN1" s="26"/>
      <c r="JIO1" s="26"/>
      <c r="JIP1" s="26"/>
      <c r="JIQ1" s="26"/>
      <c r="JIR1" s="26"/>
      <c r="JIS1" s="26"/>
      <c r="JIT1" s="26"/>
      <c r="JIU1" s="26"/>
      <c r="JIV1" s="26"/>
      <c r="JIW1" s="26"/>
      <c r="JIX1" s="26"/>
      <c r="JIY1" s="26"/>
      <c r="JIZ1" s="26"/>
      <c r="JJA1" s="26"/>
      <c r="JJB1" s="26"/>
      <c r="JJC1" s="26"/>
      <c r="JJD1" s="26"/>
      <c r="JJE1" s="26"/>
      <c r="JJF1" s="26"/>
      <c r="JJG1" s="26"/>
      <c r="JJH1" s="26"/>
      <c r="JJI1" s="26"/>
      <c r="JJJ1" s="26"/>
      <c r="JJK1" s="26"/>
      <c r="JJL1" s="26"/>
      <c r="JJM1" s="26"/>
      <c r="JJN1" s="26"/>
      <c r="JJO1" s="26"/>
      <c r="JJP1" s="26"/>
      <c r="JJQ1" s="26"/>
      <c r="JJR1" s="26"/>
      <c r="JJS1" s="26"/>
      <c r="JJT1" s="26"/>
      <c r="JJU1" s="26"/>
      <c r="JJV1" s="26"/>
      <c r="JJW1" s="26"/>
      <c r="JJX1" s="26"/>
      <c r="JJY1" s="26"/>
      <c r="JJZ1" s="26"/>
      <c r="JKA1" s="26"/>
      <c r="JKB1" s="26"/>
      <c r="JKC1" s="26"/>
      <c r="JKD1" s="26"/>
      <c r="JKE1" s="26"/>
      <c r="JKF1" s="26"/>
      <c r="JKG1" s="26"/>
      <c r="JKH1" s="26"/>
      <c r="JKI1" s="26"/>
      <c r="JKJ1" s="26"/>
      <c r="JKK1" s="26"/>
      <c r="JKL1" s="26"/>
      <c r="JKM1" s="26"/>
      <c r="JKN1" s="26"/>
      <c r="JKO1" s="26"/>
      <c r="JKP1" s="26"/>
      <c r="JKQ1" s="26"/>
      <c r="JKR1" s="26"/>
      <c r="JKS1" s="26"/>
      <c r="JKT1" s="26"/>
      <c r="JKU1" s="26"/>
      <c r="JKV1" s="26"/>
      <c r="JKW1" s="26"/>
      <c r="JKX1" s="26"/>
      <c r="JKY1" s="26"/>
      <c r="JKZ1" s="26"/>
      <c r="JLA1" s="26"/>
      <c r="JLB1" s="26"/>
      <c r="JLC1" s="26"/>
      <c r="JLD1" s="26"/>
      <c r="JLE1" s="26"/>
      <c r="JLF1" s="26"/>
      <c r="JLG1" s="26"/>
      <c r="JLH1" s="26"/>
      <c r="JLI1" s="26"/>
      <c r="JLJ1" s="26"/>
      <c r="JLK1" s="26"/>
      <c r="JLL1" s="26"/>
      <c r="JLM1" s="26"/>
      <c r="JLN1" s="26"/>
      <c r="JLO1" s="26"/>
      <c r="JLP1" s="26"/>
      <c r="JLQ1" s="26"/>
      <c r="JLR1" s="26"/>
      <c r="JLS1" s="26"/>
      <c r="JLT1" s="26"/>
      <c r="JLU1" s="26"/>
      <c r="JLV1" s="26"/>
      <c r="JLW1" s="26"/>
      <c r="JLX1" s="26"/>
      <c r="JLY1" s="26"/>
      <c r="JLZ1" s="26"/>
      <c r="JMA1" s="26"/>
      <c r="JMB1" s="26"/>
      <c r="JMC1" s="26"/>
      <c r="JMD1" s="26"/>
      <c r="JME1" s="26"/>
      <c r="JMF1" s="26"/>
      <c r="JMG1" s="26"/>
      <c r="JMH1" s="26"/>
      <c r="JMI1" s="26"/>
      <c r="JMJ1" s="26"/>
      <c r="JMK1" s="26"/>
      <c r="JML1" s="26"/>
      <c r="JMM1" s="26"/>
      <c r="JMN1" s="26"/>
      <c r="JMO1" s="26"/>
      <c r="JMP1" s="26"/>
      <c r="JMQ1" s="26"/>
      <c r="JMR1" s="26"/>
      <c r="JMS1" s="26"/>
      <c r="JMT1" s="26"/>
      <c r="JMU1" s="26"/>
      <c r="JMV1" s="26"/>
      <c r="JMW1" s="26"/>
      <c r="JMX1" s="26"/>
      <c r="JMY1" s="26"/>
      <c r="JMZ1" s="26"/>
      <c r="JNA1" s="26"/>
      <c r="JNB1" s="26"/>
      <c r="JNC1" s="26"/>
      <c r="JND1" s="26"/>
      <c r="JNE1" s="26"/>
      <c r="JNF1" s="26"/>
      <c r="JNG1" s="26"/>
      <c r="JNH1" s="26"/>
      <c r="JNI1" s="26"/>
      <c r="JNJ1" s="26"/>
      <c r="JNK1" s="26"/>
      <c r="JNL1" s="26"/>
      <c r="JNM1" s="26"/>
      <c r="JNN1" s="26"/>
      <c r="JNO1" s="26"/>
      <c r="JNP1" s="26"/>
      <c r="JNQ1" s="26"/>
      <c r="JNR1" s="26"/>
      <c r="JNS1" s="26"/>
      <c r="JNT1" s="26"/>
      <c r="JNU1" s="26"/>
      <c r="JNV1" s="26"/>
      <c r="JNW1" s="26"/>
      <c r="JNX1" s="26"/>
      <c r="JNY1" s="26"/>
      <c r="JNZ1" s="26"/>
      <c r="JOA1" s="26"/>
      <c r="JOB1" s="26"/>
      <c r="JOC1" s="26"/>
      <c r="JOD1" s="26"/>
      <c r="JOE1" s="26"/>
      <c r="JOF1" s="26"/>
      <c r="JOG1" s="26"/>
      <c r="JOH1" s="26"/>
      <c r="JOI1" s="26"/>
      <c r="JOJ1" s="26"/>
      <c r="JOK1" s="26"/>
      <c r="JOL1" s="26"/>
      <c r="JOM1" s="26"/>
      <c r="JON1" s="26"/>
      <c r="JOO1" s="26"/>
      <c r="JOP1" s="26"/>
      <c r="JOQ1" s="26"/>
      <c r="JOR1" s="26"/>
      <c r="JOS1" s="26"/>
      <c r="JOT1" s="26"/>
      <c r="JOU1" s="26"/>
      <c r="JOV1" s="26"/>
      <c r="JOW1" s="26"/>
      <c r="JOX1" s="26"/>
      <c r="JOY1" s="26"/>
      <c r="JOZ1" s="26"/>
      <c r="JPA1" s="26"/>
      <c r="JPB1" s="26"/>
      <c r="JPC1" s="26"/>
      <c r="JPD1" s="26"/>
      <c r="JPE1" s="26"/>
      <c r="JPF1" s="26"/>
      <c r="JPG1" s="26"/>
      <c r="JPH1" s="26"/>
      <c r="JPI1" s="26"/>
      <c r="JPJ1" s="26"/>
      <c r="JPK1" s="26"/>
      <c r="JPL1" s="26"/>
      <c r="JPM1" s="26"/>
      <c r="JPN1" s="26"/>
      <c r="JPO1" s="26"/>
      <c r="JPP1" s="26"/>
      <c r="JPQ1" s="26"/>
      <c r="JPR1" s="26"/>
      <c r="JPS1" s="26"/>
      <c r="JPT1" s="26"/>
      <c r="JPU1" s="26"/>
      <c r="JPV1" s="26"/>
      <c r="JPW1" s="26"/>
      <c r="JPX1" s="26"/>
      <c r="JPY1" s="26"/>
      <c r="JPZ1" s="26"/>
      <c r="JQA1" s="26"/>
      <c r="JQB1" s="26"/>
      <c r="JQC1" s="26"/>
      <c r="JQD1" s="26"/>
      <c r="JQE1" s="26"/>
      <c r="JQF1" s="26"/>
      <c r="JQG1" s="26"/>
      <c r="JQH1" s="26"/>
      <c r="JQI1" s="26"/>
      <c r="JQJ1" s="26"/>
      <c r="JQK1" s="26"/>
      <c r="JQL1" s="26"/>
      <c r="JQM1" s="26"/>
      <c r="JQN1" s="26"/>
      <c r="JQO1" s="26"/>
      <c r="JQP1" s="26"/>
      <c r="JQQ1" s="26"/>
      <c r="JQR1" s="26"/>
      <c r="JQS1" s="26"/>
      <c r="JQT1" s="26"/>
      <c r="JQU1" s="26"/>
      <c r="JQV1" s="26"/>
      <c r="JQW1" s="26"/>
      <c r="JQX1" s="26"/>
      <c r="JQY1" s="26"/>
      <c r="JQZ1" s="26"/>
      <c r="JRA1" s="26"/>
      <c r="JRB1" s="26"/>
      <c r="JRC1" s="26"/>
      <c r="JRD1" s="26"/>
      <c r="JRE1" s="26"/>
      <c r="JRF1" s="26"/>
      <c r="JRG1" s="26"/>
      <c r="JRH1" s="26"/>
      <c r="JRI1" s="26"/>
      <c r="JRJ1" s="26"/>
      <c r="JRK1" s="26"/>
      <c r="JRL1" s="26"/>
      <c r="JRM1" s="26"/>
      <c r="JRN1" s="26"/>
      <c r="JRO1" s="26"/>
      <c r="JRP1" s="26"/>
      <c r="JRQ1" s="26"/>
      <c r="JRR1" s="26"/>
      <c r="JRS1" s="26"/>
      <c r="JRT1" s="26"/>
      <c r="JRU1" s="26"/>
      <c r="JRV1" s="26"/>
      <c r="JRW1" s="26"/>
      <c r="JRX1" s="26"/>
      <c r="JRY1" s="26"/>
      <c r="JRZ1" s="26"/>
      <c r="JSA1" s="26"/>
      <c r="JSB1" s="26"/>
      <c r="JSC1" s="26"/>
      <c r="JSD1" s="26"/>
      <c r="JSE1" s="26"/>
      <c r="JSF1" s="26"/>
      <c r="JSG1" s="26"/>
      <c r="JSH1" s="26"/>
      <c r="JSI1" s="26"/>
      <c r="JSJ1" s="26"/>
      <c r="JSK1" s="26"/>
      <c r="JSL1" s="26"/>
      <c r="JSM1" s="26"/>
      <c r="JSN1" s="26"/>
      <c r="JSO1" s="26"/>
      <c r="JSP1" s="26"/>
      <c r="JSQ1" s="26"/>
      <c r="JSR1" s="26"/>
      <c r="JSS1" s="26"/>
      <c r="JST1" s="26"/>
      <c r="JSU1" s="26"/>
      <c r="JSV1" s="26"/>
      <c r="JSW1" s="26"/>
      <c r="JSX1" s="26"/>
      <c r="JSY1" s="26"/>
      <c r="JSZ1" s="26"/>
      <c r="JTA1" s="26"/>
      <c r="JTB1" s="26"/>
      <c r="JTC1" s="26"/>
      <c r="JTD1" s="26"/>
      <c r="JTE1" s="26"/>
      <c r="JTF1" s="26"/>
      <c r="JTG1" s="26"/>
      <c r="JTH1" s="26"/>
      <c r="JTI1" s="26"/>
      <c r="JTJ1" s="26"/>
      <c r="JTK1" s="26"/>
      <c r="JTL1" s="26"/>
      <c r="JTM1" s="26"/>
      <c r="JTN1" s="26"/>
      <c r="JTO1" s="26"/>
      <c r="JTP1" s="26"/>
      <c r="JTQ1" s="26"/>
      <c r="JTR1" s="26"/>
      <c r="JTS1" s="26"/>
      <c r="JTT1" s="26"/>
      <c r="JTU1" s="26"/>
      <c r="JTV1" s="26"/>
      <c r="JTW1" s="26"/>
      <c r="JTX1" s="26"/>
      <c r="JTY1" s="26"/>
      <c r="JTZ1" s="26"/>
      <c r="JUA1" s="26"/>
      <c r="JUB1" s="26"/>
      <c r="JUC1" s="26"/>
      <c r="JUD1" s="26"/>
      <c r="JUE1" s="26"/>
      <c r="JUF1" s="26"/>
      <c r="JUG1" s="26"/>
      <c r="JUH1" s="26"/>
      <c r="JUI1" s="26"/>
      <c r="JUJ1" s="26"/>
      <c r="JUK1" s="26"/>
      <c r="JUL1" s="26"/>
      <c r="JUM1" s="26"/>
      <c r="JUN1" s="26"/>
      <c r="JUO1" s="26"/>
      <c r="JUP1" s="26"/>
      <c r="JUQ1" s="26"/>
      <c r="JUR1" s="26"/>
      <c r="JUS1" s="26"/>
      <c r="JUT1" s="26"/>
      <c r="JUU1" s="26"/>
      <c r="JUV1" s="26"/>
      <c r="JUW1" s="26"/>
      <c r="JUX1" s="26"/>
      <c r="JUY1" s="26"/>
      <c r="JUZ1" s="26"/>
      <c r="JVA1" s="26"/>
      <c r="JVB1" s="26"/>
      <c r="JVC1" s="26"/>
      <c r="JVD1" s="26"/>
      <c r="JVE1" s="26"/>
      <c r="JVF1" s="26"/>
      <c r="JVG1" s="26"/>
      <c r="JVH1" s="26"/>
      <c r="JVI1" s="26"/>
      <c r="JVJ1" s="26"/>
      <c r="JVK1" s="26"/>
      <c r="JVL1" s="26"/>
      <c r="JVM1" s="26"/>
      <c r="JVN1" s="26"/>
      <c r="JVO1" s="26"/>
      <c r="JVP1" s="26"/>
      <c r="JVQ1" s="26"/>
      <c r="JVR1" s="26"/>
      <c r="JVS1" s="26"/>
      <c r="JVT1" s="26"/>
      <c r="JVU1" s="26"/>
      <c r="JVV1" s="26"/>
      <c r="JVW1" s="26"/>
      <c r="JVX1" s="26"/>
      <c r="JVY1" s="26"/>
      <c r="JVZ1" s="26"/>
      <c r="JWA1" s="26"/>
      <c r="JWB1" s="26"/>
      <c r="JWC1" s="26"/>
      <c r="JWD1" s="26"/>
      <c r="JWE1" s="26"/>
      <c r="JWF1" s="26"/>
      <c r="JWG1" s="26"/>
      <c r="JWH1" s="26"/>
      <c r="JWI1" s="26"/>
      <c r="JWJ1" s="26"/>
      <c r="JWK1" s="26"/>
      <c r="JWL1" s="26"/>
      <c r="JWM1" s="26"/>
      <c r="JWN1" s="26"/>
      <c r="JWO1" s="26"/>
      <c r="JWP1" s="26"/>
      <c r="JWQ1" s="26"/>
      <c r="JWR1" s="26"/>
      <c r="JWS1" s="26"/>
      <c r="JWT1" s="26"/>
      <c r="JWU1" s="26"/>
      <c r="JWV1" s="26"/>
      <c r="JWW1" s="26"/>
      <c r="JWX1" s="26"/>
      <c r="JWY1" s="26"/>
      <c r="JWZ1" s="26"/>
      <c r="JXA1" s="26"/>
      <c r="JXB1" s="26"/>
      <c r="JXC1" s="26"/>
      <c r="JXD1" s="26"/>
      <c r="JXE1" s="26"/>
      <c r="JXF1" s="26"/>
      <c r="JXG1" s="26"/>
      <c r="JXH1" s="26"/>
      <c r="JXI1" s="26"/>
      <c r="JXJ1" s="26"/>
      <c r="JXK1" s="26"/>
      <c r="JXL1" s="26"/>
      <c r="JXM1" s="26"/>
      <c r="JXN1" s="26"/>
      <c r="JXO1" s="26"/>
      <c r="JXP1" s="26"/>
      <c r="JXQ1" s="26"/>
      <c r="JXR1" s="26"/>
      <c r="JXS1" s="26"/>
      <c r="JXT1" s="26"/>
      <c r="JXU1" s="26"/>
      <c r="JXV1" s="26"/>
      <c r="JXW1" s="26"/>
      <c r="JXX1" s="26"/>
      <c r="JXY1" s="26"/>
      <c r="JXZ1" s="26"/>
      <c r="JYA1" s="26"/>
      <c r="JYB1" s="26"/>
      <c r="JYC1" s="26"/>
      <c r="JYD1" s="26"/>
      <c r="JYE1" s="26"/>
      <c r="JYF1" s="26"/>
      <c r="JYG1" s="26"/>
      <c r="JYH1" s="26"/>
      <c r="JYI1" s="26"/>
      <c r="JYJ1" s="26"/>
      <c r="JYK1" s="26"/>
      <c r="JYL1" s="26"/>
      <c r="JYM1" s="26"/>
      <c r="JYN1" s="26"/>
      <c r="JYO1" s="26"/>
      <c r="JYP1" s="26"/>
      <c r="JYQ1" s="26"/>
      <c r="JYR1" s="26"/>
      <c r="JYS1" s="26"/>
      <c r="JYT1" s="26"/>
      <c r="JYU1" s="26"/>
      <c r="JYV1" s="26"/>
      <c r="JYW1" s="26"/>
      <c r="JYX1" s="26"/>
      <c r="JYY1" s="26"/>
      <c r="JYZ1" s="26"/>
      <c r="JZA1" s="26"/>
      <c r="JZB1" s="26"/>
      <c r="JZC1" s="26"/>
      <c r="JZD1" s="26"/>
      <c r="JZE1" s="26"/>
      <c r="JZF1" s="26"/>
      <c r="JZG1" s="26"/>
      <c r="JZH1" s="26"/>
      <c r="JZI1" s="26"/>
      <c r="JZJ1" s="26"/>
      <c r="JZK1" s="26"/>
      <c r="JZL1" s="26"/>
      <c r="JZM1" s="26"/>
      <c r="JZN1" s="26"/>
      <c r="JZO1" s="26"/>
      <c r="JZP1" s="26"/>
      <c r="JZQ1" s="26"/>
      <c r="JZR1" s="26"/>
      <c r="JZS1" s="26"/>
      <c r="JZT1" s="26"/>
      <c r="JZU1" s="26"/>
      <c r="JZV1" s="26"/>
      <c r="JZW1" s="26"/>
      <c r="JZX1" s="26"/>
      <c r="JZY1" s="26"/>
      <c r="JZZ1" s="26"/>
      <c r="KAA1" s="26"/>
      <c r="KAB1" s="26"/>
      <c r="KAC1" s="26"/>
      <c r="KAD1" s="26"/>
      <c r="KAE1" s="26"/>
      <c r="KAF1" s="26"/>
      <c r="KAG1" s="26"/>
      <c r="KAH1" s="26"/>
      <c r="KAI1" s="26"/>
      <c r="KAJ1" s="26"/>
      <c r="KAK1" s="26"/>
      <c r="KAL1" s="26"/>
      <c r="KAM1" s="26"/>
      <c r="KAN1" s="26"/>
      <c r="KAO1" s="26"/>
      <c r="KAP1" s="26"/>
      <c r="KAQ1" s="26"/>
      <c r="KAR1" s="26"/>
      <c r="KAS1" s="26"/>
      <c r="KAT1" s="26"/>
      <c r="KAU1" s="26"/>
      <c r="KAV1" s="26"/>
      <c r="KAW1" s="26"/>
      <c r="KAX1" s="26"/>
      <c r="KAY1" s="26"/>
      <c r="KAZ1" s="26"/>
      <c r="KBA1" s="26"/>
      <c r="KBB1" s="26"/>
      <c r="KBC1" s="26"/>
      <c r="KBD1" s="26"/>
      <c r="KBE1" s="26"/>
      <c r="KBF1" s="26"/>
      <c r="KBG1" s="26"/>
      <c r="KBH1" s="26"/>
      <c r="KBI1" s="26"/>
      <c r="KBJ1" s="26"/>
      <c r="KBK1" s="26"/>
      <c r="KBL1" s="26"/>
      <c r="KBM1" s="26"/>
      <c r="KBN1" s="26"/>
      <c r="KBO1" s="26"/>
      <c r="KBP1" s="26"/>
      <c r="KBQ1" s="26"/>
      <c r="KBR1" s="26"/>
      <c r="KBS1" s="26"/>
      <c r="KBT1" s="26"/>
      <c r="KBU1" s="26"/>
      <c r="KBV1" s="26"/>
      <c r="KBW1" s="26"/>
      <c r="KBX1" s="26"/>
      <c r="KBY1" s="26"/>
      <c r="KBZ1" s="26"/>
      <c r="KCA1" s="26"/>
      <c r="KCB1" s="26"/>
      <c r="KCC1" s="26"/>
      <c r="KCD1" s="26"/>
      <c r="KCE1" s="26"/>
      <c r="KCF1" s="26"/>
      <c r="KCG1" s="26"/>
      <c r="KCH1" s="26"/>
      <c r="KCI1" s="26"/>
      <c r="KCJ1" s="26"/>
      <c r="KCK1" s="26"/>
      <c r="KCL1" s="26"/>
      <c r="KCM1" s="26"/>
      <c r="KCN1" s="26"/>
      <c r="KCO1" s="26"/>
      <c r="KCP1" s="26"/>
      <c r="KCQ1" s="26"/>
      <c r="KCR1" s="26"/>
      <c r="KCS1" s="26"/>
      <c r="KCT1" s="26"/>
      <c r="KCU1" s="26"/>
      <c r="KCV1" s="26"/>
      <c r="KCW1" s="26"/>
      <c r="KCX1" s="26"/>
      <c r="KCY1" s="26"/>
      <c r="KCZ1" s="26"/>
      <c r="KDA1" s="26"/>
      <c r="KDB1" s="26"/>
      <c r="KDC1" s="26"/>
      <c r="KDD1" s="26"/>
      <c r="KDE1" s="26"/>
      <c r="KDF1" s="26"/>
      <c r="KDG1" s="26"/>
      <c r="KDH1" s="26"/>
      <c r="KDI1" s="26"/>
      <c r="KDJ1" s="26"/>
      <c r="KDK1" s="26"/>
      <c r="KDL1" s="26"/>
      <c r="KDM1" s="26"/>
      <c r="KDN1" s="26"/>
      <c r="KDO1" s="26"/>
      <c r="KDP1" s="26"/>
      <c r="KDQ1" s="26"/>
      <c r="KDR1" s="26"/>
      <c r="KDS1" s="26"/>
      <c r="KDT1" s="26"/>
      <c r="KDU1" s="26"/>
      <c r="KDV1" s="26"/>
      <c r="KDW1" s="26"/>
      <c r="KDX1" s="26"/>
      <c r="KDY1" s="26"/>
      <c r="KDZ1" s="26"/>
      <c r="KEA1" s="26"/>
      <c r="KEB1" s="26"/>
      <c r="KEC1" s="26"/>
      <c r="KED1" s="26"/>
      <c r="KEE1" s="26"/>
      <c r="KEF1" s="26"/>
      <c r="KEG1" s="26"/>
      <c r="KEH1" s="26"/>
      <c r="KEI1" s="26"/>
      <c r="KEJ1" s="26"/>
      <c r="KEK1" s="26"/>
      <c r="KEL1" s="26"/>
      <c r="KEM1" s="26"/>
      <c r="KEN1" s="26"/>
      <c r="KEO1" s="26"/>
      <c r="KEP1" s="26"/>
      <c r="KEQ1" s="26"/>
      <c r="KER1" s="26"/>
      <c r="KES1" s="26"/>
      <c r="KET1" s="26"/>
      <c r="KEU1" s="26"/>
      <c r="KEV1" s="26"/>
      <c r="KEW1" s="26"/>
      <c r="KEX1" s="26"/>
      <c r="KEY1" s="26"/>
      <c r="KEZ1" s="26"/>
      <c r="KFA1" s="26"/>
      <c r="KFB1" s="26"/>
      <c r="KFC1" s="26"/>
      <c r="KFD1" s="26"/>
      <c r="KFE1" s="26"/>
      <c r="KFF1" s="26"/>
      <c r="KFG1" s="26"/>
      <c r="KFH1" s="26"/>
      <c r="KFI1" s="26"/>
      <c r="KFJ1" s="26"/>
      <c r="KFK1" s="26"/>
      <c r="KFL1" s="26"/>
      <c r="KFM1" s="26"/>
      <c r="KFN1" s="26"/>
      <c r="KFO1" s="26"/>
      <c r="KFP1" s="26"/>
      <c r="KFQ1" s="26"/>
      <c r="KFR1" s="26"/>
      <c r="KFS1" s="26"/>
      <c r="KFT1" s="26"/>
      <c r="KFU1" s="26"/>
      <c r="KFV1" s="26"/>
      <c r="KFW1" s="26"/>
      <c r="KFX1" s="26"/>
      <c r="KFY1" s="26"/>
      <c r="KFZ1" s="26"/>
      <c r="KGA1" s="26"/>
      <c r="KGB1" s="26"/>
      <c r="KGC1" s="26"/>
      <c r="KGD1" s="26"/>
      <c r="KGE1" s="26"/>
      <c r="KGF1" s="26"/>
      <c r="KGG1" s="26"/>
      <c r="KGH1" s="26"/>
      <c r="KGI1" s="26"/>
      <c r="KGJ1" s="26"/>
      <c r="KGK1" s="26"/>
      <c r="KGL1" s="26"/>
      <c r="KGM1" s="26"/>
      <c r="KGN1" s="26"/>
      <c r="KGO1" s="26"/>
      <c r="KGP1" s="26"/>
      <c r="KGQ1" s="26"/>
      <c r="KGR1" s="26"/>
      <c r="KGS1" s="26"/>
      <c r="KGT1" s="26"/>
      <c r="KGU1" s="26"/>
      <c r="KGV1" s="26"/>
      <c r="KGW1" s="26"/>
      <c r="KGX1" s="26"/>
      <c r="KGY1" s="26"/>
      <c r="KGZ1" s="26"/>
      <c r="KHA1" s="26"/>
      <c r="KHB1" s="26"/>
      <c r="KHC1" s="26"/>
      <c r="KHD1" s="26"/>
      <c r="KHE1" s="26"/>
      <c r="KHF1" s="26"/>
      <c r="KHG1" s="26"/>
      <c r="KHH1" s="26"/>
      <c r="KHI1" s="26"/>
      <c r="KHJ1" s="26"/>
      <c r="KHK1" s="26"/>
      <c r="KHL1" s="26"/>
      <c r="KHM1" s="26"/>
      <c r="KHN1" s="26"/>
      <c r="KHO1" s="26"/>
      <c r="KHP1" s="26"/>
      <c r="KHQ1" s="26"/>
      <c r="KHR1" s="26"/>
      <c r="KHS1" s="26"/>
      <c r="KHT1" s="26"/>
      <c r="KHU1" s="26"/>
      <c r="KHV1" s="26"/>
      <c r="KHW1" s="26"/>
      <c r="KHX1" s="26"/>
      <c r="KHY1" s="26"/>
      <c r="KHZ1" s="26"/>
      <c r="KIA1" s="26"/>
      <c r="KIB1" s="26"/>
      <c r="KIC1" s="26"/>
      <c r="KID1" s="26"/>
      <c r="KIE1" s="26"/>
      <c r="KIF1" s="26"/>
      <c r="KIG1" s="26"/>
      <c r="KIH1" s="26"/>
      <c r="KII1" s="26"/>
      <c r="KIJ1" s="26"/>
      <c r="KIK1" s="26"/>
      <c r="KIL1" s="26"/>
      <c r="KIM1" s="26"/>
      <c r="KIN1" s="26"/>
      <c r="KIO1" s="26"/>
      <c r="KIP1" s="26"/>
      <c r="KIQ1" s="26"/>
      <c r="KIR1" s="26"/>
      <c r="KIS1" s="26"/>
      <c r="KIT1" s="26"/>
      <c r="KIU1" s="26"/>
      <c r="KIV1" s="26"/>
      <c r="KIW1" s="26"/>
      <c r="KIX1" s="26"/>
      <c r="KIY1" s="26"/>
      <c r="KIZ1" s="26"/>
      <c r="KJA1" s="26"/>
      <c r="KJB1" s="26"/>
      <c r="KJC1" s="26"/>
      <c r="KJD1" s="26"/>
      <c r="KJE1" s="26"/>
      <c r="KJF1" s="26"/>
      <c r="KJG1" s="26"/>
      <c r="KJH1" s="26"/>
      <c r="KJI1" s="26"/>
      <c r="KJJ1" s="26"/>
      <c r="KJK1" s="26"/>
      <c r="KJL1" s="26"/>
      <c r="KJM1" s="26"/>
      <c r="KJN1" s="26"/>
      <c r="KJO1" s="26"/>
      <c r="KJP1" s="26"/>
      <c r="KJQ1" s="26"/>
      <c r="KJR1" s="26"/>
      <c r="KJS1" s="26"/>
      <c r="KJT1" s="26"/>
      <c r="KJU1" s="26"/>
      <c r="KJV1" s="26"/>
      <c r="KJW1" s="26"/>
      <c r="KJX1" s="26"/>
      <c r="KJY1" s="26"/>
      <c r="KJZ1" s="26"/>
      <c r="KKA1" s="26"/>
      <c r="KKB1" s="26"/>
      <c r="KKC1" s="26"/>
      <c r="KKD1" s="26"/>
      <c r="KKE1" s="26"/>
      <c r="KKF1" s="26"/>
      <c r="KKG1" s="26"/>
      <c r="KKH1" s="26"/>
      <c r="KKI1" s="26"/>
      <c r="KKJ1" s="26"/>
      <c r="KKK1" s="26"/>
      <c r="KKL1" s="26"/>
      <c r="KKM1" s="26"/>
      <c r="KKN1" s="26"/>
      <c r="KKO1" s="26"/>
      <c r="KKP1" s="26"/>
      <c r="KKQ1" s="26"/>
      <c r="KKR1" s="26"/>
      <c r="KKS1" s="26"/>
      <c r="KKT1" s="26"/>
      <c r="KKU1" s="26"/>
      <c r="KKV1" s="26"/>
      <c r="KKW1" s="26"/>
      <c r="KKX1" s="26"/>
      <c r="KKY1" s="26"/>
      <c r="KKZ1" s="26"/>
      <c r="KLA1" s="26"/>
      <c r="KLB1" s="26"/>
      <c r="KLC1" s="26"/>
      <c r="KLD1" s="26"/>
      <c r="KLE1" s="26"/>
      <c r="KLF1" s="26"/>
      <c r="KLG1" s="26"/>
      <c r="KLH1" s="26"/>
      <c r="KLI1" s="26"/>
      <c r="KLJ1" s="26"/>
      <c r="KLK1" s="26"/>
      <c r="KLL1" s="26"/>
      <c r="KLM1" s="26"/>
      <c r="KLN1" s="26"/>
      <c r="KLO1" s="26"/>
      <c r="KLP1" s="26"/>
      <c r="KLQ1" s="26"/>
      <c r="KLR1" s="26"/>
      <c r="KLS1" s="26"/>
      <c r="KLT1" s="26"/>
      <c r="KLU1" s="26"/>
      <c r="KLV1" s="26"/>
      <c r="KLW1" s="26"/>
      <c r="KLX1" s="26"/>
      <c r="KLY1" s="26"/>
      <c r="KLZ1" s="26"/>
      <c r="KMA1" s="26"/>
      <c r="KMB1" s="26"/>
      <c r="KMC1" s="26"/>
      <c r="KMD1" s="26"/>
      <c r="KME1" s="26"/>
      <c r="KMF1" s="26"/>
      <c r="KMG1" s="26"/>
      <c r="KMH1" s="26"/>
      <c r="KMI1" s="26"/>
      <c r="KMJ1" s="26"/>
      <c r="KMK1" s="26"/>
      <c r="KML1" s="26"/>
      <c r="KMM1" s="26"/>
      <c r="KMN1" s="26"/>
      <c r="KMO1" s="26"/>
      <c r="KMP1" s="26"/>
      <c r="KMQ1" s="26"/>
      <c r="KMR1" s="26"/>
      <c r="KMS1" s="26"/>
      <c r="KMT1" s="26"/>
      <c r="KMU1" s="26"/>
      <c r="KMV1" s="26"/>
      <c r="KMW1" s="26"/>
      <c r="KMX1" s="26"/>
      <c r="KMY1" s="26"/>
      <c r="KMZ1" s="26"/>
      <c r="KNA1" s="26"/>
      <c r="KNB1" s="26"/>
      <c r="KNC1" s="26"/>
      <c r="KND1" s="26"/>
      <c r="KNE1" s="26"/>
      <c r="KNF1" s="26"/>
      <c r="KNG1" s="26"/>
      <c r="KNH1" s="26"/>
      <c r="KNI1" s="26"/>
      <c r="KNJ1" s="26"/>
      <c r="KNK1" s="26"/>
      <c r="KNL1" s="26"/>
      <c r="KNM1" s="26"/>
      <c r="KNN1" s="26"/>
      <c r="KNO1" s="26"/>
      <c r="KNP1" s="26"/>
      <c r="KNQ1" s="26"/>
      <c r="KNR1" s="26"/>
      <c r="KNS1" s="26"/>
      <c r="KNT1" s="26"/>
      <c r="KNU1" s="26"/>
      <c r="KNV1" s="26"/>
      <c r="KNW1" s="26"/>
      <c r="KNX1" s="26"/>
      <c r="KNY1" s="26"/>
      <c r="KNZ1" s="26"/>
      <c r="KOA1" s="26"/>
      <c r="KOB1" s="26"/>
      <c r="KOC1" s="26"/>
      <c r="KOD1" s="26"/>
      <c r="KOE1" s="26"/>
      <c r="KOF1" s="26"/>
      <c r="KOG1" s="26"/>
      <c r="KOH1" s="26"/>
      <c r="KOI1" s="26"/>
      <c r="KOJ1" s="26"/>
      <c r="KOK1" s="26"/>
      <c r="KOL1" s="26"/>
      <c r="KOM1" s="26"/>
      <c r="KON1" s="26"/>
      <c r="KOO1" s="26"/>
      <c r="KOP1" s="26"/>
      <c r="KOQ1" s="26"/>
      <c r="KOR1" s="26"/>
      <c r="KOS1" s="26"/>
      <c r="KOT1" s="26"/>
      <c r="KOU1" s="26"/>
      <c r="KOV1" s="26"/>
      <c r="KOW1" s="26"/>
      <c r="KOX1" s="26"/>
      <c r="KOY1" s="26"/>
      <c r="KOZ1" s="26"/>
      <c r="KPA1" s="26"/>
      <c r="KPB1" s="26"/>
      <c r="KPC1" s="26"/>
      <c r="KPD1" s="26"/>
      <c r="KPE1" s="26"/>
      <c r="KPF1" s="26"/>
      <c r="KPG1" s="26"/>
      <c r="KPH1" s="26"/>
      <c r="KPI1" s="26"/>
      <c r="KPJ1" s="26"/>
      <c r="KPK1" s="26"/>
      <c r="KPL1" s="26"/>
      <c r="KPM1" s="26"/>
      <c r="KPN1" s="26"/>
      <c r="KPO1" s="26"/>
      <c r="KPP1" s="26"/>
      <c r="KPQ1" s="26"/>
      <c r="KPR1" s="26"/>
      <c r="KPS1" s="26"/>
      <c r="KPT1" s="26"/>
      <c r="KPU1" s="26"/>
      <c r="KPV1" s="26"/>
      <c r="KPW1" s="26"/>
      <c r="KPX1" s="26"/>
      <c r="KPY1" s="26"/>
      <c r="KPZ1" s="26"/>
      <c r="KQA1" s="26"/>
      <c r="KQB1" s="26"/>
      <c r="KQC1" s="26"/>
      <c r="KQD1" s="26"/>
      <c r="KQE1" s="26"/>
      <c r="KQF1" s="26"/>
      <c r="KQG1" s="26"/>
      <c r="KQH1" s="26"/>
      <c r="KQI1" s="26"/>
      <c r="KQJ1" s="26"/>
      <c r="KQK1" s="26"/>
      <c r="KQL1" s="26"/>
      <c r="KQM1" s="26"/>
      <c r="KQN1" s="26"/>
      <c r="KQO1" s="26"/>
      <c r="KQP1" s="26"/>
      <c r="KQQ1" s="26"/>
      <c r="KQR1" s="26"/>
      <c r="KQS1" s="26"/>
      <c r="KQT1" s="26"/>
      <c r="KQU1" s="26"/>
      <c r="KQV1" s="26"/>
      <c r="KQW1" s="26"/>
      <c r="KQX1" s="26"/>
      <c r="KQY1" s="26"/>
      <c r="KQZ1" s="26"/>
      <c r="KRA1" s="26"/>
      <c r="KRB1" s="26"/>
      <c r="KRC1" s="26"/>
      <c r="KRD1" s="26"/>
      <c r="KRE1" s="26"/>
      <c r="KRF1" s="26"/>
      <c r="KRG1" s="26"/>
      <c r="KRH1" s="26"/>
      <c r="KRI1" s="26"/>
      <c r="KRJ1" s="26"/>
      <c r="KRK1" s="26"/>
      <c r="KRL1" s="26"/>
      <c r="KRM1" s="26"/>
      <c r="KRN1" s="26"/>
      <c r="KRO1" s="26"/>
      <c r="KRP1" s="26"/>
      <c r="KRQ1" s="26"/>
      <c r="KRR1" s="26"/>
      <c r="KRS1" s="26"/>
      <c r="KRT1" s="26"/>
      <c r="KRU1" s="26"/>
      <c r="KRV1" s="26"/>
      <c r="KRW1" s="26"/>
      <c r="KRX1" s="26"/>
      <c r="KRY1" s="26"/>
      <c r="KRZ1" s="26"/>
      <c r="KSA1" s="26"/>
      <c r="KSB1" s="26"/>
      <c r="KSC1" s="26"/>
      <c r="KSD1" s="26"/>
      <c r="KSE1" s="26"/>
      <c r="KSF1" s="26"/>
      <c r="KSG1" s="26"/>
      <c r="KSH1" s="26"/>
      <c r="KSI1" s="26"/>
      <c r="KSJ1" s="26"/>
      <c r="KSK1" s="26"/>
      <c r="KSL1" s="26"/>
      <c r="KSM1" s="26"/>
      <c r="KSN1" s="26"/>
      <c r="KSO1" s="26"/>
      <c r="KSP1" s="26"/>
      <c r="KSQ1" s="26"/>
      <c r="KSR1" s="26"/>
      <c r="KSS1" s="26"/>
      <c r="KST1" s="26"/>
      <c r="KSU1" s="26"/>
      <c r="KSV1" s="26"/>
      <c r="KSW1" s="26"/>
      <c r="KSX1" s="26"/>
      <c r="KSY1" s="26"/>
      <c r="KSZ1" s="26"/>
      <c r="KTA1" s="26"/>
      <c r="KTB1" s="26"/>
      <c r="KTC1" s="26"/>
      <c r="KTD1" s="26"/>
      <c r="KTE1" s="26"/>
      <c r="KTF1" s="26"/>
      <c r="KTG1" s="26"/>
      <c r="KTH1" s="26"/>
      <c r="KTI1" s="26"/>
      <c r="KTJ1" s="26"/>
      <c r="KTK1" s="26"/>
      <c r="KTL1" s="26"/>
      <c r="KTM1" s="26"/>
      <c r="KTN1" s="26"/>
      <c r="KTO1" s="26"/>
      <c r="KTP1" s="26"/>
      <c r="KTQ1" s="26"/>
      <c r="KTR1" s="26"/>
      <c r="KTS1" s="26"/>
      <c r="KTT1" s="26"/>
      <c r="KTU1" s="26"/>
      <c r="KTV1" s="26"/>
      <c r="KTW1" s="26"/>
      <c r="KTX1" s="26"/>
      <c r="KTY1" s="26"/>
      <c r="KTZ1" s="26"/>
      <c r="KUA1" s="26"/>
      <c r="KUB1" s="26"/>
      <c r="KUC1" s="26"/>
      <c r="KUD1" s="26"/>
      <c r="KUE1" s="26"/>
      <c r="KUF1" s="26"/>
      <c r="KUG1" s="26"/>
      <c r="KUH1" s="26"/>
      <c r="KUI1" s="26"/>
      <c r="KUJ1" s="26"/>
      <c r="KUK1" s="26"/>
      <c r="KUL1" s="26"/>
      <c r="KUM1" s="26"/>
      <c r="KUN1" s="26"/>
      <c r="KUO1" s="26"/>
      <c r="KUP1" s="26"/>
      <c r="KUQ1" s="26"/>
      <c r="KUR1" s="26"/>
      <c r="KUS1" s="26"/>
      <c r="KUT1" s="26"/>
      <c r="KUU1" s="26"/>
      <c r="KUV1" s="26"/>
      <c r="KUW1" s="26"/>
      <c r="KUX1" s="26"/>
      <c r="KUY1" s="26"/>
      <c r="KUZ1" s="26"/>
      <c r="KVA1" s="26"/>
      <c r="KVB1" s="26"/>
      <c r="KVC1" s="26"/>
      <c r="KVD1" s="26"/>
      <c r="KVE1" s="26"/>
      <c r="KVF1" s="26"/>
      <c r="KVG1" s="26"/>
      <c r="KVH1" s="26"/>
      <c r="KVI1" s="26"/>
      <c r="KVJ1" s="26"/>
      <c r="KVK1" s="26"/>
      <c r="KVL1" s="26"/>
      <c r="KVM1" s="26"/>
      <c r="KVN1" s="26"/>
      <c r="KVO1" s="26"/>
      <c r="KVP1" s="26"/>
      <c r="KVQ1" s="26"/>
      <c r="KVR1" s="26"/>
      <c r="KVS1" s="26"/>
      <c r="KVT1" s="26"/>
      <c r="KVU1" s="26"/>
      <c r="KVV1" s="26"/>
      <c r="KVW1" s="26"/>
      <c r="KVX1" s="26"/>
      <c r="KVY1" s="26"/>
      <c r="KVZ1" s="26"/>
      <c r="KWA1" s="26"/>
      <c r="KWB1" s="26"/>
      <c r="KWC1" s="26"/>
      <c r="KWD1" s="26"/>
      <c r="KWE1" s="26"/>
      <c r="KWF1" s="26"/>
      <c r="KWG1" s="26"/>
      <c r="KWH1" s="26"/>
      <c r="KWI1" s="26"/>
      <c r="KWJ1" s="26"/>
      <c r="KWK1" s="26"/>
      <c r="KWL1" s="26"/>
      <c r="KWM1" s="26"/>
      <c r="KWN1" s="26"/>
      <c r="KWO1" s="26"/>
      <c r="KWP1" s="26"/>
      <c r="KWQ1" s="26"/>
      <c r="KWR1" s="26"/>
      <c r="KWS1" s="26"/>
      <c r="KWT1" s="26"/>
      <c r="KWU1" s="26"/>
      <c r="KWV1" s="26"/>
      <c r="KWW1" s="26"/>
      <c r="KWX1" s="26"/>
      <c r="KWY1" s="26"/>
      <c r="KWZ1" s="26"/>
      <c r="KXA1" s="26"/>
      <c r="KXB1" s="26"/>
      <c r="KXC1" s="26"/>
      <c r="KXD1" s="26"/>
      <c r="KXE1" s="26"/>
      <c r="KXF1" s="26"/>
      <c r="KXG1" s="26"/>
      <c r="KXH1" s="26"/>
      <c r="KXI1" s="26"/>
      <c r="KXJ1" s="26"/>
      <c r="KXK1" s="26"/>
      <c r="KXL1" s="26"/>
      <c r="KXM1" s="26"/>
      <c r="KXN1" s="26"/>
      <c r="KXO1" s="26"/>
      <c r="KXP1" s="26"/>
      <c r="KXQ1" s="26"/>
      <c r="KXR1" s="26"/>
      <c r="KXS1" s="26"/>
      <c r="KXT1" s="26"/>
      <c r="KXU1" s="26"/>
      <c r="KXV1" s="26"/>
      <c r="KXW1" s="26"/>
      <c r="KXX1" s="26"/>
      <c r="KXY1" s="26"/>
      <c r="KXZ1" s="26"/>
      <c r="KYA1" s="26"/>
      <c r="KYB1" s="26"/>
      <c r="KYC1" s="26"/>
      <c r="KYD1" s="26"/>
      <c r="KYE1" s="26"/>
      <c r="KYF1" s="26"/>
      <c r="KYG1" s="26"/>
      <c r="KYH1" s="26"/>
      <c r="KYI1" s="26"/>
      <c r="KYJ1" s="26"/>
      <c r="KYK1" s="26"/>
      <c r="KYL1" s="26"/>
      <c r="KYM1" s="26"/>
      <c r="KYN1" s="26"/>
      <c r="KYO1" s="26"/>
      <c r="KYP1" s="26"/>
      <c r="KYQ1" s="26"/>
      <c r="KYR1" s="26"/>
      <c r="KYS1" s="26"/>
      <c r="KYT1" s="26"/>
      <c r="KYU1" s="26"/>
      <c r="KYV1" s="26"/>
      <c r="KYW1" s="26"/>
      <c r="KYX1" s="26"/>
      <c r="KYY1" s="26"/>
      <c r="KYZ1" s="26"/>
      <c r="KZA1" s="26"/>
      <c r="KZB1" s="26"/>
      <c r="KZC1" s="26"/>
      <c r="KZD1" s="26"/>
      <c r="KZE1" s="26"/>
      <c r="KZF1" s="26"/>
      <c r="KZG1" s="26"/>
      <c r="KZH1" s="26"/>
      <c r="KZI1" s="26"/>
      <c r="KZJ1" s="26"/>
      <c r="KZK1" s="26"/>
      <c r="KZL1" s="26"/>
      <c r="KZM1" s="26"/>
      <c r="KZN1" s="26"/>
      <c r="KZO1" s="26"/>
      <c r="KZP1" s="26"/>
      <c r="KZQ1" s="26"/>
      <c r="KZR1" s="26"/>
      <c r="KZS1" s="26"/>
      <c r="KZT1" s="26"/>
      <c r="KZU1" s="26"/>
      <c r="KZV1" s="26"/>
      <c r="KZW1" s="26"/>
      <c r="KZX1" s="26"/>
      <c r="KZY1" s="26"/>
      <c r="KZZ1" s="26"/>
      <c r="LAA1" s="26"/>
      <c r="LAB1" s="26"/>
      <c r="LAC1" s="26"/>
      <c r="LAD1" s="26"/>
      <c r="LAE1" s="26"/>
      <c r="LAF1" s="26"/>
      <c r="LAG1" s="26"/>
      <c r="LAH1" s="26"/>
      <c r="LAI1" s="26"/>
      <c r="LAJ1" s="26"/>
      <c r="LAK1" s="26"/>
      <c r="LAL1" s="26"/>
      <c r="LAM1" s="26"/>
      <c r="LAN1" s="26"/>
      <c r="LAO1" s="26"/>
      <c r="LAP1" s="26"/>
      <c r="LAQ1" s="26"/>
      <c r="LAR1" s="26"/>
      <c r="LAS1" s="26"/>
      <c r="LAT1" s="26"/>
      <c r="LAU1" s="26"/>
      <c r="LAV1" s="26"/>
      <c r="LAW1" s="26"/>
      <c r="LAX1" s="26"/>
      <c r="LAY1" s="26"/>
      <c r="LAZ1" s="26"/>
      <c r="LBA1" s="26"/>
      <c r="LBB1" s="26"/>
      <c r="LBC1" s="26"/>
      <c r="LBD1" s="26"/>
      <c r="LBE1" s="26"/>
      <c r="LBF1" s="26"/>
      <c r="LBG1" s="26"/>
      <c r="LBH1" s="26"/>
      <c r="LBI1" s="26"/>
      <c r="LBJ1" s="26"/>
      <c r="LBK1" s="26"/>
      <c r="LBL1" s="26"/>
      <c r="LBM1" s="26"/>
      <c r="LBN1" s="26"/>
      <c r="LBO1" s="26"/>
      <c r="LBP1" s="26"/>
      <c r="LBQ1" s="26"/>
      <c r="LBR1" s="26"/>
      <c r="LBS1" s="26"/>
      <c r="LBT1" s="26"/>
      <c r="LBU1" s="26"/>
      <c r="LBV1" s="26"/>
      <c r="LBW1" s="26"/>
      <c r="LBX1" s="26"/>
      <c r="LBY1" s="26"/>
      <c r="LBZ1" s="26"/>
      <c r="LCA1" s="26"/>
      <c r="LCB1" s="26"/>
      <c r="LCC1" s="26"/>
      <c r="LCD1" s="26"/>
      <c r="LCE1" s="26"/>
      <c r="LCF1" s="26"/>
      <c r="LCG1" s="26"/>
      <c r="LCH1" s="26"/>
      <c r="LCI1" s="26"/>
      <c r="LCJ1" s="26"/>
      <c r="LCK1" s="26"/>
      <c r="LCL1" s="26"/>
      <c r="LCM1" s="26"/>
      <c r="LCN1" s="26"/>
      <c r="LCO1" s="26"/>
      <c r="LCP1" s="26"/>
      <c r="LCQ1" s="26"/>
      <c r="LCR1" s="26"/>
      <c r="LCS1" s="26"/>
      <c r="LCT1" s="26"/>
      <c r="LCU1" s="26"/>
      <c r="LCV1" s="26"/>
      <c r="LCW1" s="26"/>
      <c r="LCX1" s="26"/>
      <c r="LCY1" s="26"/>
      <c r="LCZ1" s="26"/>
      <c r="LDA1" s="26"/>
      <c r="LDB1" s="26"/>
      <c r="LDC1" s="26"/>
      <c r="LDD1" s="26"/>
      <c r="LDE1" s="26"/>
      <c r="LDF1" s="26"/>
      <c r="LDG1" s="26"/>
      <c r="LDH1" s="26"/>
      <c r="LDI1" s="26"/>
      <c r="LDJ1" s="26"/>
      <c r="LDK1" s="26"/>
      <c r="LDL1" s="26"/>
      <c r="LDM1" s="26"/>
      <c r="LDN1" s="26"/>
      <c r="LDO1" s="26"/>
      <c r="LDP1" s="26"/>
      <c r="LDQ1" s="26"/>
      <c r="LDR1" s="26"/>
      <c r="LDS1" s="26"/>
      <c r="LDT1" s="26"/>
      <c r="LDU1" s="26"/>
      <c r="LDV1" s="26"/>
      <c r="LDW1" s="26"/>
      <c r="LDX1" s="26"/>
      <c r="LDY1" s="26"/>
      <c r="LDZ1" s="26"/>
      <c r="LEA1" s="26"/>
      <c r="LEB1" s="26"/>
      <c r="LEC1" s="26"/>
      <c r="LED1" s="26"/>
      <c r="LEE1" s="26"/>
      <c r="LEF1" s="26"/>
      <c r="LEG1" s="26"/>
      <c r="LEH1" s="26"/>
      <c r="LEI1" s="26"/>
      <c r="LEJ1" s="26"/>
      <c r="LEK1" s="26"/>
      <c r="LEL1" s="26"/>
      <c r="LEM1" s="26"/>
      <c r="LEN1" s="26"/>
      <c r="LEO1" s="26"/>
      <c r="LEP1" s="26"/>
      <c r="LEQ1" s="26"/>
      <c r="LER1" s="26"/>
      <c r="LES1" s="26"/>
      <c r="LET1" s="26"/>
      <c r="LEU1" s="26"/>
      <c r="LEV1" s="26"/>
      <c r="LEW1" s="26"/>
      <c r="LEX1" s="26"/>
      <c r="LEY1" s="26"/>
      <c r="LEZ1" s="26"/>
      <c r="LFA1" s="26"/>
      <c r="LFB1" s="26"/>
      <c r="LFC1" s="26"/>
      <c r="LFD1" s="26"/>
      <c r="LFE1" s="26"/>
      <c r="LFF1" s="26"/>
      <c r="LFG1" s="26"/>
      <c r="LFH1" s="26"/>
      <c r="LFI1" s="26"/>
      <c r="LFJ1" s="26"/>
      <c r="LFK1" s="26"/>
      <c r="LFL1" s="26"/>
      <c r="LFM1" s="26"/>
      <c r="LFN1" s="26"/>
      <c r="LFO1" s="26"/>
      <c r="LFP1" s="26"/>
      <c r="LFQ1" s="26"/>
      <c r="LFR1" s="26"/>
      <c r="LFS1" s="26"/>
      <c r="LFT1" s="26"/>
      <c r="LFU1" s="26"/>
      <c r="LFV1" s="26"/>
      <c r="LFW1" s="26"/>
      <c r="LFX1" s="26"/>
      <c r="LFY1" s="26"/>
      <c r="LFZ1" s="26"/>
      <c r="LGA1" s="26"/>
      <c r="LGB1" s="26"/>
      <c r="LGC1" s="26"/>
      <c r="LGD1" s="26"/>
      <c r="LGE1" s="26"/>
      <c r="LGF1" s="26"/>
      <c r="LGG1" s="26"/>
      <c r="LGH1" s="26"/>
      <c r="LGI1" s="26"/>
      <c r="LGJ1" s="26"/>
      <c r="LGK1" s="26"/>
      <c r="LGL1" s="26"/>
      <c r="LGM1" s="26"/>
      <c r="LGN1" s="26"/>
      <c r="LGO1" s="26"/>
      <c r="LGP1" s="26"/>
      <c r="LGQ1" s="26"/>
      <c r="LGR1" s="26"/>
      <c r="LGS1" s="26"/>
      <c r="LGT1" s="26"/>
      <c r="LGU1" s="26"/>
      <c r="LGV1" s="26"/>
      <c r="LGW1" s="26"/>
      <c r="LGX1" s="26"/>
      <c r="LGY1" s="26"/>
      <c r="LGZ1" s="26"/>
      <c r="LHA1" s="26"/>
      <c r="LHB1" s="26"/>
      <c r="LHC1" s="26"/>
      <c r="LHD1" s="26"/>
      <c r="LHE1" s="26"/>
      <c r="LHF1" s="26"/>
      <c r="LHG1" s="26"/>
      <c r="LHH1" s="26"/>
      <c r="LHI1" s="26"/>
      <c r="LHJ1" s="26"/>
      <c r="LHK1" s="26"/>
      <c r="LHL1" s="26"/>
      <c r="LHM1" s="26"/>
      <c r="LHN1" s="26"/>
      <c r="LHO1" s="26"/>
      <c r="LHP1" s="26"/>
      <c r="LHQ1" s="26"/>
      <c r="LHR1" s="26"/>
      <c r="LHS1" s="26"/>
      <c r="LHT1" s="26"/>
      <c r="LHU1" s="26"/>
      <c r="LHV1" s="26"/>
      <c r="LHW1" s="26"/>
      <c r="LHX1" s="26"/>
      <c r="LHY1" s="26"/>
      <c r="LHZ1" s="26"/>
      <c r="LIA1" s="26"/>
      <c r="LIB1" s="26"/>
      <c r="LIC1" s="26"/>
      <c r="LID1" s="26"/>
      <c r="LIE1" s="26"/>
      <c r="LIF1" s="26"/>
      <c r="LIG1" s="26"/>
      <c r="LIH1" s="26"/>
      <c r="LII1" s="26"/>
      <c r="LIJ1" s="26"/>
      <c r="LIK1" s="26"/>
      <c r="LIL1" s="26"/>
      <c r="LIM1" s="26"/>
      <c r="LIN1" s="26"/>
      <c r="LIO1" s="26"/>
      <c r="LIP1" s="26"/>
      <c r="LIQ1" s="26"/>
      <c r="LIR1" s="26"/>
      <c r="LIS1" s="26"/>
      <c r="LIT1" s="26"/>
      <c r="LIU1" s="26"/>
      <c r="LIV1" s="26"/>
      <c r="LIW1" s="26"/>
      <c r="LIX1" s="26"/>
      <c r="LIY1" s="26"/>
      <c r="LIZ1" s="26"/>
      <c r="LJA1" s="26"/>
      <c r="LJB1" s="26"/>
      <c r="LJC1" s="26"/>
      <c r="LJD1" s="26"/>
      <c r="LJE1" s="26"/>
      <c r="LJF1" s="26"/>
      <c r="LJG1" s="26"/>
      <c r="LJH1" s="26"/>
      <c r="LJI1" s="26"/>
      <c r="LJJ1" s="26"/>
      <c r="LJK1" s="26"/>
      <c r="LJL1" s="26"/>
      <c r="LJM1" s="26"/>
      <c r="LJN1" s="26"/>
      <c r="LJO1" s="26"/>
      <c r="LJP1" s="26"/>
      <c r="LJQ1" s="26"/>
      <c r="LJR1" s="26"/>
      <c r="LJS1" s="26"/>
      <c r="LJT1" s="26"/>
      <c r="LJU1" s="26"/>
      <c r="LJV1" s="26"/>
      <c r="LJW1" s="26"/>
      <c r="LJX1" s="26"/>
      <c r="LJY1" s="26"/>
      <c r="LJZ1" s="26"/>
      <c r="LKA1" s="26"/>
      <c r="LKB1" s="26"/>
      <c r="LKC1" s="26"/>
      <c r="LKD1" s="26"/>
      <c r="LKE1" s="26"/>
      <c r="LKF1" s="26"/>
      <c r="LKG1" s="26"/>
      <c r="LKH1" s="26"/>
      <c r="LKI1" s="26"/>
      <c r="LKJ1" s="26"/>
      <c r="LKK1" s="26"/>
      <c r="LKL1" s="26"/>
      <c r="LKM1" s="26"/>
      <c r="LKN1" s="26"/>
      <c r="LKO1" s="26"/>
      <c r="LKP1" s="26"/>
      <c r="LKQ1" s="26"/>
      <c r="LKR1" s="26"/>
      <c r="LKS1" s="26"/>
      <c r="LKT1" s="26"/>
      <c r="LKU1" s="26"/>
      <c r="LKV1" s="26"/>
      <c r="LKW1" s="26"/>
      <c r="LKX1" s="26"/>
      <c r="LKY1" s="26"/>
      <c r="LKZ1" s="26"/>
      <c r="LLA1" s="26"/>
      <c r="LLB1" s="26"/>
      <c r="LLC1" s="26"/>
      <c r="LLD1" s="26"/>
      <c r="LLE1" s="26"/>
      <c r="LLF1" s="26"/>
      <c r="LLG1" s="26"/>
      <c r="LLH1" s="26"/>
      <c r="LLI1" s="26"/>
      <c r="LLJ1" s="26"/>
      <c r="LLK1" s="26"/>
      <c r="LLL1" s="26"/>
      <c r="LLM1" s="26"/>
      <c r="LLN1" s="26"/>
      <c r="LLO1" s="26"/>
      <c r="LLP1" s="26"/>
      <c r="LLQ1" s="26"/>
      <c r="LLR1" s="26"/>
      <c r="LLS1" s="26"/>
      <c r="LLT1" s="26"/>
      <c r="LLU1" s="26"/>
      <c r="LLV1" s="26"/>
      <c r="LLW1" s="26"/>
      <c r="LLX1" s="26"/>
      <c r="LLY1" s="26"/>
      <c r="LLZ1" s="26"/>
      <c r="LMA1" s="26"/>
      <c r="LMB1" s="26"/>
      <c r="LMC1" s="26"/>
      <c r="LMD1" s="26"/>
      <c r="LME1" s="26"/>
      <c r="LMF1" s="26"/>
      <c r="LMG1" s="26"/>
      <c r="LMH1" s="26"/>
      <c r="LMI1" s="26"/>
      <c r="LMJ1" s="26"/>
      <c r="LMK1" s="26"/>
      <c r="LML1" s="26"/>
      <c r="LMM1" s="26"/>
      <c r="LMN1" s="26"/>
      <c r="LMO1" s="26"/>
      <c r="LMP1" s="26"/>
      <c r="LMQ1" s="26"/>
      <c r="LMR1" s="26"/>
      <c r="LMS1" s="26"/>
      <c r="LMT1" s="26"/>
      <c r="LMU1" s="26"/>
      <c r="LMV1" s="26"/>
      <c r="LMW1" s="26"/>
      <c r="LMX1" s="26"/>
      <c r="LMY1" s="26"/>
      <c r="LMZ1" s="26"/>
      <c r="LNA1" s="26"/>
      <c r="LNB1" s="26"/>
      <c r="LNC1" s="26"/>
      <c r="LND1" s="26"/>
      <c r="LNE1" s="26"/>
      <c r="LNF1" s="26"/>
      <c r="LNG1" s="26"/>
      <c r="LNH1" s="26"/>
      <c r="LNI1" s="26"/>
      <c r="LNJ1" s="26"/>
      <c r="LNK1" s="26"/>
      <c r="LNL1" s="26"/>
      <c r="LNM1" s="26"/>
      <c r="LNN1" s="26"/>
      <c r="LNO1" s="26"/>
      <c r="LNP1" s="26"/>
      <c r="LNQ1" s="26"/>
      <c r="LNR1" s="26"/>
      <c r="LNS1" s="26"/>
      <c r="LNT1" s="26"/>
      <c r="LNU1" s="26"/>
      <c r="LNV1" s="26"/>
      <c r="LNW1" s="26"/>
      <c r="LNX1" s="26"/>
      <c r="LNY1" s="26"/>
      <c r="LNZ1" s="26"/>
      <c r="LOA1" s="26"/>
      <c r="LOB1" s="26"/>
      <c r="LOC1" s="26"/>
      <c r="LOD1" s="26"/>
      <c r="LOE1" s="26"/>
      <c r="LOF1" s="26"/>
      <c r="LOG1" s="26"/>
      <c r="LOH1" s="26"/>
      <c r="LOI1" s="26"/>
      <c r="LOJ1" s="26"/>
      <c r="LOK1" s="26"/>
      <c r="LOL1" s="26"/>
      <c r="LOM1" s="26"/>
      <c r="LON1" s="26"/>
      <c r="LOO1" s="26"/>
      <c r="LOP1" s="26"/>
      <c r="LOQ1" s="26"/>
      <c r="LOR1" s="26"/>
      <c r="LOS1" s="26"/>
      <c r="LOT1" s="26"/>
      <c r="LOU1" s="26"/>
      <c r="LOV1" s="26"/>
      <c r="LOW1" s="26"/>
      <c r="LOX1" s="26"/>
      <c r="LOY1" s="26"/>
      <c r="LOZ1" s="26"/>
      <c r="LPA1" s="26"/>
      <c r="LPB1" s="26"/>
      <c r="LPC1" s="26"/>
      <c r="LPD1" s="26"/>
      <c r="LPE1" s="26"/>
      <c r="LPF1" s="26"/>
      <c r="LPG1" s="26"/>
      <c r="LPH1" s="26"/>
      <c r="LPI1" s="26"/>
      <c r="LPJ1" s="26"/>
      <c r="LPK1" s="26"/>
      <c r="LPL1" s="26"/>
      <c r="LPM1" s="26"/>
      <c r="LPN1" s="26"/>
      <c r="LPO1" s="26"/>
      <c r="LPP1" s="26"/>
      <c r="LPQ1" s="26"/>
      <c r="LPR1" s="26"/>
      <c r="LPS1" s="26"/>
      <c r="LPT1" s="26"/>
      <c r="LPU1" s="26"/>
      <c r="LPV1" s="26"/>
      <c r="LPW1" s="26"/>
      <c r="LPX1" s="26"/>
      <c r="LPY1" s="26"/>
      <c r="LPZ1" s="26"/>
      <c r="LQA1" s="26"/>
      <c r="LQB1" s="26"/>
      <c r="LQC1" s="26"/>
      <c r="LQD1" s="26"/>
      <c r="LQE1" s="26"/>
      <c r="LQF1" s="26"/>
      <c r="LQG1" s="26"/>
      <c r="LQH1" s="26"/>
      <c r="LQI1" s="26"/>
      <c r="LQJ1" s="26"/>
      <c r="LQK1" s="26"/>
      <c r="LQL1" s="26"/>
      <c r="LQM1" s="26"/>
      <c r="LQN1" s="26"/>
      <c r="LQO1" s="26"/>
      <c r="LQP1" s="26"/>
      <c r="LQQ1" s="26"/>
      <c r="LQR1" s="26"/>
      <c r="LQS1" s="26"/>
      <c r="LQT1" s="26"/>
      <c r="LQU1" s="26"/>
      <c r="LQV1" s="26"/>
      <c r="LQW1" s="26"/>
      <c r="LQX1" s="26"/>
      <c r="LQY1" s="26"/>
      <c r="LQZ1" s="26"/>
      <c r="LRA1" s="26"/>
      <c r="LRB1" s="26"/>
      <c r="LRC1" s="26"/>
      <c r="LRD1" s="26"/>
      <c r="LRE1" s="26"/>
      <c r="LRF1" s="26"/>
      <c r="LRG1" s="26"/>
      <c r="LRH1" s="26"/>
      <c r="LRI1" s="26"/>
      <c r="LRJ1" s="26"/>
      <c r="LRK1" s="26"/>
      <c r="LRL1" s="26"/>
      <c r="LRM1" s="26"/>
      <c r="LRN1" s="26"/>
      <c r="LRO1" s="26"/>
      <c r="LRP1" s="26"/>
      <c r="LRQ1" s="26"/>
      <c r="LRR1" s="26"/>
      <c r="LRS1" s="26"/>
      <c r="LRT1" s="26"/>
      <c r="LRU1" s="26"/>
      <c r="LRV1" s="26"/>
      <c r="LRW1" s="26"/>
      <c r="LRX1" s="26"/>
      <c r="LRY1" s="26"/>
      <c r="LRZ1" s="26"/>
      <c r="LSA1" s="26"/>
      <c r="LSB1" s="26"/>
      <c r="LSC1" s="26"/>
      <c r="LSD1" s="26"/>
      <c r="LSE1" s="26"/>
      <c r="LSF1" s="26"/>
      <c r="LSG1" s="26"/>
      <c r="LSH1" s="26"/>
      <c r="LSI1" s="26"/>
      <c r="LSJ1" s="26"/>
      <c r="LSK1" s="26"/>
      <c r="LSL1" s="26"/>
      <c r="LSM1" s="26"/>
      <c r="LSN1" s="26"/>
      <c r="LSO1" s="26"/>
      <c r="LSP1" s="26"/>
      <c r="LSQ1" s="26"/>
      <c r="LSR1" s="26"/>
      <c r="LSS1" s="26"/>
      <c r="LST1" s="26"/>
      <c r="LSU1" s="26"/>
      <c r="LSV1" s="26"/>
      <c r="LSW1" s="26"/>
      <c r="LSX1" s="26"/>
      <c r="LSY1" s="26"/>
      <c r="LSZ1" s="26"/>
      <c r="LTA1" s="26"/>
      <c r="LTB1" s="26"/>
      <c r="LTC1" s="26"/>
      <c r="LTD1" s="26"/>
      <c r="LTE1" s="26"/>
      <c r="LTF1" s="26"/>
      <c r="LTG1" s="26"/>
      <c r="LTH1" s="26"/>
      <c r="LTI1" s="26"/>
      <c r="LTJ1" s="26"/>
      <c r="LTK1" s="26"/>
      <c r="LTL1" s="26"/>
      <c r="LTM1" s="26"/>
      <c r="LTN1" s="26"/>
      <c r="LTO1" s="26"/>
      <c r="LTP1" s="26"/>
      <c r="LTQ1" s="26"/>
      <c r="LTR1" s="26"/>
      <c r="LTS1" s="26"/>
      <c r="LTT1" s="26"/>
      <c r="LTU1" s="26"/>
      <c r="LTV1" s="26"/>
      <c r="LTW1" s="26"/>
      <c r="LTX1" s="26"/>
      <c r="LTY1" s="26"/>
      <c r="LTZ1" s="26"/>
      <c r="LUA1" s="26"/>
      <c r="LUB1" s="26"/>
      <c r="LUC1" s="26"/>
      <c r="LUD1" s="26"/>
      <c r="LUE1" s="26"/>
      <c r="LUF1" s="26"/>
      <c r="LUG1" s="26"/>
      <c r="LUH1" s="26"/>
      <c r="LUI1" s="26"/>
      <c r="LUJ1" s="26"/>
      <c r="LUK1" s="26"/>
      <c r="LUL1" s="26"/>
      <c r="LUM1" s="26"/>
      <c r="LUN1" s="26"/>
      <c r="LUO1" s="26"/>
      <c r="LUP1" s="26"/>
      <c r="LUQ1" s="26"/>
      <c r="LUR1" s="26"/>
      <c r="LUS1" s="26"/>
      <c r="LUT1" s="26"/>
      <c r="LUU1" s="26"/>
      <c r="LUV1" s="26"/>
      <c r="LUW1" s="26"/>
      <c r="LUX1" s="26"/>
      <c r="LUY1" s="26"/>
      <c r="LUZ1" s="26"/>
      <c r="LVA1" s="26"/>
      <c r="LVB1" s="26"/>
      <c r="LVC1" s="26"/>
      <c r="LVD1" s="26"/>
      <c r="LVE1" s="26"/>
      <c r="LVF1" s="26"/>
      <c r="LVG1" s="26"/>
      <c r="LVH1" s="26"/>
      <c r="LVI1" s="26"/>
      <c r="LVJ1" s="26"/>
      <c r="LVK1" s="26"/>
      <c r="LVL1" s="26"/>
      <c r="LVM1" s="26"/>
      <c r="LVN1" s="26"/>
      <c r="LVO1" s="26"/>
      <c r="LVP1" s="26"/>
      <c r="LVQ1" s="26"/>
      <c r="LVR1" s="26"/>
      <c r="LVS1" s="26"/>
      <c r="LVT1" s="26"/>
      <c r="LVU1" s="26"/>
      <c r="LVV1" s="26"/>
      <c r="LVW1" s="26"/>
      <c r="LVX1" s="26"/>
      <c r="LVY1" s="26"/>
      <c r="LVZ1" s="26"/>
      <c r="LWA1" s="26"/>
      <c r="LWB1" s="26"/>
      <c r="LWC1" s="26"/>
      <c r="LWD1" s="26"/>
      <c r="LWE1" s="26"/>
      <c r="LWF1" s="26"/>
      <c r="LWG1" s="26"/>
      <c r="LWH1" s="26"/>
      <c r="LWI1" s="26"/>
      <c r="LWJ1" s="26"/>
      <c r="LWK1" s="26"/>
      <c r="LWL1" s="26"/>
      <c r="LWM1" s="26"/>
      <c r="LWN1" s="26"/>
      <c r="LWO1" s="26"/>
      <c r="LWP1" s="26"/>
      <c r="LWQ1" s="26"/>
      <c r="LWR1" s="26"/>
      <c r="LWS1" s="26"/>
      <c r="LWT1" s="26"/>
      <c r="LWU1" s="26"/>
      <c r="LWV1" s="26"/>
      <c r="LWW1" s="26"/>
      <c r="LWX1" s="26"/>
      <c r="LWY1" s="26"/>
      <c r="LWZ1" s="26"/>
      <c r="LXA1" s="26"/>
      <c r="LXB1" s="26"/>
      <c r="LXC1" s="26"/>
      <c r="LXD1" s="26"/>
      <c r="LXE1" s="26"/>
      <c r="LXF1" s="26"/>
      <c r="LXG1" s="26"/>
      <c r="LXH1" s="26"/>
      <c r="LXI1" s="26"/>
      <c r="LXJ1" s="26"/>
      <c r="LXK1" s="26"/>
      <c r="LXL1" s="26"/>
      <c r="LXM1" s="26"/>
      <c r="LXN1" s="26"/>
      <c r="LXO1" s="26"/>
      <c r="LXP1" s="26"/>
      <c r="LXQ1" s="26"/>
      <c r="LXR1" s="26"/>
      <c r="LXS1" s="26"/>
      <c r="LXT1" s="26"/>
      <c r="LXU1" s="26"/>
      <c r="LXV1" s="26"/>
      <c r="LXW1" s="26"/>
      <c r="LXX1" s="26"/>
      <c r="LXY1" s="26"/>
      <c r="LXZ1" s="26"/>
      <c r="LYA1" s="26"/>
      <c r="LYB1" s="26"/>
      <c r="LYC1" s="26"/>
      <c r="LYD1" s="26"/>
      <c r="LYE1" s="26"/>
      <c r="LYF1" s="26"/>
      <c r="LYG1" s="26"/>
      <c r="LYH1" s="26"/>
      <c r="LYI1" s="26"/>
      <c r="LYJ1" s="26"/>
      <c r="LYK1" s="26"/>
      <c r="LYL1" s="26"/>
      <c r="LYM1" s="26"/>
      <c r="LYN1" s="26"/>
      <c r="LYO1" s="26"/>
      <c r="LYP1" s="26"/>
      <c r="LYQ1" s="26"/>
      <c r="LYR1" s="26"/>
      <c r="LYS1" s="26"/>
      <c r="LYT1" s="26"/>
      <c r="LYU1" s="26"/>
      <c r="LYV1" s="26"/>
      <c r="LYW1" s="26"/>
      <c r="LYX1" s="26"/>
      <c r="LYY1" s="26"/>
      <c r="LYZ1" s="26"/>
      <c r="LZA1" s="26"/>
      <c r="LZB1" s="26"/>
      <c r="LZC1" s="26"/>
      <c r="LZD1" s="26"/>
      <c r="LZE1" s="26"/>
      <c r="LZF1" s="26"/>
      <c r="LZG1" s="26"/>
      <c r="LZH1" s="26"/>
      <c r="LZI1" s="26"/>
      <c r="LZJ1" s="26"/>
      <c r="LZK1" s="26"/>
      <c r="LZL1" s="26"/>
      <c r="LZM1" s="26"/>
      <c r="LZN1" s="26"/>
      <c r="LZO1" s="26"/>
      <c r="LZP1" s="26"/>
      <c r="LZQ1" s="26"/>
      <c r="LZR1" s="26"/>
      <c r="LZS1" s="26"/>
      <c r="LZT1" s="26"/>
      <c r="LZU1" s="26"/>
      <c r="LZV1" s="26"/>
      <c r="LZW1" s="26"/>
      <c r="LZX1" s="26"/>
      <c r="LZY1" s="26"/>
      <c r="LZZ1" s="26"/>
      <c r="MAA1" s="26"/>
      <c r="MAB1" s="26"/>
      <c r="MAC1" s="26"/>
      <c r="MAD1" s="26"/>
      <c r="MAE1" s="26"/>
      <c r="MAF1" s="26"/>
      <c r="MAG1" s="26"/>
      <c r="MAH1" s="26"/>
      <c r="MAI1" s="26"/>
      <c r="MAJ1" s="26"/>
      <c r="MAK1" s="26"/>
      <c r="MAL1" s="26"/>
      <c r="MAM1" s="26"/>
      <c r="MAN1" s="26"/>
      <c r="MAO1" s="26"/>
      <c r="MAP1" s="26"/>
      <c r="MAQ1" s="26"/>
      <c r="MAR1" s="26"/>
      <c r="MAS1" s="26"/>
      <c r="MAT1" s="26"/>
      <c r="MAU1" s="26"/>
      <c r="MAV1" s="26"/>
      <c r="MAW1" s="26"/>
      <c r="MAX1" s="26"/>
      <c r="MAY1" s="26"/>
      <c r="MAZ1" s="26"/>
      <c r="MBA1" s="26"/>
      <c r="MBB1" s="26"/>
      <c r="MBC1" s="26"/>
      <c r="MBD1" s="26"/>
      <c r="MBE1" s="26"/>
      <c r="MBF1" s="26"/>
      <c r="MBG1" s="26"/>
      <c r="MBH1" s="26"/>
      <c r="MBI1" s="26"/>
      <c r="MBJ1" s="26"/>
      <c r="MBK1" s="26"/>
      <c r="MBL1" s="26"/>
      <c r="MBM1" s="26"/>
      <c r="MBN1" s="26"/>
      <c r="MBO1" s="26"/>
      <c r="MBP1" s="26"/>
      <c r="MBQ1" s="26"/>
      <c r="MBR1" s="26"/>
      <c r="MBS1" s="26"/>
      <c r="MBT1" s="26"/>
      <c r="MBU1" s="26"/>
      <c r="MBV1" s="26"/>
      <c r="MBW1" s="26"/>
      <c r="MBX1" s="26"/>
      <c r="MBY1" s="26"/>
      <c r="MBZ1" s="26"/>
      <c r="MCA1" s="26"/>
      <c r="MCB1" s="26"/>
      <c r="MCC1" s="26"/>
      <c r="MCD1" s="26"/>
      <c r="MCE1" s="26"/>
      <c r="MCF1" s="26"/>
      <c r="MCG1" s="26"/>
      <c r="MCH1" s="26"/>
      <c r="MCI1" s="26"/>
      <c r="MCJ1" s="26"/>
      <c r="MCK1" s="26"/>
      <c r="MCL1" s="26"/>
      <c r="MCM1" s="26"/>
      <c r="MCN1" s="26"/>
      <c r="MCO1" s="26"/>
      <c r="MCP1" s="26"/>
      <c r="MCQ1" s="26"/>
      <c r="MCR1" s="26"/>
      <c r="MCS1" s="26"/>
      <c r="MCT1" s="26"/>
      <c r="MCU1" s="26"/>
      <c r="MCV1" s="26"/>
      <c r="MCW1" s="26"/>
      <c r="MCX1" s="26"/>
      <c r="MCY1" s="26"/>
      <c r="MCZ1" s="26"/>
      <c r="MDA1" s="26"/>
      <c r="MDB1" s="26"/>
      <c r="MDC1" s="26"/>
      <c r="MDD1" s="26"/>
      <c r="MDE1" s="26"/>
      <c r="MDF1" s="26"/>
      <c r="MDG1" s="26"/>
      <c r="MDH1" s="26"/>
      <c r="MDI1" s="26"/>
      <c r="MDJ1" s="26"/>
      <c r="MDK1" s="26"/>
      <c r="MDL1" s="26"/>
      <c r="MDM1" s="26"/>
      <c r="MDN1" s="26"/>
      <c r="MDO1" s="26"/>
      <c r="MDP1" s="26"/>
      <c r="MDQ1" s="26"/>
      <c r="MDR1" s="26"/>
      <c r="MDS1" s="26"/>
      <c r="MDT1" s="26"/>
      <c r="MDU1" s="26"/>
      <c r="MDV1" s="26"/>
      <c r="MDW1" s="26"/>
      <c r="MDX1" s="26"/>
      <c r="MDY1" s="26"/>
      <c r="MDZ1" s="26"/>
      <c r="MEA1" s="26"/>
      <c r="MEB1" s="26"/>
      <c r="MEC1" s="26"/>
      <c r="MED1" s="26"/>
      <c r="MEE1" s="26"/>
      <c r="MEF1" s="26"/>
      <c r="MEG1" s="26"/>
      <c r="MEH1" s="26"/>
      <c r="MEI1" s="26"/>
      <c r="MEJ1" s="26"/>
      <c r="MEK1" s="26"/>
      <c r="MEL1" s="26"/>
      <c r="MEM1" s="26"/>
      <c r="MEN1" s="26"/>
      <c r="MEO1" s="26"/>
      <c r="MEP1" s="26"/>
      <c r="MEQ1" s="26"/>
      <c r="MER1" s="26"/>
      <c r="MES1" s="26"/>
      <c r="MET1" s="26"/>
      <c r="MEU1" s="26"/>
      <c r="MEV1" s="26"/>
      <c r="MEW1" s="26"/>
      <c r="MEX1" s="26"/>
      <c r="MEY1" s="26"/>
      <c r="MEZ1" s="26"/>
      <c r="MFA1" s="26"/>
      <c r="MFB1" s="26"/>
      <c r="MFC1" s="26"/>
      <c r="MFD1" s="26"/>
      <c r="MFE1" s="26"/>
      <c r="MFF1" s="26"/>
      <c r="MFG1" s="26"/>
      <c r="MFH1" s="26"/>
      <c r="MFI1" s="26"/>
      <c r="MFJ1" s="26"/>
      <c r="MFK1" s="26"/>
      <c r="MFL1" s="26"/>
      <c r="MFM1" s="26"/>
      <c r="MFN1" s="26"/>
      <c r="MFO1" s="26"/>
      <c r="MFP1" s="26"/>
      <c r="MFQ1" s="26"/>
      <c r="MFR1" s="26"/>
      <c r="MFS1" s="26"/>
      <c r="MFT1" s="26"/>
      <c r="MFU1" s="26"/>
      <c r="MFV1" s="26"/>
      <c r="MFW1" s="26"/>
      <c r="MFX1" s="26"/>
      <c r="MFY1" s="26"/>
      <c r="MFZ1" s="26"/>
      <c r="MGA1" s="26"/>
      <c r="MGB1" s="26"/>
      <c r="MGC1" s="26"/>
      <c r="MGD1" s="26"/>
      <c r="MGE1" s="26"/>
      <c r="MGF1" s="26"/>
      <c r="MGG1" s="26"/>
      <c r="MGH1" s="26"/>
      <c r="MGI1" s="26"/>
      <c r="MGJ1" s="26"/>
      <c r="MGK1" s="26"/>
      <c r="MGL1" s="26"/>
      <c r="MGM1" s="26"/>
      <c r="MGN1" s="26"/>
      <c r="MGO1" s="26"/>
      <c r="MGP1" s="26"/>
      <c r="MGQ1" s="26"/>
      <c r="MGR1" s="26"/>
      <c r="MGS1" s="26"/>
      <c r="MGT1" s="26"/>
      <c r="MGU1" s="26"/>
      <c r="MGV1" s="26"/>
      <c r="MGW1" s="26"/>
      <c r="MGX1" s="26"/>
      <c r="MGY1" s="26"/>
      <c r="MGZ1" s="26"/>
      <c r="MHA1" s="26"/>
      <c r="MHB1" s="26"/>
      <c r="MHC1" s="26"/>
      <c r="MHD1" s="26"/>
      <c r="MHE1" s="26"/>
      <c r="MHF1" s="26"/>
      <c r="MHG1" s="26"/>
      <c r="MHH1" s="26"/>
      <c r="MHI1" s="26"/>
      <c r="MHJ1" s="26"/>
      <c r="MHK1" s="26"/>
      <c r="MHL1" s="26"/>
      <c r="MHM1" s="26"/>
      <c r="MHN1" s="26"/>
      <c r="MHO1" s="26"/>
      <c r="MHP1" s="26"/>
      <c r="MHQ1" s="26"/>
      <c r="MHR1" s="26"/>
      <c r="MHS1" s="26"/>
      <c r="MHT1" s="26"/>
      <c r="MHU1" s="26"/>
      <c r="MHV1" s="26"/>
      <c r="MHW1" s="26"/>
      <c r="MHX1" s="26"/>
      <c r="MHY1" s="26"/>
      <c r="MHZ1" s="26"/>
      <c r="MIA1" s="26"/>
      <c r="MIB1" s="26"/>
      <c r="MIC1" s="26"/>
      <c r="MID1" s="26"/>
      <c r="MIE1" s="26"/>
      <c r="MIF1" s="26"/>
      <c r="MIG1" s="26"/>
      <c r="MIH1" s="26"/>
      <c r="MII1" s="26"/>
      <c r="MIJ1" s="26"/>
      <c r="MIK1" s="26"/>
      <c r="MIL1" s="26"/>
      <c r="MIM1" s="26"/>
      <c r="MIN1" s="26"/>
      <c r="MIO1" s="26"/>
      <c r="MIP1" s="26"/>
      <c r="MIQ1" s="26"/>
      <c r="MIR1" s="26"/>
      <c r="MIS1" s="26"/>
      <c r="MIT1" s="26"/>
      <c r="MIU1" s="26"/>
      <c r="MIV1" s="26"/>
      <c r="MIW1" s="26"/>
      <c r="MIX1" s="26"/>
      <c r="MIY1" s="26"/>
      <c r="MIZ1" s="26"/>
      <c r="MJA1" s="26"/>
      <c r="MJB1" s="26"/>
      <c r="MJC1" s="26"/>
      <c r="MJD1" s="26"/>
      <c r="MJE1" s="26"/>
      <c r="MJF1" s="26"/>
      <c r="MJG1" s="26"/>
      <c r="MJH1" s="26"/>
      <c r="MJI1" s="26"/>
      <c r="MJJ1" s="26"/>
      <c r="MJK1" s="26"/>
      <c r="MJL1" s="26"/>
      <c r="MJM1" s="26"/>
      <c r="MJN1" s="26"/>
      <c r="MJO1" s="26"/>
      <c r="MJP1" s="26"/>
      <c r="MJQ1" s="26"/>
      <c r="MJR1" s="26"/>
      <c r="MJS1" s="26"/>
      <c r="MJT1" s="26"/>
      <c r="MJU1" s="26"/>
      <c r="MJV1" s="26"/>
      <c r="MJW1" s="26"/>
      <c r="MJX1" s="26"/>
      <c r="MJY1" s="26"/>
      <c r="MJZ1" s="26"/>
      <c r="MKA1" s="26"/>
      <c r="MKB1" s="26"/>
      <c r="MKC1" s="26"/>
      <c r="MKD1" s="26"/>
      <c r="MKE1" s="26"/>
      <c r="MKF1" s="26"/>
      <c r="MKG1" s="26"/>
      <c r="MKH1" s="26"/>
      <c r="MKI1" s="26"/>
      <c r="MKJ1" s="26"/>
      <c r="MKK1" s="26"/>
      <c r="MKL1" s="26"/>
      <c r="MKM1" s="26"/>
      <c r="MKN1" s="26"/>
      <c r="MKO1" s="26"/>
      <c r="MKP1" s="26"/>
      <c r="MKQ1" s="26"/>
      <c r="MKR1" s="26"/>
      <c r="MKS1" s="26"/>
      <c r="MKT1" s="26"/>
      <c r="MKU1" s="26"/>
      <c r="MKV1" s="26"/>
      <c r="MKW1" s="26"/>
      <c r="MKX1" s="26"/>
      <c r="MKY1" s="26"/>
      <c r="MKZ1" s="26"/>
      <c r="MLA1" s="26"/>
      <c r="MLB1" s="26"/>
      <c r="MLC1" s="26"/>
      <c r="MLD1" s="26"/>
      <c r="MLE1" s="26"/>
      <c r="MLF1" s="26"/>
      <c r="MLG1" s="26"/>
      <c r="MLH1" s="26"/>
      <c r="MLI1" s="26"/>
      <c r="MLJ1" s="26"/>
      <c r="MLK1" s="26"/>
      <c r="MLL1" s="26"/>
      <c r="MLM1" s="26"/>
      <c r="MLN1" s="26"/>
      <c r="MLO1" s="26"/>
      <c r="MLP1" s="26"/>
      <c r="MLQ1" s="26"/>
      <c r="MLR1" s="26"/>
      <c r="MLS1" s="26"/>
      <c r="MLT1" s="26"/>
      <c r="MLU1" s="26"/>
      <c r="MLV1" s="26"/>
      <c r="MLW1" s="26"/>
      <c r="MLX1" s="26"/>
      <c r="MLY1" s="26"/>
      <c r="MLZ1" s="26"/>
      <c r="MMA1" s="26"/>
      <c r="MMB1" s="26"/>
      <c r="MMC1" s="26"/>
      <c r="MMD1" s="26"/>
      <c r="MME1" s="26"/>
      <c r="MMF1" s="26"/>
      <c r="MMG1" s="26"/>
      <c r="MMH1" s="26"/>
      <c r="MMI1" s="26"/>
      <c r="MMJ1" s="26"/>
      <c r="MMK1" s="26"/>
      <c r="MML1" s="26"/>
      <c r="MMM1" s="26"/>
      <c r="MMN1" s="26"/>
      <c r="MMO1" s="26"/>
      <c r="MMP1" s="26"/>
      <c r="MMQ1" s="26"/>
      <c r="MMR1" s="26"/>
      <c r="MMS1" s="26"/>
      <c r="MMT1" s="26"/>
      <c r="MMU1" s="26"/>
      <c r="MMV1" s="26"/>
      <c r="MMW1" s="26"/>
      <c r="MMX1" s="26"/>
      <c r="MMY1" s="26"/>
      <c r="MMZ1" s="26"/>
      <c r="MNA1" s="26"/>
      <c r="MNB1" s="26"/>
      <c r="MNC1" s="26"/>
      <c r="MND1" s="26"/>
      <c r="MNE1" s="26"/>
      <c r="MNF1" s="26"/>
      <c r="MNG1" s="26"/>
      <c r="MNH1" s="26"/>
      <c r="MNI1" s="26"/>
      <c r="MNJ1" s="26"/>
      <c r="MNK1" s="26"/>
      <c r="MNL1" s="26"/>
      <c r="MNM1" s="26"/>
      <c r="MNN1" s="26"/>
      <c r="MNO1" s="26"/>
      <c r="MNP1" s="26"/>
      <c r="MNQ1" s="26"/>
      <c r="MNR1" s="26"/>
      <c r="MNS1" s="26"/>
      <c r="MNT1" s="26"/>
      <c r="MNU1" s="26"/>
      <c r="MNV1" s="26"/>
      <c r="MNW1" s="26"/>
      <c r="MNX1" s="26"/>
      <c r="MNY1" s="26"/>
      <c r="MNZ1" s="26"/>
      <c r="MOA1" s="26"/>
      <c r="MOB1" s="26"/>
      <c r="MOC1" s="26"/>
      <c r="MOD1" s="26"/>
      <c r="MOE1" s="26"/>
      <c r="MOF1" s="26"/>
      <c r="MOG1" s="26"/>
      <c r="MOH1" s="26"/>
      <c r="MOI1" s="26"/>
      <c r="MOJ1" s="26"/>
      <c r="MOK1" s="26"/>
      <c r="MOL1" s="26"/>
      <c r="MOM1" s="26"/>
      <c r="MON1" s="26"/>
      <c r="MOO1" s="26"/>
      <c r="MOP1" s="26"/>
      <c r="MOQ1" s="26"/>
      <c r="MOR1" s="26"/>
      <c r="MOS1" s="26"/>
      <c r="MOT1" s="26"/>
      <c r="MOU1" s="26"/>
      <c r="MOV1" s="26"/>
      <c r="MOW1" s="26"/>
      <c r="MOX1" s="26"/>
      <c r="MOY1" s="26"/>
      <c r="MOZ1" s="26"/>
      <c r="MPA1" s="26"/>
      <c r="MPB1" s="26"/>
      <c r="MPC1" s="26"/>
      <c r="MPD1" s="26"/>
      <c r="MPE1" s="26"/>
      <c r="MPF1" s="26"/>
      <c r="MPG1" s="26"/>
      <c r="MPH1" s="26"/>
      <c r="MPI1" s="26"/>
      <c r="MPJ1" s="26"/>
      <c r="MPK1" s="26"/>
      <c r="MPL1" s="26"/>
      <c r="MPM1" s="26"/>
      <c r="MPN1" s="26"/>
      <c r="MPO1" s="26"/>
      <c r="MPP1" s="26"/>
      <c r="MPQ1" s="26"/>
      <c r="MPR1" s="26"/>
      <c r="MPS1" s="26"/>
      <c r="MPT1" s="26"/>
      <c r="MPU1" s="26"/>
      <c r="MPV1" s="26"/>
      <c r="MPW1" s="26"/>
      <c r="MPX1" s="26"/>
      <c r="MPY1" s="26"/>
      <c r="MPZ1" s="26"/>
      <c r="MQA1" s="26"/>
      <c r="MQB1" s="26"/>
      <c r="MQC1" s="26"/>
      <c r="MQD1" s="26"/>
      <c r="MQE1" s="26"/>
      <c r="MQF1" s="26"/>
      <c r="MQG1" s="26"/>
      <c r="MQH1" s="26"/>
      <c r="MQI1" s="26"/>
      <c r="MQJ1" s="26"/>
      <c r="MQK1" s="26"/>
      <c r="MQL1" s="26"/>
      <c r="MQM1" s="26"/>
      <c r="MQN1" s="26"/>
      <c r="MQO1" s="26"/>
      <c r="MQP1" s="26"/>
      <c r="MQQ1" s="26"/>
      <c r="MQR1" s="26"/>
      <c r="MQS1" s="26"/>
      <c r="MQT1" s="26"/>
      <c r="MQU1" s="26"/>
      <c r="MQV1" s="26"/>
      <c r="MQW1" s="26"/>
      <c r="MQX1" s="26"/>
      <c r="MQY1" s="26"/>
      <c r="MQZ1" s="26"/>
      <c r="MRA1" s="26"/>
      <c r="MRB1" s="26"/>
      <c r="MRC1" s="26"/>
      <c r="MRD1" s="26"/>
      <c r="MRE1" s="26"/>
      <c r="MRF1" s="26"/>
      <c r="MRG1" s="26"/>
      <c r="MRH1" s="26"/>
      <c r="MRI1" s="26"/>
      <c r="MRJ1" s="26"/>
      <c r="MRK1" s="26"/>
      <c r="MRL1" s="26"/>
      <c r="MRM1" s="26"/>
      <c r="MRN1" s="26"/>
      <c r="MRO1" s="26"/>
      <c r="MRP1" s="26"/>
      <c r="MRQ1" s="26"/>
      <c r="MRR1" s="26"/>
      <c r="MRS1" s="26"/>
      <c r="MRT1" s="26"/>
      <c r="MRU1" s="26"/>
      <c r="MRV1" s="26"/>
      <c r="MRW1" s="26"/>
      <c r="MRX1" s="26"/>
      <c r="MRY1" s="26"/>
      <c r="MRZ1" s="26"/>
      <c r="MSA1" s="26"/>
      <c r="MSB1" s="26"/>
      <c r="MSC1" s="26"/>
      <c r="MSD1" s="26"/>
      <c r="MSE1" s="26"/>
      <c r="MSF1" s="26"/>
      <c r="MSG1" s="26"/>
      <c r="MSH1" s="26"/>
      <c r="MSI1" s="26"/>
      <c r="MSJ1" s="26"/>
      <c r="MSK1" s="26"/>
      <c r="MSL1" s="26"/>
      <c r="MSM1" s="26"/>
      <c r="MSN1" s="26"/>
      <c r="MSO1" s="26"/>
      <c r="MSP1" s="26"/>
      <c r="MSQ1" s="26"/>
      <c r="MSR1" s="26"/>
      <c r="MSS1" s="26"/>
      <c r="MST1" s="26"/>
      <c r="MSU1" s="26"/>
      <c r="MSV1" s="26"/>
      <c r="MSW1" s="26"/>
      <c r="MSX1" s="26"/>
      <c r="MSY1" s="26"/>
      <c r="MSZ1" s="26"/>
      <c r="MTA1" s="26"/>
      <c r="MTB1" s="26"/>
      <c r="MTC1" s="26"/>
      <c r="MTD1" s="26"/>
      <c r="MTE1" s="26"/>
      <c r="MTF1" s="26"/>
      <c r="MTG1" s="26"/>
      <c r="MTH1" s="26"/>
      <c r="MTI1" s="26"/>
      <c r="MTJ1" s="26"/>
      <c r="MTK1" s="26"/>
      <c r="MTL1" s="26"/>
      <c r="MTM1" s="26"/>
      <c r="MTN1" s="26"/>
      <c r="MTO1" s="26"/>
      <c r="MTP1" s="26"/>
      <c r="MTQ1" s="26"/>
      <c r="MTR1" s="26"/>
      <c r="MTS1" s="26"/>
      <c r="MTT1" s="26"/>
      <c r="MTU1" s="26"/>
      <c r="MTV1" s="26"/>
      <c r="MTW1" s="26"/>
      <c r="MTX1" s="26"/>
      <c r="MTY1" s="26"/>
      <c r="MTZ1" s="26"/>
      <c r="MUA1" s="26"/>
      <c r="MUB1" s="26"/>
      <c r="MUC1" s="26"/>
      <c r="MUD1" s="26"/>
      <c r="MUE1" s="26"/>
      <c r="MUF1" s="26"/>
      <c r="MUG1" s="26"/>
      <c r="MUH1" s="26"/>
      <c r="MUI1" s="26"/>
      <c r="MUJ1" s="26"/>
      <c r="MUK1" s="26"/>
      <c r="MUL1" s="26"/>
      <c r="MUM1" s="26"/>
      <c r="MUN1" s="26"/>
      <c r="MUO1" s="26"/>
      <c r="MUP1" s="26"/>
      <c r="MUQ1" s="26"/>
      <c r="MUR1" s="26"/>
      <c r="MUS1" s="26"/>
      <c r="MUT1" s="26"/>
      <c r="MUU1" s="26"/>
      <c r="MUV1" s="26"/>
      <c r="MUW1" s="26"/>
      <c r="MUX1" s="26"/>
      <c r="MUY1" s="26"/>
      <c r="MUZ1" s="26"/>
      <c r="MVA1" s="26"/>
      <c r="MVB1" s="26"/>
      <c r="MVC1" s="26"/>
      <c r="MVD1" s="26"/>
      <c r="MVE1" s="26"/>
      <c r="MVF1" s="26"/>
      <c r="MVG1" s="26"/>
      <c r="MVH1" s="26"/>
      <c r="MVI1" s="26"/>
      <c r="MVJ1" s="26"/>
      <c r="MVK1" s="26"/>
      <c r="MVL1" s="26"/>
      <c r="MVM1" s="26"/>
      <c r="MVN1" s="26"/>
      <c r="MVO1" s="26"/>
      <c r="MVP1" s="26"/>
      <c r="MVQ1" s="26"/>
      <c r="MVR1" s="26"/>
      <c r="MVS1" s="26"/>
      <c r="MVT1" s="26"/>
      <c r="MVU1" s="26"/>
      <c r="MVV1" s="26"/>
      <c r="MVW1" s="26"/>
      <c r="MVX1" s="26"/>
      <c r="MVY1" s="26"/>
      <c r="MVZ1" s="26"/>
      <c r="MWA1" s="26"/>
      <c r="MWB1" s="26"/>
      <c r="MWC1" s="26"/>
      <c r="MWD1" s="26"/>
      <c r="MWE1" s="26"/>
      <c r="MWF1" s="26"/>
      <c r="MWG1" s="26"/>
      <c r="MWH1" s="26"/>
      <c r="MWI1" s="26"/>
      <c r="MWJ1" s="26"/>
      <c r="MWK1" s="26"/>
      <c r="MWL1" s="26"/>
      <c r="MWM1" s="26"/>
      <c r="MWN1" s="26"/>
      <c r="MWO1" s="26"/>
      <c r="MWP1" s="26"/>
      <c r="MWQ1" s="26"/>
      <c r="MWR1" s="26"/>
      <c r="MWS1" s="26"/>
      <c r="MWT1" s="26"/>
      <c r="MWU1" s="26"/>
      <c r="MWV1" s="26"/>
      <c r="MWW1" s="26"/>
      <c r="MWX1" s="26"/>
      <c r="MWY1" s="26"/>
      <c r="MWZ1" s="26"/>
      <c r="MXA1" s="26"/>
      <c r="MXB1" s="26"/>
      <c r="MXC1" s="26"/>
      <c r="MXD1" s="26"/>
      <c r="MXE1" s="26"/>
      <c r="MXF1" s="26"/>
      <c r="MXG1" s="26"/>
      <c r="MXH1" s="26"/>
      <c r="MXI1" s="26"/>
      <c r="MXJ1" s="26"/>
      <c r="MXK1" s="26"/>
      <c r="MXL1" s="26"/>
      <c r="MXM1" s="26"/>
      <c r="MXN1" s="26"/>
      <c r="MXO1" s="26"/>
      <c r="MXP1" s="26"/>
      <c r="MXQ1" s="26"/>
      <c r="MXR1" s="26"/>
      <c r="MXS1" s="26"/>
      <c r="MXT1" s="26"/>
      <c r="MXU1" s="26"/>
      <c r="MXV1" s="26"/>
      <c r="MXW1" s="26"/>
      <c r="MXX1" s="26"/>
      <c r="MXY1" s="26"/>
      <c r="MXZ1" s="26"/>
      <c r="MYA1" s="26"/>
      <c r="MYB1" s="26"/>
      <c r="MYC1" s="26"/>
      <c r="MYD1" s="26"/>
      <c r="MYE1" s="26"/>
      <c r="MYF1" s="26"/>
      <c r="MYG1" s="26"/>
      <c r="MYH1" s="26"/>
      <c r="MYI1" s="26"/>
      <c r="MYJ1" s="26"/>
      <c r="MYK1" s="26"/>
      <c r="MYL1" s="26"/>
      <c r="MYM1" s="26"/>
      <c r="MYN1" s="26"/>
      <c r="MYO1" s="26"/>
      <c r="MYP1" s="26"/>
      <c r="MYQ1" s="26"/>
      <c r="MYR1" s="26"/>
      <c r="MYS1" s="26"/>
      <c r="MYT1" s="26"/>
      <c r="MYU1" s="26"/>
      <c r="MYV1" s="26"/>
      <c r="MYW1" s="26"/>
      <c r="MYX1" s="26"/>
      <c r="MYY1" s="26"/>
      <c r="MYZ1" s="26"/>
      <c r="MZA1" s="26"/>
      <c r="MZB1" s="26"/>
      <c r="MZC1" s="26"/>
      <c r="MZD1" s="26"/>
      <c r="MZE1" s="26"/>
      <c r="MZF1" s="26"/>
      <c r="MZG1" s="26"/>
      <c r="MZH1" s="26"/>
      <c r="MZI1" s="26"/>
      <c r="MZJ1" s="26"/>
      <c r="MZK1" s="26"/>
      <c r="MZL1" s="26"/>
      <c r="MZM1" s="26"/>
      <c r="MZN1" s="26"/>
      <c r="MZO1" s="26"/>
      <c r="MZP1" s="26"/>
      <c r="MZQ1" s="26"/>
      <c r="MZR1" s="26"/>
      <c r="MZS1" s="26"/>
      <c r="MZT1" s="26"/>
      <c r="MZU1" s="26"/>
      <c r="MZV1" s="26"/>
      <c r="MZW1" s="26"/>
      <c r="MZX1" s="26"/>
      <c r="MZY1" s="26"/>
      <c r="MZZ1" s="26"/>
      <c r="NAA1" s="26"/>
      <c r="NAB1" s="26"/>
      <c r="NAC1" s="26"/>
      <c r="NAD1" s="26"/>
      <c r="NAE1" s="26"/>
      <c r="NAF1" s="26"/>
      <c r="NAG1" s="26"/>
      <c r="NAH1" s="26"/>
      <c r="NAI1" s="26"/>
      <c r="NAJ1" s="26"/>
      <c r="NAK1" s="26"/>
      <c r="NAL1" s="26"/>
      <c r="NAM1" s="26"/>
      <c r="NAN1" s="26"/>
      <c r="NAO1" s="26"/>
      <c r="NAP1" s="26"/>
      <c r="NAQ1" s="26"/>
      <c r="NAR1" s="26"/>
      <c r="NAS1" s="26"/>
      <c r="NAT1" s="26"/>
      <c r="NAU1" s="26"/>
      <c r="NAV1" s="26"/>
      <c r="NAW1" s="26"/>
      <c r="NAX1" s="26"/>
      <c r="NAY1" s="26"/>
      <c r="NAZ1" s="26"/>
      <c r="NBA1" s="26"/>
      <c r="NBB1" s="26"/>
      <c r="NBC1" s="26"/>
      <c r="NBD1" s="26"/>
      <c r="NBE1" s="26"/>
      <c r="NBF1" s="26"/>
      <c r="NBG1" s="26"/>
      <c r="NBH1" s="26"/>
      <c r="NBI1" s="26"/>
      <c r="NBJ1" s="26"/>
      <c r="NBK1" s="26"/>
      <c r="NBL1" s="26"/>
      <c r="NBM1" s="26"/>
      <c r="NBN1" s="26"/>
      <c r="NBO1" s="26"/>
      <c r="NBP1" s="26"/>
      <c r="NBQ1" s="26"/>
      <c r="NBR1" s="26"/>
      <c r="NBS1" s="26"/>
      <c r="NBT1" s="26"/>
      <c r="NBU1" s="26"/>
      <c r="NBV1" s="26"/>
      <c r="NBW1" s="26"/>
      <c r="NBX1" s="26"/>
      <c r="NBY1" s="26"/>
      <c r="NBZ1" s="26"/>
      <c r="NCA1" s="26"/>
      <c r="NCB1" s="26"/>
      <c r="NCC1" s="26"/>
      <c r="NCD1" s="26"/>
      <c r="NCE1" s="26"/>
      <c r="NCF1" s="26"/>
      <c r="NCG1" s="26"/>
      <c r="NCH1" s="26"/>
      <c r="NCI1" s="26"/>
      <c r="NCJ1" s="26"/>
      <c r="NCK1" s="26"/>
      <c r="NCL1" s="26"/>
      <c r="NCM1" s="26"/>
      <c r="NCN1" s="26"/>
      <c r="NCO1" s="26"/>
      <c r="NCP1" s="26"/>
      <c r="NCQ1" s="26"/>
      <c r="NCR1" s="26"/>
      <c r="NCS1" s="26"/>
      <c r="NCT1" s="26"/>
      <c r="NCU1" s="26"/>
      <c r="NCV1" s="26"/>
      <c r="NCW1" s="26"/>
      <c r="NCX1" s="26"/>
      <c r="NCY1" s="26"/>
      <c r="NCZ1" s="26"/>
      <c r="NDA1" s="26"/>
      <c r="NDB1" s="26"/>
      <c r="NDC1" s="26"/>
      <c r="NDD1" s="26"/>
      <c r="NDE1" s="26"/>
      <c r="NDF1" s="26"/>
      <c r="NDG1" s="26"/>
      <c r="NDH1" s="26"/>
      <c r="NDI1" s="26"/>
      <c r="NDJ1" s="26"/>
      <c r="NDK1" s="26"/>
      <c r="NDL1" s="26"/>
      <c r="NDM1" s="26"/>
      <c r="NDN1" s="26"/>
      <c r="NDO1" s="26"/>
      <c r="NDP1" s="26"/>
      <c r="NDQ1" s="26"/>
      <c r="NDR1" s="26"/>
      <c r="NDS1" s="26"/>
      <c r="NDT1" s="26"/>
      <c r="NDU1" s="26"/>
      <c r="NDV1" s="26"/>
      <c r="NDW1" s="26"/>
      <c r="NDX1" s="26"/>
      <c r="NDY1" s="26"/>
      <c r="NDZ1" s="26"/>
      <c r="NEA1" s="26"/>
      <c r="NEB1" s="26"/>
      <c r="NEC1" s="26"/>
      <c r="NED1" s="26"/>
      <c r="NEE1" s="26"/>
      <c r="NEF1" s="26"/>
      <c r="NEG1" s="26"/>
      <c r="NEH1" s="26"/>
      <c r="NEI1" s="26"/>
      <c r="NEJ1" s="26"/>
      <c r="NEK1" s="26"/>
      <c r="NEL1" s="26"/>
      <c r="NEM1" s="26"/>
      <c r="NEN1" s="26"/>
      <c r="NEO1" s="26"/>
      <c r="NEP1" s="26"/>
      <c r="NEQ1" s="26"/>
      <c r="NER1" s="26"/>
      <c r="NES1" s="26"/>
      <c r="NET1" s="26"/>
      <c r="NEU1" s="26"/>
      <c r="NEV1" s="26"/>
      <c r="NEW1" s="26"/>
      <c r="NEX1" s="26"/>
      <c r="NEY1" s="26"/>
      <c r="NEZ1" s="26"/>
      <c r="NFA1" s="26"/>
      <c r="NFB1" s="26"/>
      <c r="NFC1" s="26"/>
      <c r="NFD1" s="26"/>
      <c r="NFE1" s="26"/>
      <c r="NFF1" s="26"/>
      <c r="NFG1" s="26"/>
      <c r="NFH1" s="26"/>
      <c r="NFI1" s="26"/>
      <c r="NFJ1" s="26"/>
      <c r="NFK1" s="26"/>
      <c r="NFL1" s="26"/>
      <c r="NFM1" s="26"/>
      <c r="NFN1" s="26"/>
      <c r="NFO1" s="26"/>
      <c r="NFP1" s="26"/>
      <c r="NFQ1" s="26"/>
      <c r="NFR1" s="26"/>
      <c r="NFS1" s="26"/>
      <c r="NFT1" s="26"/>
      <c r="NFU1" s="26"/>
      <c r="NFV1" s="26"/>
      <c r="NFW1" s="26"/>
      <c r="NFX1" s="26"/>
      <c r="NFY1" s="26"/>
      <c r="NFZ1" s="26"/>
      <c r="NGA1" s="26"/>
      <c r="NGB1" s="26"/>
      <c r="NGC1" s="26"/>
      <c r="NGD1" s="26"/>
      <c r="NGE1" s="26"/>
      <c r="NGF1" s="26"/>
      <c r="NGG1" s="26"/>
      <c r="NGH1" s="26"/>
      <c r="NGI1" s="26"/>
      <c r="NGJ1" s="26"/>
      <c r="NGK1" s="26"/>
      <c r="NGL1" s="26"/>
      <c r="NGM1" s="26"/>
      <c r="NGN1" s="26"/>
      <c r="NGO1" s="26"/>
      <c r="NGP1" s="26"/>
      <c r="NGQ1" s="26"/>
      <c r="NGR1" s="26"/>
      <c r="NGS1" s="26"/>
      <c r="NGT1" s="26"/>
      <c r="NGU1" s="26"/>
      <c r="NGV1" s="26"/>
      <c r="NGW1" s="26"/>
      <c r="NGX1" s="26"/>
      <c r="NGY1" s="26"/>
      <c r="NGZ1" s="26"/>
      <c r="NHA1" s="26"/>
      <c r="NHB1" s="26"/>
      <c r="NHC1" s="26"/>
      <c r="NHD1" s="26"/>
      <c r="NHE1" s="26"/>
      <c r="NHF1" s="26"/>
      <c r="NHG1" s="26"/>
      <c r="NHH1" s="26"/>
      <c r="NHI1" s="26"/>
      <c r="NHJ1" s="26"/>
      <c r="NHK1" s="26"/>
      <c r="NHL1" s="26"/>
      <c r="NHM1" s="26"/>
      <c r="NHN1" s="26"/>
      <c r="NHO1" s="26"/>
      <c r="NHP1" s="26"/>
      <c r="NHQ1" s="26"/>
      <c r="NHR1" s="26"/>
      <c r="NHS1" s="26"/>
      <c r="NHT1" s="26"/>
      <c r="NHU1" s="26"/>
      <c r="NHV1" s="26"/>
      <c r="NHW1" s="26"/>
      <c r="NHX1" s="26"/>
      <c r="NHY1" s="26"/>
      <c r="NHZ1" s="26"/>
      <c r="NIA1" s="26"/>
      <c r="NIB1" s="26"/>
      <c r="NIC1" s="26"/>
      <c r="NID1" s="26"/>
      <c r="NIE1" s="26"/>
      <c r="NIF1" s="26"/>
      <c r="NIG1" s="26"/>
      <c r="NIH1" s="26"/>
      <c r="NII1" s="26"/>
      <c r="NIJ1" s="26"/>
      <c r="NIK1" s="26"/>
      <c r="NIL1" s="26"/>
      <c r="NIM1" s="26"/>
      <c r="NIN1" s="26"/>
      <c r="NIO1" s="26"/>
      <c r="NIP1" s="26"/>
      <c r="NIQ1" s="26"/>
      <c r="NIR1" s="26"/>
      <c r="NIS1" s="26"/>
      <c r="NIT1" s="26"/>
      <c r="NIU1" s="26"/>
      <c r="NIV1" s="26"/>
      <c r="NIW1" s="26"/>
      <c r="NIX1" s="26"/>
      <c r="NIY1" s="26"/>
      <c r="NIZ1" s="26"/>
      <c r="NJA1" s="26"/>
      <c r="NJB1" s="26"/>
      <c r="NJC1" s="26"/>
      <c r="NJD1" s="26"/>
      <c r="NJE1" s="26"/>
      <c r="NJF1" s="26"/>
      <c r="NJG1" s="26"/>
      <c r="NJH1" s="26"/>
      <c r="NJI1" s="26"/>
      <c r="NJJ1" s="26"/>
      <c r="NJK1" s="26"/>
      <c r="NJL1" s="26"/>
      <c r="NJM1" s="26"/>
      <c r="NJN1" s="26"/>
      <c r="NJO1" s="26"/>
      <c r="NJP1" s="26"/>
      <c r="NJQ1" s="26"/>
      <c r="NJR1" s="26"/>
      <c r="NJS1" s="26"/>
      <c r="NJT1" s="26"/>
      <c r="NJU1" s="26"/>
      <c r="NJV1" s="26"/>
      <c r="NJW1" s="26"/>
      <c r="NJX1" s="26"/>
      <c r="NJY1" s="26"/>
      <c r="NJZ1" s="26"/>
      <c r="NKA1" s="26"/>
      <c r="NKB1" s="26"/>
      <c r="NKC1" s="26"/>
      <c r="NKD1" s="26"/>
      <c r="NKE1" s="26"/>
      <c r="NKF1" s="26"/>
      <c r="NKG1" s="26"/>
      <c r="NKH1" s="26"/>
      <c r="NKI1" s="26"/>
      <c r="NKJ1" s="26"/>
      <c r="NKK1" s="26"/>
      <c r="NKL1" s="26"/>
      <c r="NKM1" s="26"/>
      <c r="NKN1" s="26"/>
      <c r="NKO1" s="26"/>
      <c r="NKP1" s="26"/>
      <c r="NKQ1" s="26"/>
      <c r="NKR1" s="26"/>
      <c r="NKS1" s="26"/>
      <c r="NKT1" s="26"/>
      <c r="NKU1" s="26"/>
      <c r="NKV1" s="26"/>
      <c r="NKW1" s="26"/>
      <c r="NKX1" s="26"/>
      <c r="NKY1" s="26"/>
      <c r="NKZ1" s="26"/>
      <c r="NLA1" s="26"/>
      <c r="NLB1" s="26"/>
      <c r="NLC1" s="26"/>
      <c r="NLD1" s="26"/>
      <c r="NLE1" s="26"/>
      <c r="NLF1" s="26"/>
      <c r="NLG1" s="26"/>
      <c r="NLH1" s="26"/>
      <c r="NLI1" s="26"/>
      <c r="NLJ1" s="26"/>
      <c r="NLK1" s="26"/>
      <c r="NLL1" s="26"/>
      <c r="NLM1" s="26"/>
      <c r="NLN1" s="26"/>
      <c r="NLO1" s="26"/>
      <c r="NLP1" s="26"/>
      <c r="NLQ1" s="26"/>
      <c r="NLR1" s="26"/>
      <c r="NLS1" s="26"/>
      <c r="NLT1" s="26"/>
      <c r="NLU1" s="26"/>
      <c r="NLV1" s="26"/>
      <c r="NLW1" s="26"/>
      <c r="NLX1" s="26"/>
      <c r="NLY1" s="26"/>
      <c r="NLZ1" s="26"/>
      <c r="NMA1" s="26"/>
      <c r="NMB1" s="26"/>
      <c r="NMC1" s="26"/>
      <c r="NMD1" s="26"/>
      <c r="NME1" s="26"/>
      <c r="NMF1" s="26"/>
      <c r="NMG1" s="26"/>
      <c r="NMH1" s="26"/>
      <c r="NMI1" s="26"/>
      <c r="NMJ1" s="26"/>
      <c r="NMK1" s="26"/>
      <c r="NML1" s="26"/>
      <c r="NMM1" s="26"/>
      <c r="NMN1" s="26"/>
      <c r="NMO1" s="26"/>
      <c r="NMP1" s="26"/>
      <c r="NMQ1" s="26"/>
      <c r="NMR1" s="26"/>
      <c r="NMS1" s="26"/>
      <c r="NMT1" s="26"/>
      <c r="NMU1" s="26"/>
      <c r="NMV1" s="26"/>
      <c r="NMW1" s="26"/>
      <c r="NMX1" s="26"/>
      <c r="NMY1" s="26"/>
      <c r="NMZ1" s="26"/>
      <c r="NNA1" s="26"/>
      <c r="NNB1" s="26"/>
      <c r="NNC1" s="26"/>
      <c r="NND1" s="26"/>
      <c r="NNE1" s="26"/>
      <c r="NNF1" s="26"/>
      <c r="NNG1" s="26"/>
      <c r="NNH1" s="26"/>
      <c r="NNI1" s="26"/>
      <c r="NNJ1" s="26"/>
      <c r="NNK1" s="26"/>
      <c r="NNL1" s="26"/>
      <c r="NNM1" s="26"/>
      <c r="NNN1" s="26"/>
      <c r="NNO1" s="26"/>
      <c r="NNP1" s="26"/>
      <c r="NNQ1" s="26"/>
      <c r="NNR1" s="26"/>
      <c r="NNS1" s="26"/>
      <c r="NNT1" s="26"/>
      <c r="NNU1" s="26"/>
      <c r="NNV1" s="26"/>
      <c r="NNW1" s="26"/>
      <c r="NNX1" s="26"/>
      <c r="NNY1" s="26"/>
      <c r="NNZ1" s="26"/>
      <c r="NOA1" s="26"/>
      <c r="NOB1" s="26"/>
      <c r="NOC1" s="26"/>
      <c r="NOD1" s="26"/>
      <c r="NOE1" s="26"/>
      <c r="NOF1" s="26"/>
      <c r="NOG1" s="26"/>
      <c r="NOH1" s="26"/>
      <c r="NOI1" s="26"/>
      <c r="NOJ1" s="26"/>
      <c r="NOK1" s="26"/>
      <c r="NOL1" s="26"/>
      <c r="NOM1" s="26"/>
      <c r="NON1" s="26"/>
      <c r="NOO1" s="26"/>
      <c r="NOP1" s="26"/>
      <c r="NOQ1" s="26"/>
      <c r="NOR1" s="26"/>
      <c r="NOS1" s="26"/>
      <c r="NOT1" s="26"/>
      <c r="NOU1" s="26"/>
      <c r="NOV1" s="26"/>
      <c r="NOW1" s="26"/>
      <c r="NOX1" s="26"/>
      <c r="NOY1" s="26"/>
      <c r="NOZ1" s="26"/>
      <c r="NPA1" s="26"/>
      <c r="NPB1" s="26"/>
      <c r="NPC1" s="26"/>
      <c r="NPD1" s="26"/>
      <c r="NPE1" s="26"/>
      <c r="NPF1" s="26"/>
      <c r="NPG1" s="26"/>
      <c r="NPH1" s="26"/>
      <c r="NPI1" s="26"/>
      <c r="NPJ1" s="26"/>
      <c r="NPK1" s="26"/>
      <c r="NPL1" s="26"/>
      <c r="NPM1" s="26"/>
      <c r="NPN1" s="26"/>
      <c r="NPO1" s="26"/>
      <c r="NPP1" s="26"/>
      <c r="NPQ1" s="26"/>
      <c r="NPR1" s="26"/>
      <c r="NPS1" s="26"/>
      <c r="NPT1" s="26"/>
      <c r="NPU1" s="26"/>
      <c r="NPV1" s="26"/>
      <c r="NPW1" s="26"/>
      <c r="NPX1" s="26"/>
      <c r="NPY1" s="26"/>
      <c r="NPZ1" s="26"/>
      <c r="NQA1" s="26"/>
      <c r="NQB1" s="26"/>
      <c r="NQC1" s="26"/>
      <c r="NQD1" s="26"/>
      <c r="NQE1" s="26"/>
      <c r="NQF1" s="26"/>
      <c r="NQG1" s="26"/>
      <c r="NQH1" s="26"/>
      <c r="NQI1" s="26"/>
      <c r="NQJ1" s="26"/>
      <c r="NQK1" s="26"/>
      <c r="NQL1" s="26"/>
      <c r="NQM1" s="26"/>
      <c r="NQN1" s="26"/>
      <c r="NQO1" s="26"/>
      <c r="NQP1" s="26"/>
      <c r="NQQ1" s="26"/>
      <c r="NQR1" s="26"/>
      <c r="NQS1" s="26"/>
      <c r="NQT1" s="26"/>
      <c r="NQU1" s="26"/>
      <c r="NQV1" s="26"/>
      <c r="NQW1" s="26"/>
      <c r="NQX1" s="26"/>
      <c r="NQY1" s="26"/>
      <c r="NQZ1" s="26"/>
      <c r="NRA1" s="26"/>
      <c r="NRB1" s="26"/>
      <c r="NRC1" s="26"/>
      <c r="NRD1" s="26"/>
      <c r="NRE1" s="26"/>
      <c r="NRF1" s="26"/>
      <c r="NRG1" s="26"/>
      <c r="NRH1" s="26"/>
      <c r="NRI1" s="26"/>
      <c r="NRJ1" s="26"/>
      <c r="NRK1" s="26"/>
      <c r="NRL1" s="26"/>
      <c r="NRM1" s="26"/>
      <c r="NRN1" s="26"/>
      <c r="NRO1" s="26"/>
      <c r="NRP1" s="26"/>
      <c r="NRQ1" s="26"/>
      <c r="NRR1" s="26"/>
      <c r="NRS1" s="26"/>
      <c r="NRT1" s="26"/>
      <c r="NRU1" s="26"/>
      <c r="NRV1" s="26"/>
      <c r="NRW1" s="26"/>
      <c r="NRX1" s="26"/>
      <c r="NRY1" s="26"/>
      <c r="NRZ1" s="26"/>
      <c r="NSA1" s="26"/>
      <c r="NSB1" s="26"/>
      <c r="NSC1" s="26"/>
      <c r="NSD1" s="26"/>
      <c r="NSE1" s="26"/>
      <c r="NSF1" s="26"/>
      <c r="NSG1" s="26"/>
      <c r="NSH1" s="26"/>
      <c r="NSI1" s="26"/>
      <c r="NSJ1" s="26"/>
      <c r="NSK1" s="26"/>
      <c r="NSL1" s="26"/>
      <c r="NSM1" s="26"/>
      <c r="NSN1" s="26"/>
      <c r="NSO1" s="26"/>
      <c r="NSP1" s="26"/>
      <c r="NSQ1" s="26"/>
      <c r="NSR1" s="26"/>
      <c r="NSS1" s="26"/>
      <c r="NST1" s="26"/>
      <c r="NSU1" s="26"/>
      <c r="NSV1" s="26"/>
      <c r="NSW1" s="26"/>
      <c r="NSX1" s="26"/>
      <c r="NSY1" s="26"/>
      <c r="NSZ1" s="26"/>
      <c r="NTA1" s="26"/>
      <c r="NTB1" s="26"/>
      <c r="NTC1" s="26"/>
      <c r="NTD1" s="26"/>
      <c r="NTE1" s="26"/>
      <c r="NTF1" s="26"/>
      <c r="NTG1" s="26"/>
      <c r="NTH1" s="26"/>
      <c r="NTI1" s="26"/>
      <c r="NTJ1" s="26"/>
      <c r="NTK1" s="26"/>
      <c r="NTL1" s="26"/>
      <c r="NTM1" s="26"/>
      <c r="NTN1" s="26"/>
      <c r="NTO1" s="26"/>
      <c r="NTP1" s="26"/>
      <c r="NTQ1" s="26"/>
      <c r="NTR1" s="26"/>
      <c r="NTS1" s="26"/>
      <c r="NTT1" s="26"/>
      <c r="NTU1" s="26"/>
      <c r="NTV1" s="26"/>
      <c r="NTW1" s="26"/>
      <c r="NTX1" s="26"/>
      <c r="NTY1" s="26"/>
      <c r="NTZ1" s="26"/>
      <c r="NUA1" s="26"/>
      <c r="NUB1" s="26"/>
      <c r="NUC1" s="26"/>
      <c r="NUD1" s="26"/>
      <c r="NUE1" s="26"/>
      <c r="NUF1" s="26"/>
      <c r="NUG1" s="26"/>
      <c r="NUH1" s="26"/>
      <c r="NUI1" s="26"/>
      <c r="NUJ1" s="26"/>
      <c r="NUK1" s="26"/>
      <c r="NUL1" s="26"/>
      <c r="NUM1" s="26"/>
      <c r="NUN1" s="26"/>
      <c r="NUO1" s="26"/>
      <c r="NUP1" s="26"/>
      <c r="NUQ1" s="26"/>
      <c r="NUR1" s="26"/>
      <c r="NUS1" s="26"/>
      <c r="NUT1" s="26"/>
      <c r="NUU1" s="26"/>
      <c r="NUV1" s="26"/>
      <c r="NUW1" s="26"/>
      <c r="NUX1" s="26"/>
      <c r="NUY1" s="26"/>
      <c r="NUZ1" s="26"/>
      <c r="NVA1" s="26"/>
      <c r="NVB1" s="26"/>
      <c r="NVC1" s="26"/>
      <c r="NVD1" s="26"/>
      <c r="NVE1" s="26"/>
      <c r="NVF1" s="26"/>
      <c r="NVG1" s="26"/>
      <c r="NVH1" s="26"/>
      <c r="NVI1" s="26"/>
      <c r="NVJ1" s="26"/>
      <c r="NVK1" s="26"/>
      <c r="NVL1" s="26"/>
      <c r="NVM1" s="26"/>
      <c r="NVN1" s="26"/>
      <c r="NVO1" s="26"/>
      <c r="NVP1" s="26"/>
      <c r="NVQ1" s="26"/>
      <c r="NVR1" s="26"/>
      <c r="NVS1" s="26"/>
      <c r="NVT1" s="26"/>
      <c r="NVU1" s="26"/>
      <c r="NVV1" s="26"/>
      <c r="NVW1" s="26"/>
      <c r="NVX1" s="26"/>
      <c r="NVY1" s="26"/>
      <c r="NVZ1" s="26"/>
      <c r="NWA1" s="26"/>
      <c r="NWB1" s="26"/>
      <c r="NWC1" s="26"/>
      <c r="NWD1" s="26"/>
      <c r="NWE1" s="26"/>
      <c r="NWF1" s="26"/>
      <c r="NWG1" s="26"/>
      <c r="NWH1" s="26"/>
      <c r="NWI1" s="26"/>
      <c r="NWJ1" s="26"/>
      <c r="NWK1" s="26"/>
      <c r="NWL1" s="26"/>
      <c r="NWM1" s="26"/>
      <c r="NWN1" s="26"/>
      <c r="NWO1" s="26"/>
      <c r="NWP1" s="26"/>
      <c r="NWQ1" s="26"/>
      <c r="NWR1" s="26"/>
      <c r="NWS1" s="26"/>
      <c r="NWT1" s="26"/>
      <c r="NWU1" s="26"/>
      <c r="NWV1" s="26"/>
      <c r="NWW1" s="26"/>
      <c r="NWX1" s="26"/>
      <c r="NWY1" s="26"/>
      <c r="NWZ1" s="26"/>
      <c r="NXA1" s="26"/>
      <c r="NXB1" s="26"/>
      <c r="NXC1" s="26"/>
      <c r="NXD1" s="26"/>
      <c r="NXE1" s="26"/>
      <c r="NXF1" s="26"/>
      <c r="NXG1" s="26"/>
      <c r="NXH1" s="26"/>
      <c r="NXI1" s="26"/>
      <c r="NXJ1" s="26"/>
      <c r="NXK1" s="26"/>
      <c r="NXL1" s="26"/>
      <c r="NXM1" s="26"/>
      <c r="NXN1" s="26"/>
      <c r="NXO1" s="26"/>
      <c r="NXP1" s="26"/>
      <c r="NXQ1" s="26"/>
      <c r="NXR1" s="26"/>
      <c r="NXS1" s="26"/>
      <c r="NXT1" s="26"/>
      <c r="NXU1" s="26"/>
      <c r="NXV1" s="26"/>
      <c r="NXW1" s="26"/>
      <c r="NXX1" s="26"/>
      <c r="NXY1" s="26"/>
      <c r="NXZ1" s="26"/>
      <c r="NYA1" s="26"/>
      <c r="NYB1" s="26"/>
      <c r="NYC1" s="26"/>
      <c r="NYD1" s="26"/>
      <c r="NYE1" s="26"/>
      <c r="NYF1" s="26"/>
      <c r="NYG1" s="26"/>
      <c r="NYH1" s="26"/>
      <c r="NYI1" s="26"/>
      <c r="NYJ1" s="26"/>
      <c r="NYK1" s="26"/>
      <c r="NYL1" s="26"/>
      <c r="NYM1" s="26"/>
      <c r="NYN1" s="26"/>
      <c r="NYO1" s="26"/>
      <c r="NYP1" s="26"/>
      <c r="NYQ1" s="26"/>
      <c r="NYR1" s="26"/>
      <c r="NYS1" s="26"/>
      <c r="NYT1" s="26"/>
      <c r="NYU1" s="26"/>
      <c r="NYV1" s="26"/>
      <c r="NYW1" s="26"/>
      <c r="NYX1" s="26"/>
      <c r="NYY1" s="26"/>
      <c r="NYZ1" s="26"/>
      <c r="NZA1" s="26"/>
      <c r="NZB1" s="26"/>
      <c r="NZC1" s="26"/>
      <c r="NZD1" s="26"/>
      <c r="NZE1" s="26"/>
      <c r="NZF1" s="26"/>
      <c r="NZG1" s="26"/>
      <c r="NZH1" s="26"/>
      <c r="NZI1" s="26"/>
      <c r="NZJ1" s="26"/>
      <c r="NZK1" s="26"/>
      <c r="NZL1" s="26"/>
      <c r="NZM1" s="26"/>
      <c r="NZN1" s="26"/>
      <c r="NZO1" s="26"/>
      <c r="NZP1" s="26"/>
      <c r="NZQ1" s="26"/>
      <c r="NZR1" s="26"/>
      <c r="NZS1" s="26"/>
      <c r="NZT1" s="26"/>
      <c r="NZU1" s="26"/>
      <c r="NZV1" s="26"/>
      <c r="NZW1" s="26"/>
      <c r="NZX1" s="26"/>
      <c r="NZY1" s="26"/>
      <c r="NZZ1" s="26"/>
      <c r="OAA1" s="26"/>
      <c r="OAB1" s="26"/>
      <c r="OAC1" s="26"/>
      <c r="OAD1" s="26"/>
      <c r="OAE1" s="26"/>
      <c r="OAF1" s="26"/>
      <c r="OAG1" s="26"/>
      <c r="OAH1" s="26"/>
      <c r="OAI1" s="26"/>
      <c r="OAJ1" s="26"/>
      <c r="OAK1" s="26"/>
      <c r="OAL1" s="26"/>
      <c r="OAM1" s="26"/>
      <c r="OAN1" s="26"/>
      <c r="OAO1" s="26"/>
      <c r="OAP1" s="26"/>
      <c r="OAQ1" s="26"/>
      <c r="OAR1" s="26"/>
      <c r="OAS1" s="26"/>
      <c r="OAT1" s="26"/>
      <c r="OAU1" s="26"/>
      <c r="OAV1" s="26"/>
      <c r="OAW1" s="26"/>
      <c r="OAX1" s="26"/>
      <c r="OAY1" s="26"/>
      <c r="OAZ1" s="26"/>
      <c r="OBA1" s="26"/>
      <c r="OBB1" s="26"/>
      <c r="OBC1" s="26"/>
      <c r="OBD1" s="26"/>
      <c r="OBE1" s="26"/>
      <c r="OBF1" s="26"/>
      <c r="OBG1" s="26"/>
      <c r="OBH1" s="26"/>
      <c r="OBI1" s="26"/>
      <c r="OBJ1" s="26"/>
      <c r="OBK1" s="26"/>
      <c r="OBL1" s="26"/>
      <c r="OBM1" s="26"/>
      <c r="OBN1" s="26"/>
      <c r="OBO1" s="26"/>
      <c r="OBP1" s="26"/>
      <c r="OBQ1" s="26"/>
      <c r="OBR1" s="26"/>
      <c r="OBS1" s="26"/>
      <c r="OBT1" s="26"/>
      <c r="OBU1" s="26"/>
      <c r="OBV1" s="26"/>
      <c r="OBW1" s="26"/>
      <c r="OBX1" s="26"/>
      <c r="OBY1" s="26"/>
      <c r="OBZ1" s="26"/>
      <c r="OCA1" s="26"/>
      <c r="OCB1" s="26"/>
      <c r="OCC1" s="26"/>
      <c r="OCD1" s="26"/>
      <c r="OCE1" s="26"/>
      <c r="OCF1" s="26"/>
      <c r="OCG1" s="26"/>
      <c r="OCH1" s="26"/>
      <c r="OCI1" s="26"/>
      <c r="OCJ1" s="26"/>
      <c r="OCK1" s="26"/>
      <c r="OCL1" s="26"/>
      <c r="OCM1" s="26"/>
      <c r="OCN1" s="26"/>
      <c r="OCO1" s="26"/>
      <c r="OCP1" s="26"/>
      <c r="OCQ1" s="26"/>
      <c r="OCR1" s="26"/>
      <c r="OCS1" s="26"/>
      <c r="OCT1" s="26"/>
      <c r="OCU1" s="26"/>
      <c r="OCV1" s="26"/>
      <c r="OCW1" s="26"/>
      <c r="OCX1" s="26"/>
      <c r="OCY1" s="26"/>
      <c r="OCZ1" s="26"/>
      <c r="ODA1" s="26"/>
      <c r="ODB1" s="26"/>
      <c r="ODC1" s="26"/>
      <c r="ODD1" s="26"/>
      <c r="ODE1" s="26"/>
      <c r="ODF1" s="26"/>
      <c r="ODG1" s="26"/>
      <c r="ODH1" s="26"/>
      <c r="ODI1" s="26"/>
      <c r="ODJ1" s="26"/>
      <c r="ODK1" s="26"/>
      <c r="ODL1" s="26"/>
      <c r="ODM1" s="26"/>
      <c r="ODN1" s="26"/>
      <c r="ODO1" s="26"/>
      <c r="ODP1" s="26"/>
      <c r="ODQ1" s="26"/>
      <c r="ODR1" s="26"/>
      <c r="ODS1" s="26"/>
      <c r="ODT1" s="26"/>
      <c r="ODU1" s="26"/>
      <c r="ODV1" s="26"/>
      <c r="ODW1" s="26"/>
      <c r="ODX1" s="26"/>
      <c r="ODY1" s="26"/>
      <c r="ODZ1" s="26"/>
      <c r="OEA1" s="26"/>
      <c r="OEB1" s="26"/>
      <c r="OEC1" s="26"/>
      <c r="OED1" s="26"/>
      <c r="OEE1" s="26"/>
      <c r="OEF1" s="26"/>
      <c r="OEG1" s="26"/>
      <c r="OEH1" s="26"/>
      <c r="OEI1" s="26"/>
      <c r="OEJ1" s="26"/>
      <c r="OEK1" s="26"/>
      <c r="OEL1" s="26"/>
      <c r="OEM1" s="26"/>
      <c r="OEN1" s="26"/>
      <c r="OEO1" s="26"/>
      <c r="OEP1" s="26"/>
      <c r="OEQ1" s="26"/>
      <c r="OER1" s="26"/>
      <c r="OES1" s="26"/>
      <c r="OET1" s="26"/>
      <c r="OEU1" s="26"/>
      <c r="OEV1" s="26"/>
      <c r="OEW1" s="26"/>
      <c r="OEX1" s="26"/>
      <c r="OEY1" s="26"/>
      <c r="OEZ1" s="26"/>
      <c r="OFA1" s="26"/>
      <c r="OFB1" s="26"/>
      <c r="OFC1" s="26"/>
      <c r="OFD1" s="26"/>
      <c r="OFE1" s="26"/>
      <c r="OFF1" s="26"/>
      <c r="OFG1" s="26"/>
      <c r="OFH1" s="26"/>
      <c r="OFI1" s="26"/>
      <c r="OFJ1" s="26"/>
      <c r="OFK1" s="26"/>
      <c r="OFL1" s="26"/>
      <c r="OFM1" s="26"/>
      <c r="OFN1" s="26"/>
      <c r="OFO1" s="26"/>
      <c r="OFP1" s="26"/>
      <c r="OFQ1" s="26"/>
      <c r="OFR1" s="26"/>
      <c r="OFS1" s="26"/>
      <c r="OFT1" s="26"/>
      <c r="OFU1" s="26"/>
      <c r="OFV1" s="26"/>
      <c r="OFW1" s="26"/>
      <c r="OFX1" s="26"/>
      <c r="OFY1" s="26"/>
      <c r="OFZ1" s="26"/>
      <c r="OGA1" s="26"/>
      <c r="OGB1" s="26"/>
      <c r="OGC1" s="26"/>
      <c r="OGD1" s="26"/>
      <c r="OGE1" s="26"/>
      <c r="OGF1" s="26"/>
      <c r="OGG1" s="26"/>
      <c r="OGH1" s="26"/>
      <c r="OGI1" s="26"/>
      <c r="OGJ1" s="26"/>
      <c r="OGK1" s="26"/>
      <c r="OGL1" s="26"/>
      <c r="OGM1" s="26"/>
      <c r="OGN1" s="26"/>
      <c r="OGO1" s="26"/>
      <c r="OGP1" s="26"/>
      <c r="OGQ1" s="26"/>
      <c r="OGR1" s="26"/>
      <c r="OGS1" s="26"/>
      <c r="OGT1" s="26"/>
      <c r="OGU1" s="26"/>
      <c r="OGV1" s="26"/>
      <c r="OGW1" s="26"/>
      <c r="OGX1" s="26"/>
      <c r="OGY1" s="26"/>
      <c r="OGZ1" s="26"/>
      <c r="OHA1" s="26"/>
      <c r="OHB1" s="26"/>
      <c r="OHC1" s="26"/>
      <c r="OHD1" s="26"/>
      <c r="OHE1" s="26"/>
      <c r="OHF1" s="26"/>
      <c r="OHG1" s="26"/>
      <c r="OHH1" s="26"/>
      <c r="OHI1" s="26"/>
      <c r="OHJ1" s="26"/>
      <c r="OHK1" s="26"/>
      <c r="OHL1" s="26"/>
      <c r="OHM1" s="26"/>
      <c r="OHN1" s="26"/>
      <c r="OHO1" s="26"/>
      <c r="OHP1" s="26"/>
      <c r="OHQ1" s="26"/>
      <c r="OHR1" s="26"/>
      <c r="OHS1" s="26"/>
      <c r="OHT1" s="26"/>
      <c r="OHU1" s="26"/>
      <c r="OHV1" s="26"/>
      <c r="OHW1" s="26"/>
      <c r="OHX1" s="26"/>
      <c r="OHY1" s="26"/>
      <c r="OHZ1" s="26"/>
      <c r="OIA1" s="26"/>
      <c r="OIB1" s="26"/>
      <c r="OIC1" s="26"/>
      <c r="OID1" s="26"/>
      <c r="OIE1" s="26"/>
      <c r="OIF1" s="26"/>
      <c r="OIG1" s="26"/>
      <c r="OIH1" s="26"/>
      <c r="OII1" s="26"/>
      <c r="OIJ1" s="26"/>
      <c r="OIK1" s="26"/>
      <c r="OIL1" s="26"/>
      <c r="OIM1" s="26"/>
      <c r="OIN1" s="26"/>
      <c r="OIO1" s="26"/>
      <c r="OIP1" s="26"/>
      <c r="OIQ1" s="26"/>
      <c r="OIR1" s="26"/>
      <c r="OIS1" s="26"/>
      <c r="OIT1" s="26"/>
      <c r="OIU1" s="26"/>
      <c r="OIV1" s="26"/>
      <c r="OIW1" s="26"/>
      <c r="OIX1" s="26"/>
      <c r="OIY1" s="26"/>
      <c r="OIZ1" s="26"/>
      <c r="OJA1" s="26"/>
      <c r="OJB1" s="26"/>
      <c r="OJC1" s="26"/>
      <c r="OJD1" s="26"/>
      <c r="OJE1" s="26"/>
      <c r="OJF1" s="26"/>
      <c r="OJG1" s="26"/>
      <c r="OJH1" s="26"/>
      <c r="OJI1" s="26"/>
      <c r="OJJ1" s="26"/>
      <c r="OJK1" s="26"/>
      <c r="OJL1" s="26"/>
      <c r="OJM1" s="26"/>
      <c r="OJN1" s="26"/>
      <c r="OJO1" s="26"/>
      <c r="OJP1" s="26"/>
      <c r="OJQ1" s="26"/>
      <c r="OJR1" s="26"/>
      <c r="OJS1" s="26"/>
      <c r="OJT1" s="26"/>
      <c r="OJU1" s="26"/>
      <c r="OJV1" s="26"/>
      <c r="OJW1" s="26"/>
      <c r="OJX1" s="26"/>
      <c r="OJY1" s="26"/>
      <c r="OJZ1" s="26"/>
      <c r="OKA1" s="26"/>
      <c r="OKB1" s="26"/>
      <c r="OKC1" s="26"/>
      <c r="OKD1" s="26"/>
      <c r="OKE1" s="26"/>
      <c r="OKF1" s="26"/>
      <c r="OKG1" s="26"/>
      <c r="OKH1" s="26"/>
      <c r="OKI1" s="26"/>
      <c r="OKJ1" s="26"/>
      <c r="OKK1" s="26"/>
      <c r="OKL1" s="26"/>
      <c r="OKM1" s="26"/>
      <c r="OKN1" s="26"/>
      <c r="OKO1" s="26"/>
      <c r="OKP1" s="26"/>
      <c r="OKQ1" s="26"/>
      <c r="OKR1" s="26"/>
      <c r="OKS1" s="26"/>
      <c r="OKT1" s="26"/>
      <c r="OKU1" s="26"/>
      <c r="OKV1" s="26"/>
      <c r="OKW1" s="26"/>
      <c r="OKX1" s="26"/>
      <c r="OKY1" s="26"/>
      <c r="OKZ1" s="26"/>
      <c r="OLA1" s="26"/>
      <c r="OLB1" s="26"/>
      <c r="OLC1" s="26"/>
      <c r="OLD1" s="26"/>
      <c r="OLE1" s="26"/>
      <c r="OLF1" s="26"/>
      <c r="OLG1" s="26"/>
      <c r="OLH1" s="26"/>
      <c r="OLI1" s="26"/>
      <c r="OLJ1" s="26"/>
      <c r="OLK1" s="26"/>
      <c r="OLL1" s="26"/>
      <c r="OLM1" s="26"/>
      <c r="OLN1" s="26"/>
      <c r="OLO1" s="26"/>
      <c r="OLP1" s="26"/>
      <c r="OLQ1" s="26"/>
      <c r="OLR1" s="26"/>
      <c r="OLS1" s="26"/>
      <c r="OLT1" s="26"/>
      <c r="OLU1" s="26"/>
      <c r="OLV1" s="26"/>
      <c r="OLW1" s="26"/>
      <c r="OLX1" s="26"/>
      <c r="OLY1" s="26"/>
      <c r="OLZ1" s="26"/>
      <c r="OMA1" s="26"/>
      <c r="OMB1" s="26"/>
      <c r="OMC1" s="26"/>
      <c r="OMD1" s="26"/>
      <c r="OME1" s="26"/>
      <c r="OMF1" s="26"/>
      <c r="OMG1" s="26"/>
      <c r="OMH1" s="26"/>
      <c r="OMI1" s="26"/>
      <c r="OMJ1" s="26"/>
      <c r="OMK1" s="26"/>
      <c r="OML1" s="26"/>
      <c r="OMM1" s="26"/>
      <c r="OMN1" s="26"/>
      <c r="OMO1" s="26"/>
      <c r="OMP1" s="26"/>
      <c r="OMQ1" s="26"/>
      <c r="OMR1" s="26"/>
      <c r="OMS1" s="26"/>
      <c r="OMT1" s="26"/>
      <c r="OMU1" s="26"/>
      <c r="OMV1" s="26"/>
      <c r="OMW1" s="26"/>
      <c r="OMX1" s="26"/>
      <c r="OMY1" s="26"/>
      <c r="OMZ1" s="26"/>
      <c r="ONA1" s="26"/>
      <c r="ONB1" s="26"/>
      <c r="ONC1" s="26"/>
      <c r="OND1" s="26"/>
      <c r="ONE1" s="26"/>
      <c r="ONF1" s="26"/>
      <c r="ONG1" s="26"/>
      <c r="ONH1" s="26"/>
      <c r="ONI1" s="26"/>
      <c r="ONJ1" s="26"/>
      <c r="ONK1" s="26"/>
      <c r="ONL1" s="26"/>
      <c r="ONM1" s="26"/>
      <c r="ONN1" s="26"/>
      <c r="ONO1" s="26"/>
      <c r="ONP1" s="26"/>
      <c r="ONQ1" s="26"/>
      <c r="ONR1" s="26"/>
      <c r="ONS1" s="26"/>
      <c r="ONT1" s="26"/>
      <c r="ONU1" s="26"/>
      <c r="ONV1" s="26"/>
      <c r="ONW1" s="26"/>
      <c r="ONX1" s="26"/>
      <c r="ONY1" s="26"/>
      <c r="ONZ1" s="26"/>
      <c r="OOA1" s="26"/>
      <c r="OOB1" s="26"/>
      <c r="OOC1" s="26"/>
      <c r="OOD1" s="26"/>
      <c r="OOE1" s="26"/>
      <c r="OOF1" s="26"/>
      <c r="OOG1" s="26"/>
      <c r="OOH1" s="26"/>
      <c r="OOI1" s="26"/>
      <c r="OOJ1" s="26"/>
      <c r="OOK1" s="26"/>
      <c r="OOL1" s="26"/>
      <c r="OOM1" s="26"/>
      <c r="OON1" s="26"/>
      <c r="OOO1" s="26"/>
      <c r="OOP1" s="26"/>
      <c r="OOQ1" s="26"/>
      <c r="OOR1" s="26"/>
      <c r="OOS1" s="26"/>
      <c r="OOT1" s="26"/>
      <c r="OOU1" s="26"/>
      <c r="OOV1" s="26"/>
      <c r="OOW1" s="26"/>
      <c r="OOX1" s="26"/>
      <c r="OOY1" s="26"/>
      <c r="OOZ1" s="26"/>
      <c r="OPA1" s="26"/>
      <c r="OPB1" s="26"/>
      <c r="OPC1" s="26"/>
      <c r="OPD1" s="26"/>
      <c r="OPE1" s="26"/>
      <c r="OPF1" s="26"/>
      <c r="OPG1" s="26"/>
      <c r="OPH1" s="26"/>
      <c r="OPI1" s="26"/>
      <c r="OPJ1" s="26"/>
      <c r="OPK1" s="26"/>
      <c r="OPL1" s="26"/>
      <c r="OPM1" s="26"/>
      <c r="OPN1" s="26"/>
      <c r="OPO1" s="26"/>
      <c r="OPP1" s="26"/>
      <c r="OPQ1" s="26"/>
      <c r="OPR1" s="26"/>
      <c r="OPS1" s="26"/>
      <c r="OPT1" s="26"/>
      <c r="OPU1" s="26"/>
      <c r="OPV1" s="26"/>
      <c r="OPW1" s="26"/>
      <c r="OPX1" s="26"/>
      <c r="OPY1" s="26"/>
      <c r="OPZ1" s="26"/>
      <c r="OQA1" s="26"/>
      <c r="OQB1" s="26"/>
      <c r="OQC1" s="26"/>
      <c r="OQD1" s="26"/>
      <c r="OQE1" s="26"/>
      <c r="OQF1" s="26"/>
      <c r="OQG1" s="26"/>
      <c r="OQH1" s="26"/>
      <c r="OQI1" s="26"/>
      <c r="OQJ1" s="26"/>
      <c r="OQK1" s="26"/>
      <c r="OQL1" s="26"/>
      <c r="OQM1" s="26"/>
      <c r="OQN1" s="26"/>
      <c r="OQO1" s="26"/>
      <c r="OQP1" s="26"/>
      <c r="OQQ1" s="26"/>
      <c r="OQR1" s="26"/>
      <c r="OQS1" s="26"/>
      <c r="OQT1" s="26"/>
      <c r="OQU1" s="26"/>
      <c r="OQV1" s="26"/>
      <c r="OQW1" s="26"/>
      <c r="OQX1" s="26"/>
      <c r="OQY1" s="26"/>
      <c r="OQZ1" s="26"/>
      <c r="ORA1" s="26"/>
      <c r="ORB1" s="26"/>
      <c r="ORC1" s="26"/>
      <c r="ORD1" s="26"/>
      <c r="ORE1" s="26"/>
      <c r="ORF1" s="26"/>
      <c r="ORG1" s="26"/>
      <c r="ORH1" s="26"/>
      <c r="ORI1" s="26"/>
      <c r="ORJ1" s="26"/>
      <c r="ORK1" s="26"/>
      <c r="ORL1" s="26"/>
      <c r="ORM1" s="26"/>
      <c r="ORN1" s="26"/>
      <c r="ORO1" s="26"/>
      <c r="ORP1" s="26"/>
      <c r="ORQ1" s="26"/>
      <c r="ORR1" s="26"/>
      <c r="ORS1" s="26"/>
      <c r="ORT1" s="26"/>
      <c r="ORU1" s="26"/>
      <c r="ORV1" s="26"/>
      <c r="ORW1" s="26"/>
      <c r="ORX1" s="26"/>
      <c r="ORY1" s="26"/>
      <c r="ORZ1" s="26"/>
      <c r="OSA1" s="26"/>
      <c r="OSB1" s="26"/>
      <c r="OSC1" s="26"/>
      <c r="OSD1" s="26"/>
      <c r="OSE1" s="26"/>
      <c r="OSF1" s="26"/>
      <c r="OSG1" s="26"/>
      <c r="OSH1" s="26"/>
      <c r="OSI1" s="26"/>
      <c r="OSJ1" s="26"/>
      <c r="OSK1" s="26"/>
      <c r="OSL1" s="26"/>
      <c r="OSM1" s="26"/>
      <c r="OSN1" s="26"/>
      <c r="OSO1" s="26"/>
      <c r="OSP1" s="26"/>
      <c r="OSQ1" s="26"/>
      <c r="OSR1" s="26"/>
      <c r="OSS1" s="26"/>
      <c r="OST1" s="26"/>
      <c r="OSU1" s="26"/>
      <c r="OSV1" s="26"/>
      <c r="OSW1" s="26"/>
      <c r="OSX1" s="26"/>
      <c r="OSY1" s="26"/>
      <c r="OSZ1" s="26"/>
      <c r="OTA1" s="26"/>
      <c r="OTB1" s="26"/>
      <c r="OTC1" s="26"/>
      <c r="OTD1" s="26"/>
      <c r="OTE1" s="26"/>
      <c r="OTF1" s="26"/>
      <c r="OTG1" s="26"/>
      <c r="OTH1" s="26"/>
      <c r="OTI1" s="26"/>
      <c r="OTJ1" s="26"/>
      <c r="OTK1" s="26"/>
      <c r="OTL1" s="26"/>
      <c r="OTM1" s="26"/>
      <c r="OTN1" s="26"/>
      <c r="OTO1" s="26"/>
      <c r="OTP1" s="26"/>
      <c r="OTQ1" s="26"/>
      <c r="OTR1" s="26"/>
      <c r="OTS1" s="26"/>
      <c r="OTT1" s="26"/>
      <c r="OTU1" s="26"/>
      <c r="OTV1" s="26"/>
      <c r="OTW1" s="26"/>
      <c r="OTX1" s="26"/>
      <c r="OTY1" s="26"/>
      <c r="OTZ1" s="26"/>
      <c r="OUA1" s="26"/>
      <c r="OUB1" s="26"/>
      <c r="OUC1" s="26"/>
      <c r="OUD1" s="26"/>
      <c r="OUE1" s="26"/>
      <c r="OUF1" s="26"/>
      <c r="OUG1" s="26"/>
      <c r="OUH1" s="26"/>
      <c r="OUI1" s="26"/>
      <c r="OUJ1" s="26"/>
      <c r="OUK1" s="26"/>
      <c r="OUL1" s="26"/>
      <c r="OUM1" s="26"/>
      <c r="OUN1" s="26"/>
      <c r="OUO1" s="26"/>
      <c r="OUP1" s="26"/>
      <c r="OUQ1" s="26"/>
      <c r="OUR1" s="26"/>
      <c r="OUS1" s="26"/>
      <c r="OUT1" s="26"/>
      <c r="OUU1" s="26"/>
      <c r="OUV1" s="26"/>
      <c r="OUW1" s="26"/>
      <c r="OUX1" s="26"/>
      <c r="OUY1" s="26"/>
      <c r="OUZ1" s="26"/>
      <c r="OVA1" s="26"/>
      <c r="OVB1" s="26"/>
      <c r="OVC1" s="26"/>
      <c r="OVD1" s="26"/>
      <c r="OVE1" s="26"/>
      <c r="OVF1" s="26"/>
      <c r="OVG1" s="26"/>
      <c r="OVH1" s="26"/>
      <c r="OVI1" s="26"/>
      <c r="OVJ1" s="26"/>
      <c r="OVK1" s="26"/>
      <c r="OVL1" s="26"/>
      <c r="OVM1" s="26"/>
      <c r="OVN1" s="26"/>
      <c r="OVO1" s="26"/>
      <c r="OVP1" s="26"/>
      <c r="OVQ1" s="26"/>
      <c r="OVR1" s="26"/>
      <c r="OVS1" s="26"/>
      <c r="OVT1" s="26"/>
      <c r="OVU1" s="26"/>
      <c r="OVV1" s="26"/>
      <c r="OVW1" s="26"/>
      <c r="OVX1" s="26"/>
      <c r="OVY1" s="26"/>
      <c r="OVZ1" s="26"/>
      <c r="OWA1" s="26"/>
      <c r="OWB1" s="26"/>
      <c r="OWC1" s="26"/>
      <c r="OWD1" s="26"/>
      <c r="OWE1" s="26"/>
      <c r="OWF1" s="26"/>
      <c r="OWG1" s="26"/>
      <c r="OWH1" s="26"/>
      <c r="OWI1" s="26"/>
      <c r="OWJ1" s="26"/>
      <c r="OWK1" s="26"/>
      <c r="OWL1" s="26"/>
      <c r="OWM1" s="26"/>
      <c r="OWN1" s="26"/>
      <c r="OWO1" s="26"/>
      <c r="OWP1" s="26"/>
      <c r="OWQ1" s="26"/>
      <c r="OWR1" s="26"/>
      <c r="OWS1" s="26"/>
      <c r="OWT1" s="26"/>
      <c r="OWU1" s="26"/>
      <c r="OWV1" s="26"/>
      <c r="OWW1" s="26"/>
      <c r="OWX1" s="26"/>
      <c r="OWY1" s="26"/>
      <c r="OWZ1" s="26"/>
      <c r="OXA1" s="26"/>
      <c r="OXB1" s="26"/>
      <c r="OXC1" s="26"/>
      <c r="OXD1" s="26"/>
      <c r="OXE1" s="26"/>
      <c r="OXF1" s="26"/>
      <c r="OXG1" s="26"/>
      <c r="OXH1" s="26"/>
      <c r="OXI1" s="26"/>
      <c r="OXJ1" s="26"/>
      <c r="OXK1" s="26"/>
      <c r="OXL1" s="26"/>
      <c r="OXM1" s="26"/>
      <c r="OXN1" s="26"/>
      <c r="OXO1" s="26"/>
      <c r="OXP1" s="26"/>
      <c r="OXQ1" s="26"/>
      <c r="OXR1" s="26"/>
      <c r="OXS1" s="26"/>
      <c r="OXT1" s="26"/>
      <c r="OXU1" s="26"/>
      <c r="OXV1" s="26"/>
      <c r="OXW1" s="26"/>
      <c r="OXX1" s="26"/>
      <c r="OXY1" s="26"/>
      <c r="OXZ1" s="26"/>
      <c r="OYA1" s="26"/>
      <c r="OYB1" s="26"/>
      <c r="OYC1" s="26"/>
      <c r="OYD1" s="26"/>
      <c r="OYE1" s="26"/>
      <c r="OYF1" s="26"/>
      <c r="OYG1" s="26"/>
      <c r="OYH1" s="26"/>
      <c r="OYI1" s="26"/>
      <c r="OYJ1" s="26"/>
      <c r="OYK1" s="26"/>
      <c r="OYL1" s="26"/>
      <c r="OYM1" s="26"/>
      <c r="OYN1" s="26"/>
      <c r="OYO1" s="26"/>
      <c r="OYP1" s="26"/>
      <c r="OYQ1" s="26"/>
      <c r="OYR1" s="26"/>
      <c r="OYS1" s="26"/>
      <c r="OYT1" s="26"/>
      <c r="OYU1" s="26"/>
      <c r="OYV1" s="26"/>
      <c r="OYW1" s="26"/>
      <c r="OYX1" s="26"/>
      <c r="OYY1" s="26"/>
      <c r="OYZ1" s="26"/>
      <c r="OZA1" s="26"/>
      <c r="OZB1" s="26"/>
      <c r="OZC1" s="26"/>
      <c r="OZD1" s="26"/>
      <c r="OZE1" s="26"/>
      <c r="OZF1" s="26"/>
      <c r="OZG1" s="26"/>
      <c r="OZH1" s="26"/>
      <c r="OZI1" s="26"/>
      <c r="OZJ1" s="26"/>
      <c r="OZK1" s="26"/>
      <c r="OZL1" s="26"/>
      <c r="OZM1" s="26"/>
      <c r="OZN1" s="26"/>
      <c r="OZO1" s="26"/>
      <c r="OZP1" s="26"/>
      <c r="OZQ1" s="26"/>
      <c r="OZR1" s="26"/>
      <c r="OZS1" s="26"/>
      <c r="OZT1" s="26"/>
      <c r="OZU1" s="26"/>
      <c r="OZV1" s="26"/>
      <c r="OZW1" s="26"/>
      <c r="OZX1" s="26"/>
      <c r="OZY1" s="26"/>
      <c r="OZZ1" s="26"/>
      <c r="PAA1" s="26"/>
      <c r="PAB1" s="26"/>
      <c r="PAC1" s="26"/>
      <c r="PAD1" s="26"/>
      <c r="PAE1" s="26"/>
      <c r="PAF1" s="26"/>
      <c r="PAG1" s="26"/>
      <c r="PAH1" s="26"/>
      <c r="PAI1" s="26"/>
      <c r="PAJ1" s="26"/>
      <c r="PAK1" s="26"/>
      <c r="PAL1" s="26"/>
      <c r="PAM1" s="26"/>
      <c r="PAN1" s="26"/>
      <c r="PAO1" s="26"/>
      <c r="PAP1" s="26"/>
      <c r="PAQ1" s="26"/>
      <c r="PAR1" s="26"/>
      <c r="PAS1" s="26"/>
      <c r="PAT1" s="26"/>
      <c r="PAU1" s="26"/>
      <c r="PAV1" s="26"/>
      <c r="PAW1" s="26"/>
      <c r="PAX1" s="26"/>
      <c r="PAY1" s="26"/>
      <c r="PAZ1" s="26"/>
      <c r="PBA1" s="26"/>
      <c r="PBB1" s="26"/>
      <c r="PBC1" s="26"/>
      <c r="PBD1" s="26"/>
      <c r="PBE1" s="26"/>
      <c r="PBF1" s="26"/>
      <c r="PBG1" s="26"/>
      <c r="PBH1" s="26"/>
      <c r="PBI1" s="26"/>
      <c r="PBJ1" s="26"/>
      <c r="PBK1" s="26"/>
      <c r="PBL1" s="26"/>
      <c r="PBM1" s="26"/>
      <c r="PBN1" s="26"/>
      <c r="PBO1" s="26"/>
      <c r="PBP1" s="26"/>
      <c r="PBQ1" s="26"/>
      <c r="PBR1" s="26"/>
      <c r="PBS1" s="26"/>
      <c r="PBT1" s="26"/>
      <c r="PBU1" s="26"/>
      <c r="PBV1" s="26"/>
      <c r="PBW1" s="26"/>
      <c r="PBX1" s="26"/>
      <c r="PBY1" s="26"/>
      <c r="PBZ1" s="26"/>
      <c r="PCA1" s="26"/>
      <c r="PCB1" s="26"/>
      <c r="PCC1" s="26"/>
      <c r="PCD1" s="26"/>
      <c r="PCE1" s="26"/>
      <c r="PCF1" s="26"/>
      <c r="PCG1" s="26"/>
      <c r="PCH1" s="26"/>
      <c r="PCI1" s="26"/>
      <c r="PCJ1" s="26"/>
      <c r="PCK1" s="26"/>
      <c r="PCL1" s="26"/>
      <c r="PCM1" s="26"/>
      <c r="PCN1" s="26"/>
      <c r="PCO1" s="26"/>
      <c r="PCP1" s="26"/>
      <c r="PCQ1" s="26"/>
      <c r="PCR1" s="26"/>
      <c r="PCS1" s="26"/>
      <c r="PCT1" s="26"/>
      <c r="PCU1" s="26"/>
      <c r="PCV1" s="26"/>
      <c r="PCW1" s="26"/>
      <c r="PCX1" s="26"/>
      <c r="PCY1" s="26"/>
      <c r="PCZ1" s="26"/>
      <c r="PDA1" s="26"/>
      <c r="PDB1" s="26"/>
      <c r="PDC1" s="26"/>
      <c r="PDD1" s="26"/>
      <c r="PDE1" s="26"/>
      <c r="PDF1" s="26"/>
      <c r="PDG1" s="26"/>
      <c r="PDH1" s="26"/>
      <c r="PDI1" s="26"/>
      <c r="PDJ1" s="26"/>
      <c r="PDK1" s="26"/>
      <c r="PDL1" s="26"/>
      <c r="PDM1" s="26"/>
      <c r="PDN1" s="26"/>
      <c r="PDO1" s="26"/>
      <c r="PDP1" s="26"/>
      <c r="PDQ1" s="26"/>
      <c r="PDR1" s="26"/>
      <c r="PDS1" s="26"/>
      <c r="PDT1" s="26"/>
      <c r="PDU1" s="26"/>
      <c r="PDV1" s="26"/>
      <c r="PDW1" s="26"/>
      <c r="PDX1" s="26"/>
      <c r="PDY1" s="26"/>
      <c r="PDZ1" s="26"/>
      <c r="PEA1" s="26"/>
      <c r="PEB1" s="26"/>
      <c r="PEC1" s="26"/>
      <c r="PED1" s="26"/>
      <c r="PEE1" s="26"/>
      <c r="PEF1" s="26"/>
      <c r="PEG1" s="26"/>
      <c r="PEH1" s="26"/>
      <c r="PEI1" s="26"/>
      <c r="PEJ1" s="26"/>
      <c r="PEK1" s="26"/>
      <c r="PEL1" s="26"/>
      <c r="PEM1" s="26"/>
      <c r="PEN1" s="26"/>
      <c r="PEO1" s="26"/>
      <c r="PEP1" s="26"/>
      <c r="PEQ1" s="26"/>
      <c r="PER1" s="26"/>
      <c r="PES1" s="26"/>
      <c r="PET1" s="26"/>
      <c r="PEU1" s="26"/>
      <c r="PEV1" s="26"/>
      <c r="PEW1" s="26"/>
      <c r="PEX1" s="26"/>
      <c r="PEY1" s="26"/>
      <c r="PEZ1" s="26"/>
      <c r="PFA1" s="26"/>
      <c r="PFB1" s="26"/>
      <c r="PFC1" s="26"/>
      <c r="PFD1" s="26"/>
      <c r="PFE1" s="26"/>
      <c r="PFF1" s="26"/>
      <c r="PFG1" s="26"/>
      <c r="PFH1" s="26"/>
      <c r="PFI1" s="26"/>
      <c r="PFJ1" s="26"/>
      <c r="PFK1" s="26"/>
      <c r="PFL1" s="26"/>
      <c r="PFM1" s="26"/>
      <c r="PFN1" s="26"/>
      <c r="PFO1" s="26"/>
      <c r="PFP1" s="26"/>
      <c r="PFQ1" s="26"/>
      <c r="PFR1" s="26"/>
      <c r="PFS1" s="26"/>
      <c r="PFT1" s="26"/>
      <c r="PFU1" s="26"/>
      <c r="PFV1" s="26"/>
      <c r="PFW1" s="26"/>
      <c r="PFX1" s="26"/>
      <c r="PFY1" s="26"/>
      <c r="PFZ1" s="26"/>
      <c r="PGA1" s="26"/>
      <c r="PGB1" s="26"/>
      <c r="PGC1" s="26"/>
      <c r="PGD1" s="26"/>
      <c r="PGE1" s="26"/>
      <c r="PGF1" s="26"/>
      <c r="PGG1" s="26"/>
      <c r="PGH1" s="26"/>
      <c r="PGI1" s="26"/>
      <c r="PGJ1" s="26"/>
      <c r="PGK1" s="26"/>
      <c r="PGL1" s="26"/>
      <c r="PGM1" s="26"/>
      <c r="PGN1" s="26"/>
      <c r="PGO1" s="26"/>
      <c r="PGP1" s="26"/>
      <c r="PGQ1" s="26"/>
      <c r="PGR1" s="26"/>
      <c r="PGS1" s="26"/>
      <c r="PGT1" s="26"/>
      <c r="PGU1" s="26"/>
      <c r="PGV1" s="26"/>
      <c r="PGW1" s="26"/>
      <c r="PGX1" s="26"/>
      <c r="PGY1" s="26"/>
      <c r="PGZ1" s="26"/>
      <c r="PHA1" s="26"/>
      <c r="PHB1" s="26"/>
      <c r="PHC1" s="26"/>
      <c r="PHD1" s="26"/>
      <c r="PHE1" s="26"/>
      <c r="PHF1" s="26"/>
      <c r="PHG1" s="26"/>
      <c r="PHH1" s="26"/>
      <c r="PHI1" s="26"/>
      <c r="PHJ1" s="26"/>
      <c r="PHK1" s="26"/>
      <c r="PHL1" s="26"/>
      <c r="PHM1" s="26"/>
      <c r="PHN1" s="26"/>
      <c r="PHO1" s="26"/>
      <c r="PHP1" s="26"/>
      <c r="PHQ1" s="26"/>
      <c r="PHR1" s="26"/>
      <c r="PHS1" s="26"/>
      <c r="PHT1" s="26"/>
      <c r="PHU1" s="26"/>
      <c r="PHV1" s="26"/>
      <c r="PHW1" s="26"/>
      <c r="PHX1" s="26"/>
      <c r="PHY1" s="26"/>
      <c r="PHZ1" s="26"/>
      <c r="PIA1" s="26"/>
      <c r="PIB1" s="26"/>
      <c r="PIC1" s="26"/>
      <c r="PID1" s="26"/>
      <c r="PIE1" s="26"/>
      <c r="PIF1" s="26"/>
      <c r="PIG1" s="26"/>
      <c r="PIH1" s="26"/>
      <c r="PII1" s="26"/>
      <c r="PIJ1" s="26"/>
      <c r="PIK1" s="26"/>
      <c r="PIL1" s="26"/>
      <c r="PIM1" s="26"/>
      <c r="PIN1" s="26"/>
      <c r="PIO1" s="26"/>
      <c r="PIP1" s="26"/>
      <c r="PIQ1" s="26"/>
      <c r="PIR1" s="26"/>
      <c r="PIS1" s="26"/>
      <c r="PIT1" s="26"/>
      <c r="PIU1" s="26"/>
      <c r="PIV1" s="26"/>
      <c r="PIW1" s="26"/>
      <c r="PIX1" s="26"/>
      <c r="PIY1" s="26"/>
      <c r="PIZ1" s="26"/>
      <c r="PJA1" s="26"/>
      <c r="PJB1" s="26"/>
      <c r="PJC1" s="26"/>
      <c r="PJD1" s="26"/>
      <c r="PJE1" s="26"/>
      <c r="PJF1" s="26"/>
      <c r="PJG1" s="26"/>
      <c r="PJH1" s="26"/>
      <c r="PJI1" s="26"/>
      <c r="PJJ1" s="26"/>
      <c r="PJK1" s="26"/>
      <c r="PJL1" s="26"/>
      <c r="PJM1" s="26"/>
      <c r="PJN1" s="26"/>
      <c r="PJO1" s="26"/>
      <c r="PJP1" s="26"/>
      <c r="PJQ1" s="26"/>
      <c r="PJR1" s="26"/>
      <c r="PJS1" s="26"/>
      <c r="PJT1" s="26"/>
      <c r="PJU1" s="26"/>
      <c r="PJV1" s="26"/>
      <c r="PJW1" s="26"/>
      <c r="PJX1" s="26"/>
      <c r="PJY1" s="26"/>
      <c r="PJZ1" s="26"/>
      <c r="PKA1" s="26"/>
      <c r="PKB1" s="26"/>
      <c r="PKC1" s="26"/>
      <c r="PKD1" s="26"/>
      <c r="PKE1" s="26"/>
      <c r="PKF1" s="26"/>
      <c r="PKG1" s="26"/>
      <c r="PKH1" s="26"/>
      <c r="PKI1" s="26"/>
      <c r="PKJ1" s="26"/>
      <c r="PKK1" s="26"/>
      <c r="PKL1" s="26"/>
      <c r="PKM1" s="26"/>
      <c r="PKN1" s="26"/>
      <c r="PKO1" s="26"/>
      <c r="PKP1" s="26"/>
      <c r="PKQ1" s="26"/>
      <c r="PKR1" s="26"/>
      <c r="PKS1" s="26"/>
      <c r="PKT1" s="26"/>
      <c r="PKU1" s="26"/>
      <c r="PKV1" s="26"/>
      <c r="PKW1" s="26"/>
      <c r="PKX1" s="26"/>
      <c r="PKY1" s="26"/>
      <c r="PKZ1" s="26"/>
      <c r="PLA1" s="26"/>
      <c r="PLB1" s="26"/>
      <c r="PLC1" s="26"/>
      <c r="PLD1" s="26"/>
      <c r="PLE1" s="26"/>
      <c r="PLF1" s="26"/>
      <c r="PLG1" s="26"/>
      <c r="PLH1" s="26"/>
      <c r="PLI1" s="26"/>
      <c r="PLJ1" s="26"/>
      <c r="PLK1" s="26"/>
      <c r="PLL1" s="26"/>
      <c r="PLM1" s="26"/>
      <c r="PLN1" s="26"/>
      <c r="PLO1" s="26"/>
      <c r="PLP1" s="26"/>
      <c r="PLQ1" s="26"/>
      <c r="PLR1" s="26"/>
      <c r="PLS1" s="26"/>
      <c r="PLT1" s="26"/>
      <c r="PLU1" s="26"/>
      <c r="PLV1" s="26"/>
      <c r="PLW1" s="26"/>
      <c r="PLX1" s="26"/>
      <c r="PLY1" s="26"/>
      <c r="PLZ1" s="26"/>
      <c r="PMA1" s="26"/>
      <c r="PMB1" s="26"/>
      <c r="PMC1" s="26"/>
      <c r="PMD1" s="26"/>
      <c r="PME1" s="26"/>
      <c r="PMF1" s="26"/>
      <c r="PMG1" s="26"/>
      <c r="PMH1" s="26"/>
      <c r="PMI1" s="26"/>
      <c r="PMJ1" s="26"/>
      <c r="PMK1" s="26"/>
      <c r="PML1" s="26"/>
      <c r="PMM1" s="26"/>
      <c r="PMN1" s="26"/>
      <c r="PMO1" s="26"/>
      <c r="PMP1" s="26"/>
      <c r="PMQ1" s="26"/>
      <c r="PMR1" s="26"/>
      <c r="PMS1" s="26"/>
      <c r="PMT1" s="26"/>
      <c r="PMU1" s="26"/>
      <c r="PMV1" s="26"/>
      <c r="PMW1" s="26"/>
      <c r="PMX1" s="26"/>
      <c r="PMY1" s="26"/>
      <c r="PMZ1" s="26"/>
      <c r="PNA1" s="26"/>
      <c r="PNB1" s="26"/>
      <c r="PNC1" s="26"/>
      <c r="PND1" s="26"/>
      <c r="PNE1" s="26"/>
      <c r="PNF1" s="26"/>
      <c r="PNG1" s="26"/>
      <c r="PNH1" s="26"/>
      <c r="PNI1" s="26"/>
      <c r="PNJ1" s="26"/>
      <c r="PNK1" s="26"/>
      <c r="PNL1" s="26"/>
      <c r="PNM1" s="26"/>
      <c r="PNN1" s="26"/>
      <c r="PNO1" s="26"/>
      <c r="PNP1" s="26"/>
      <c r="PNQ1" s="26"/>
      <c r="PNR1" s="26"/>
      <c r="PNS1" s="26"/>
      <c r="PNT1" s="26"/>
      <c r="PNU1" s="26"/>
      <c r="PNV1" s="26"/>
      <c r="PNW1" s="26"/>
      <c r="PNX1" s="26"/>
      <c r="PNY1" s="26"/>
      <c r="PNZ1" s="26"/>
      <c r="POA1" s="26"/>
      <c r="POB1" s="26"/>
      <c r="POC1" s="26"/>
      <c r="POD1" s="26"/>
      <c r="POE1" s="26"/>
      <c r="POF1" s="26"/>
      <c r="POG1" s="26"/>
      <c r="POH1" s="26"/>
      <c r="POI1" s="26"/>
      <c r="POJ1" s="26"/>
      <c r="POK1" s="26"/>
      <c r="POL1" s="26"/>
      <c r="POM1" s="26"/>
      <c r="PON1" s="26"/>
      <c r="POO1" s="26"/>
      <c r="POP1" s="26"/>
      <c r="POQ1" s="26"/>
      <c r="POR1" s="26"/>
      <c r="POS1" s="26"/>
      <c r="POT1" s="26"/>
      <c r="POU1" s="26"/>
      <c r="POV1" s="26"/>
      <c r="POW1" s="26"/>
      <c r="POX1" s="26"/>
      <c r="POY1" s="26"/>
      <c r="POZ1" s="26"/>
      <c r="PPA1" s="26"/>
      <c r="PPB1" s="26"/>
      <c r="PPC1" s="26"/>
      <c r="PPD1" s="26"/>
      <c r="PPE1" s="26"/>
      <c r="PPF1" s="26"/>
      <c r="PPG1" s="26"/>
      <c r="PPH1" s="26"/>
      <c r="PPI1" s="26"/>
      <c r="PPJ1" s="26"/>
      <c r="PPK1" s="26"/>
      <c r="PPL1" s="26"/>
      <c r="PPM1" s="26"/>
      <c r="PPN1" s="26"/>
      <c r="PPO1" s="26"/>
      <c r="PPP1" s="26"/>
      <c r="PPQ1" s="26"/>
      <c r="PPR1" s="26"/>
      <c r="PPS1" s="26"/>
      <c r="PPT1" s="26"/>
      <c r="PPU1" s="26"/>
      <c r="PPV1" s="26"/>
      <c r="PPW1" s="26"/>
      <c r="PPX1" s="26"/>
      <c r="PPY1" s="26"/>
      <c r="PPZ1" s="26"/>
      <c r="PQA1" s="26"/>
      <c r="PQB1" s="26"/>
      <c r="PQC1" s="26"/>
      <c r="PQD1" s="26"/>
      <c r="PQE1" s="26"/>
      <c r="PQF1" s="26"/>
      <c r="PQG1" s="26"/>
      <c r="PQH1" s="26"/>
      <c r="PQI1" s="26"/>
      <c r="PQJ1" s="26"/>
      <c r="PQK1" s="26"/>
      <c r="PQL1" s="26"/>
      <c r="PQM1" s="26"/>
      <c r="PQN1" s="26"/>
      <c r="PQO1" s="26"/>
      <c r="PQP1" s="26"/>
      <c r="PQQ1" s="26"/>
      <c r="PQR1" s="26"/>
      <c r="PQS1" s="26"/>
      <c r="PQT1" s="26"/>
      <c r="PQU1" s="26"/>
      <c r="PQV1" s="26"/>
      <c r="PQW1" s="26"/>
      <c r="PQX1" s="26"/>
      <c r="PQY1" s="26"/>
      <c r="PQZ1" s="26"/>
      <c r="PRA1" s="26"/>
      <c r="PRB1" s="26"/>
      <c r="PRC1" s="26"/>
      <c r="PRD1" s="26"/>
      <c r="PRE1" s="26"/>
      <c r="PRF1" s="26"/>
      <c r="PRG1" s="26"/>
      <c r="PRH1" s="26"/>
      <c r="PRI1" s="26"/>
      <c r="PRJ1" s="26"/>
      <c r="PRK1" s="26"/>
      <c r="PRL1" s="26"/>
      <c r="PRM1" s="26"/>
      <c r="PRN1" s="26"/>
      <c r="PRO1" s="26"/>
      <c r="PRP1" s="26"/>
      <c r="PRQ1" s="26"/>
      <c r="PRR1" s="26"/>
      <c r="PRS1" s="26"/>
      <c r="PRT1" s="26"/>
      <c r="PRU1" s="26"/>
      <c r="PRV1" s="26"/>
      <c r="PRW1" s="26"/>
      <c r="PRX1" s="26"/>
      <c r="PRY1" s="26"/>
      <c r="PRZ1" s="26"/>
      <c r="PSA1" s="26"/>
      <c r="PSB1" s="26"/>
      <c r="PSC1" s="26"/>
      <c r="PSD1" s="26"/>
      <c r="PSE1" s="26"/>
      <c r="PSF1" s="26"/>
      <c r="PSG1" s="26"/>
      <c r="PSH1" s="26"/>
      <c r="PSI1" s="26"/>
      <c r="PSJ1" s="26"/>
      <c r="PSK1" s="26"/>
      <c r="PSL1" s="26"/>
      <c r="PSM1" s="26"/>
      <c r="PSN1" s="26"/>
      <c r="PSO1" s="26"/>
      <c r="PSP1" s="26"/>
      <c r="PSQ1" s="26"/>
      <c r="PSR1" s="26"/>
      <c r="PSS1" s="26"/>
      <c r="PST1" s="26"/>
      <c r="PSU1" s="26"/>
      <c r="PSV1" s="26"/>
      <c r="PSW1" s="26"/>
      <c r="PSX1" s="26"/>
      <c r="PSY1" s="26"/>
      <c r="PSZ1" s="26"/>
      <c r="PTA1" s="26"/>
      <c r="PTB1" s="26"/>
      <c r="PTC1" s="26"/>
      <c r="PTD1" s="26"/>
      <c r="PTE1" s="26"/>
      <c r="PTF1" s="26"/>
      <c r="PTG1" s="26"/>
      <c r="PTH1" s="26"/>
      <c r="PTI1" s="26"/>
      <c r="PTJ1" s="26"/>
      <c r="PTK1" s="26"/>
      <c r="PTL1" s="26"/>
      <c r="PTM1" s="26"/>
      <c r="PTN1" s="26"/>
      <c r="PTO1" s="26"/>
      <c r="PTP1" s="26"/>
      <c r="PTQ1" s="26"/>
      <c r="PTR1" s="26"/>
      <c r="PTS1" s="26"/>
      <c r="PTT1" s="26"/>
      <c r="PTU1" s="26"/>
      <c r="PTV1" s="26"/>
      <c r="PTW1" s="26"/>
      <c r="PTX1" s="26"/>
      <c r="PTY1" s="26"/>
      <c r="PTZ1" s="26"/>
      <c r="PUA1" s="26"/>
      <c r="PUB1" s="26"/>
      <c r="PUC1" s="26"/>
      <c r="PUD1" s="26"/>
      <c r="PUE1" s="26"/>
      <c r="PUF1" s="26"/>
      <c r="PUG1" s="26"/>
      <c r="PUH1" s="26"/>
      <c r="PUI1" s="26"/>
      <c r="PUJ1" s="26"/>
      <c r="PUK1" s="26"/>
      <c r="PUL1" s="26"/>
      <c r="PUM1" s="26"/>
      <c r="PUN1" s="26"/>
      <c r="PUO1" s="26"/>
      <c r="PUP1" s="26"/>
      <c r="PUQ1" s="26"/>
      <c r="PUR1" s="26"/>
      <c r="PUS1" s="26"/>
      <c r="PUT1" s="26"/>
      <c r="PUU1" s="26"/>
      <c r="PUV1" s="26"/>
      <c r="PUW1" s="26"/>
      <c r="PUX1" s="26"/>
      <c r="PUY1" s="26"/>
      <c r="PUZ1" s="26"/>
      <c r="PVA1" s="26"/>
      <c r="PVB1" s="26"/>
      <c r="PVC1" s="26"/>
      <c r="PVD1" s="26"/>
      <c r="PVE1" s="26"/>
      <c r="PVF1" s="26"/>
      <c r="PVG1" s="26"/>
      <c r="PVH1" s="26"/>
      <c r="PVI1" s="26"/>
      <c r="PVJ1" s="26"/>
      <c r="PVK1" s="26"/>
      <c r="PVL1" s="26"/>
      <c r="PVM1" s="26"/>
      <c r="PVN1" s="26"/>
      <c r="PVO1" s="26"/>
      <c r="PVP1" s="26"/>
      <c r="PVQ1" s="26"/>
      <c r="PVR1" s="26"/>
      <c r="PVS1" s="26"/>
      <c r="PVT1" s="26"/>
      <c r="PVU1" s="26"/>
      <c r="PVV1" s="26"/>
      <c r="PVW1" s="26"/>
      <c r="PVX1" s="26"/>
      <c r="PVY1" s="26"/>
      <c r="PVZ1" s="26"/>
      <c r="PWA1" s="26"/>
      <c r="PWB1" s="26"/>
      <c r="PWC1" s="26"/>
      <c r="PWD1" s="26"/>
      <c r="PWE1" s="26"/>
      <c r="PWF1" s="26"/>
      <c r="PWG1" s="26"/>
      <c r="PWH1" s="26"/>
      <c r="PWI1" s="26"/>
      <c r="PWJ1" s="26"/>
      <c r="PWK1" s="26"/>
      <c r="PWL1" s="26"/>
      <c r="PWM1" s="26"/>
      <c r="PWN1" s="26"/>
      <c r="PWO1" s="26"/>
      <c r="PWP1" s="26"/>
      <c r="PWQ1" s="26"/>
      <c r="PWR1" s="26"/>
      <c r="PWS1" s="26"/>
      <c r="PWT1" s="26"/>
      <c r="PWU1" s="26"/>
      <c r="PWV1" s="26"/>
      <c r="PWW1" s="26"/>
      <c r="PWX1" s="26"/>
      <c r="PWY1" s="26"/>
      <c r="PWZ1" s="26"/>
      <c r="PXA1" s="26"/>
      <c r="PXB1" s="26"/>
      <c r="PXC1" s="26"/>
      <c r="PXD1" s="26"/>
      <c r="PXE1" s="26"/>
      <c r="PXF1" s="26"/>
      <c r="PXG1" s="26"/>
      <c r="PXH1" s="26"/>
      <c r="PXI1" s="26"/>
      <c r="PXJ1" s="26"/>
      <c r="PXK1" s="26"/>
      <c r="PXL1" s="26"/>
      <c r="PXM1" s="26"/>
      <c r="PXN1" s="26"/>
      <c r="PXO1" s="26"/>
      <c r="PXP1" s="26"/>
      <c r="PXQ1" s="26"/>
      <c r="PXR1" s="26"/>
      <c r="PXS1" s="26"/>
      <c r="PXT1" s="26"/>
      <c r="PXU1" s="26"/>
      <c r="PXV1" s="26"/>
      <c r="PXW1" s="26"/>
      <c r="PXX1" s="26"/>
      <c r="PXY1" s="26"/>
      <c r="PXZ1" s="26"/>
      <c r="PYA1" s="26"/>
      <c r="PYB1" s="26"/>
      <c r="PYC1" s="26"/>
      <c r="PYD1" s="26"/>
      <c r="PYE1" s="26"/>
      <c r="PYF1" s="26"/>
      <c r="PYG1" s="26"/>
      <c r="PYH1" s="26"/>
      <c r="PYI1" s="26"/>
      <c r="PYJ1" s="26"/>
      <c r="PYK1" s="26"/>
      <c r="PYL1" s="26"/>
      <c r="PYM1" s="26"/>
      <c r="PYN1" s="26"/>
      <c r="PYO1" s="26"/>
      <c r="PYP1" s="26"/>
      <c r="PYQ1" s="26"/>
      <c r="PYR1" s="26"/>
      <c r="PYS1" s="26"/>
      <c r="PYT1" s="26"/>
      <c r="PYU1" s="26"/>
      <c r="PYV1" s="26"/>
      <c r="PYW1" s="26"/>
      <c r="PYX1" s="26"/>
      <c r="PYY1" s="26"/>
      <c r="PYZ1" s="26"/>
      <c r="PZA1" s="26"/>
      <c r="PZB1" s="26"/>
      <c r="PZC1" s="26"/>
      <c r="PZD1" s="26"/>
      <c r="PZE1" s="26"/>
      <c r="PZF1" s="26"/>
      <c r="PZG1" s="26"/>
      <c r="PZH1" s="26"/>
      <c r="PZI1" s="26"/>
      <c r="PZJ1" s="26"/>
      <c r="PZK1" s="26"/>
      <c r="PZL1" s="26"/>
      <c r="PZM1" s="26"/>
      <c r="PZN1" s="26"/>
      <c r="PZO1" s="26"/>
      <c r="PZP1" s="26"/>
      <c r="PZQ1" s="26"/>
      <c r="PZR1" s="26"/>
      <c r="PZS1" s="26"/>
      <c r="PZT1" s="26"/>
      <c r="PZU1" s="26"/>
      <c r="PZV1" s="26"/>
      <c r="PZW1" s="26"/>
      <c r="PZX1" s="26"/>
      <c r="PZY1" s="26"/>
      <c r="PZZ1" s="26"/>
      <c r="QAA1" s="26"/>
      <c r="QAB1" s="26"/>
      <c r="QAC1" s="26"/>
      <c r="QAD1" s="26"/>
      <c r="QAE1" s="26"/>
      <c r="QAF1" s="26"/>
      <c r="QAG1" s="26"/>
      <c r="QAH1" s="26"/>
      <c r="QAI1" s="26"/>
      <c r="QAJ1" s="26"/>
      <c r="QAK1" s="26"/>
      <c r="QAL1" s="26"/>
      <c r="QAM1" s="26"/>
      <c r="QAN1" s="26"/>
      <c r="QAO1" s="26"/>
      <c r="QAP1" s="26"/>
      <c r="QAQ1" s="26"/>
      <c r="QAR1" s="26"/>
      <c r="QAS1" s="26"/>
      <c r="QAT1" s="26"/>
      <c r="QAU1" s="26"/>
      <c r="QAV1" s="26"/>
      <c r="QAW1" s="26"/>
      <c r="QAX1" s="26"/>
      <c r="QAY1" s="26"/>
      <c r="QAZ1" s="26"/>
      <c r="QBA1" s="26"/>
      <c r="QBB1" s="26"/>
      <c r="QBC1" s="26"/>
      <c r="QBD1" s="26"/>
      <c r="QBE1" s="26"/>
      <c r="QBF1" s="26"/>
      <c r="QBG1" s="26"/>
      <c r="QBH1" s="26"/>
      <c r="QBI1" s="26"/>
      <c r="QBJ1" s="26"/>
      <c r="QBK1" s="26"/>
      <c r="QBL1" s="26"/>
      <c r="QBM1" s="26"/>
      <c r="QBN1" s="26"/>
      <c r="QBO1" s="26"/>
      <c r="QBP1" s="26"/>
      <c r="QBQ1" s="26"/>
      <c r="QBR1" s="26"/>
      <c r="QBS1" s="26"/>
      <c r="QBT1" s="26"/>
      <c r="QBU1" s="26"/>
      <c r="QBV1" s="26"/>
      <c r="QBW1" s="26"/>
      <c r="QBX1" s="26"/>
      <c r="QBY1" s="26"/>
      <c r="QBZ1" s="26"/>
      <c r="QCA1" s="26"/>
      <c r="QCB1" s="26"/>
      <c r="QCC1" s="26"/>
      <c r="QCD1" s="26"/>
      <c r="QCE1" s="26"/>
      <c r="QCF1" s="26"/>
      <c r="QCG1" s="26"/>
      <c r="QCH1" s="26"/>
      <c r="QCI1" s="26"/>
      <c r="QCJ1" s="26"/>
      <c r="QCK1" s="26"/>
      <c r="QCL1" s="26"/>
      <c r="QCM1" s="26"/>
      <c r="QCN1" s="26"/>
      <c r="QCO1" s="26"/>
      <c r="QCP1" s="26"/>
      <c r="QCQ1" s="26"/>
      <c r="QCR1" s="26"/>
      <c r="QCS1" s="26"/>
      <c r="QCT1" s="26"/>
      <c r="QCU1" s="26"/>
      <c r="QCV1" s="26"/>
      <c r="QCW1" s="26"/>
      <c r="QCX1" s="26"/>
      <c r="QCY1" s="26"/>
      <c r="QCZ1" s="26"/>
      <c r="QDA1" s="26"/>
      <c r="QDB1" s="26"/>
      <c r="QDC1" s="26"/>
      <c r="QDD1" s="26"/>
      <c r="QDE1" s="26"/>
      <c r="QDF1" s="26"/>
      <c r="QDG1" s="26"/>
      <c r="QDH1" s="26"/>
      <c r="QDI1" s="26"/>
      <c r="QDJ1" s="26"/>
      <c r="QDK1" s="26"/>
      <c r="QDL1" s="26"/>
      <c r="QDM1" s="26"/>
      <c r="QDN1" s="26"/>
      <c r="QDO1" s="26"/>
      <c r="QDP1" s="26"/>
      <c r="QDQ1" s="26"/>
      <c r="QDR1" s="26"/>
      <c r="QDS1" s="26"/>
      <c r="QDT1" s="26"/>
      <c r="QDU1" s="26"/>
      <c r="QDV1" s="26"/>
      <c r="QDW1" s="26"/>
      <c r="QDX1" s="26"/>
      <c r="QDY1" s="26"/>
      <c r="QDZ1" s="26"/>
      <c r="QEA1" s="26"/>
      <c r="QEB1" s="26"/>
      <c r="QEC1" s="26"/>
      <c r="QED1" s="26"/>
      <c r="QEE1" s="26"/>
      <c r="QEF1" s="26"/>
      <c r="QEG1" s="26"/>
      <c r="QEH1" s="26"/>
      <c r="QEI1" s="26"/>
      <c r="QEJ1" s="26"/>
      <c r="QEK1" s="26"/>
      <c r="QEL1" s="26"/>
      <c r="QEM1" s="26"/>
      <c r="QEN1" s="26"/>
      <c r="QEO1" s="26"/>
      <c r="QEP1" s="26"/>
      <c r="QEQ1" s="26"/>
      <c r="QER1" s="26"/>
      <c r="QES1" s="26"/>
      <c r="QET1" s="26"/>
      <c r="QEU1" s="26"/>
      <c r="QEV1" s="26"/>
      <c r="QEW1" s="26"/>
      <c r="QEX1" s="26"/>
      <c r="QEY1" s="26"/>
      <c r="QEZ1" s="26"/>
      <c r="QFA1" s="26"/>
      <c r="QFB1" s="26"/>
      <c r="QFC1" s="26"/>
      <c r="QFD1" s="26"/>
      <c r="QFE1" s="26"/>
      <c r="QFF1" s="26"/>
      <c r="QFG1" s="26"/>
      <c r="QFH1" s="26"/>
      <c r="QFI1" s="26"/>
      <c r="QFJ1" s="26"/>
      <c r="QFK1" s="26"/>
      <c r="QFL1" s="26"/>
      <c r="QFM1" s="26"/>
      <c r="QFN1" s="26"/>
      <c r="QFO1" s="26"/>
      <c r="QFP1" s="26"/>
      <c r="QFQ1" s="26"/>
      <c r="QFR1" s="26"/>
      <c r="QFS1" s="26"/>
      <c r="QFT1" s="26"/>
      <c r="QFU1" s="26"/>
      <c r="QFV1" s="26"/>
      <c r="QFW1" s="26"/>
      <c r="QFX1" s="26"/>
      <c r="QFY1" s="26"/>
      <c r="QFZ1" s="26"/>
      <c r="QGA1" s="26"/>
      <c r="QGB1" s="26"/>
      <c r="QGC1" s="26"/>
      <c r="QGD1" s="26"/>
      <c r="QGE1" s="26"/>
      <c r="QGF1" s="26"/>
      <c r="QGG1" s="26"/>
      <c r="QGH1" s="26"/>
      <c r="QGI1" s="26"/>
      <c r="QGJ1" s="26"/>
      <c r="QGK1" s="26"/>
      <c r="QGL1" s="26"/>
      <c r="QGM1" s="26"/>
      <c r="QGN1" s="26"/>
      <c r="QGO1" s="26"/>
      <c r="QGP1" s="26"/>
      <c r="QGQ1" s="26"/>
      <c r="QGR1" s="26"/>
      <c r="QGS1" s="26"/>
      <c r="QGT1" s="26"/>
      <c r="QGU1" s="26"/>
      <c r="QGV1" s="26"/>
      <c r="QGW1" s="26"/>
      <c r="QGX1" s="26"/>
      <c r="QGY1" s="26"/>
      <c r="QGZ1" s="26"/>
      <c r="QHA1" s="26"/>
      <c r="QHB1" s="26"/>
      <c r="QHC1" s="26"/>
      <c r="QHD1" s="26"/>
      <c r="QHE1" s="26"/>
      <c r="QHF1" s="26"/>
      <c r="QHG1" s="26"/>
      <c r="QHH1" s="26"/>
      <c r="QHI1" s="26"/>
      <c r="QHJ1" s="26"/>
      <c r="QHK1" s="26"/>
      <c r="QHL1" s="26"/>
      <c r="QHM1" s="26"/>
      <c r="QHN1" s="26"/>
      <c r="QHO1" s="26"/>
      <c r="QHP1" s="26"/>
      <c r="QHQ1" s="26"/>
      <c r="QHR1" s="26"/>
      <c r="QHS1" s="26"/>
      <c r="QHT1" s="26"/>
      <c r="QHU1" s="26"/>
      <c r="QHV1" s="26"/>
      <c r="QHW1" s="26"/>
      <c r="QHX1" s="26"/>
      <c r="QHY1" s="26"/>
      <c r="QHZ1" s="26"/>
      <c r="QIA1" s="26"/>
      <c r="QIB1" s="26"/>
      <c r="QIC1" s="26"/>
      <c r="QID1" s="26"/>
      <c r="QIE1" s="26"/>
      <c r="QIF1" s="26"/>
      <c r="QIG1" s="26"/>
      <c r="QIH1" s="26"/>
      <c r="QII1" s="26"/>
      <c r="QIJ1" s="26"/>
      <c r="QIK1" s="26"/>
      <c r="QIL1" s="26"/>
      <c r="QIM1" s="26"/>
      <c r="QIN1" s="26"/>
      <c r="QIO1" s="26"/>
      <c r="QIP1" s="26"/>
      <c r="QIQ1" s="26"/>
      <c r="QIR1" s="26"/>
      <c r="QIS1" s="26"/>
      <c r="QIT1" s="26"/>
      <c r="QIU1" s="26"/>
      <c r="QIV1" s="26"/>
      <c r="QIW1" s="26"/>
      <c r="QIX1" s="26"/>
      <c r="QIY1" s="26"/>
      <c r="QIZ1" s="26"/>
      <c r="QJA1" s="26"/>
      <c r="QJB1" s="26"/>
      <c r="QJC1" s="26"/>
      <c r="QJD1" s="26"/>
      <c r="QJE1" s="26"/>
      <c r="QJF1" s="26"/>
      <c r="QJG1" s="26"/>
      <c r="QJH1" s="26"/>
      <c r="QJI1" s="26"/>
      <c r="QJJ1" s="26"/>
      <c r="QJK1" s="26"/>
      <c r="QJL1" s="26"/>
      <c r="QJM1" s="26"/>
      <c r="QJN1" s="26"/>
      <c r="QJO1" s="26"/>
      <c r="QJP1" s="26"/>
      <c r="QJQ1" s="26"/>
      <c r="QJR1" s="26"/>
      <c r="QJS1" s="26"/>
      <c r="QJT1" s="26"/>
      <c r="QJU1" s="26"/>
      <c r="QJV1" s="26"/>
      <c r="QJW1" s="26"/>
      <c r="QJX1" s="26"/>
      <c r="QJY1" s="26"/>
      <c r="QJZ1" s="26"/>
      <c r="QKA1" s="26"/>
      <c r="QKB1" s="26"/>
      <c r="QKC1" s="26"/>
      <c r="QKD1" s="26"/>
      <c r="QKE1" s="26"/>
      <c r="QKF1" s="26"/>
      <c r="QKG1" s="26"/>
      <c r="QKH1" s="26"/>
      <c r="QKI1" s="26"/>
      <c r="QKJ1" s="26"/>
      <c r="QKK1" s="26"/>
      <c r="QKL1" s="26"/>
      <c r="QKM1" s="26"/>
      <c r="QKN1" s="26"/>
      <c r="QKO1" s="26"/>
      <c r="QKP1" s="26"/>
      <c r="QKQ1" s="26"/>
      <c r="QKR1" s="26"/>
      <c r="QKS1" s="26"/>
      <c r="QKT1" s="26"/>
      <c r="QKU1" s="26"/>
      <c r="QKV1" s="26"/>
      <c r="QKW1" s="26"/>
      <c r="QKX1" s="26"/>
      <c r="QKY1" s="26"/>
      <c r="QKZ1" s="26"/>
      <c r="QLA1" s="26"/>
      <c r="QLB1" s="26"/>
      <c r="QLC1" s="26"/>
      <c r="QLD1" s="26"/>
      <c r="QLE1" s="26"/>
      <c r="QLF1" s="26"/>
      <c r="QLG1" s="26"/>
      <c r="QLH1" s="26"/>
      <c r="QLI1" s="26"/>
      <c r="QLJ1" s="26"/>
      <c r="QLK1" s="26"/>
      <c r="QLL1" s="26"/>
      <c r="QLM1" s="26"/>
      <c r="QLN1" s="26"/>
      <c r="QLO1" s="26"/>
      <c r="QLP1" s="26"/>
      <c r="QLQ1" s="26"/>
      <c r="QLR1" s="26"/>
      <c r="QLS1" s="26"/>
      <c r="QLT1" s="26"/>
      <c r="QLU1" s="26"/>
      <c r="QLV1" s="26"/>
      <c r="QLW1" s="26"/>
      <c r="QLX1" s="26"/>
      <c r="QLY1" s="26"/>
      <c r="QLZ1" s="26"/>
      <c r="QMA1" s="26"/>
      <c r="QMB1" s="26"/>
      <c r="QMC1" s="26"/>
      <c r="QMD1" s="26"/>
      <c r="QME1" s="26"/>
      <c r="QMF1" s="26"/>
      <c r="QMG1" s="26"/>
      <c r="QMH1" s="26"/>
      <c r="QMI1" s="26"/>
      <c r="QMJ1" s="26"/>
      <c r="QMK1" s="26"/>
      <c r="QML1" s="26"/>
      <c r="QMM1" s="26"/>
      <c r="QMN1" s="26"/>
      <c r="QMO1" s="26"/>
      <c r="QMP1" s="26"/>
      <c r="QMQ1" s="26"/>
      <c r="QMR1" s="26"/>
      <c r="QMS1" s="26"/>
      <c r="QMT1" s="26"/>
      <c r="QMU1" s="26"/>
      <c r="QMV1" s="26"/>
      <c r="QMW1" s="26"/>
      <c r="QMX1" s="26"/>
      <c r="QMY1" s="26"/>
      <c r="QMZ1" s="26"/>
      <c r="QNA1" s="26"/>
      <c r="QNB1" s="26"/>
      <c r="QNC1" s="26"/>
      <c r="QND1" s="26"/>
      <c r="QNE1" s="26"/>
      <c r="QNF1" s="26"/>
      <c r="QNG1" s="26"/>
      <c r="QNH1" s="26"/>
      <c r="QNI1" s="26"/>
      <c r="QNJ1" s="26"/>
      <c r="QNK1" s="26"/>
      <c r="QNL1" s="26"/>
      <c r="QNM1" s="26"/>
      <c r="QNN1" s="26"/>
      <c r="QNO1" s="26"/>
      <c r="QNP1" s="26"/>
      <c r="QNQ1" s="26"/>
      <c r="QNR1" s="26"/>
      <c r="QNS1" s="26"/>
      <c r="QNT1" s="26"/>
      <c r="QNU1" s="26"/>
      <c r="QNV1" s="26"/>
      <c r="QNW1" s="26"/>
      <c r="QNX1" s="26"/>
      <c r="QNY1" s="26"/>
      <c r="QNZ1" s="26"/>
      <c r="QOA1" s="26"/>
      <c r="QOB1" s="26"/>
      <c r="QOC1" s="26"/>
      <c r="QOD1" s="26"/>
      <c r="QOE1" s="26"/>
      <c r="QOF1" s="26"/>
      <c r="QOG1" s="26"/>
      <c r="QOH1" s="26"/>
      <c r="QOI1" s="26"/>
      <c r="QOJ1" s="26"/>
      <c r="QOK1" s="26"/>
      <c r="QOL1" s="26"/>
      <c r="QOM1" s="26"/>
      <c r="QON1" s="26"/>
      <c r="QOO1" s="26"/>
      <c r="QOP1" s="26"/>
      <c r="QOQ1" s="26"/>
      <c r="QOR1" s="26"/>
      <c r="QOS1" s="26"/>
      <c r="QOT1" s="26"/>
      <c r="QOU1" s="26"/>
      <c r="QOV1" s="26"/>
      <c r="QOW1" s="26"/>
      <c r="QOX1" s="26"/>
      <c r="QOY1" s="26"/>
      <c r="QOZ1" s="26"/>
      <c r="QPA1" s="26"/>
      <c r="QPB1" s="26"/>
      <c r="QPC1" s="26"/>
      <c r="QPD1" s="26"/>
      <c r="QPE1" s="26"/>
      <c r="QPF1" s="26"/>
      <c r="QPG1" s="26"/>
      <c r="QPH1" s="26"/>
      <c r="QPI1" s="26"/>
      <c r="QPJ1" s="26"/>
      <c r="QPK1" s="26"/>
      <c r="QPL1" s="26"/>
      <c r="QPM1" s="26"/>
      <c r="QPN1" s="26"/>
      <c r="QPO1" s="26"/>
      <c r="QPP1" s="26"/>
      <c r="QPQ1" s="26"/>
      <c r="QPR1" s="26"/>
      <c r="QPS1" s="26"/>
      <c r="QPT1" s="26"/>
      <c r="QPU1" s="26"/>
      <c r="QPV1" s="26"/>
      <c r="QPW1" s="26"/>
      <c r="QPX1" s="26"/>
      <c r="QPY1" s="26"/>
      <c r="QPZ1" s="26"/>
      <c r="QQA1" s="26"/>
      <c r="QQB1" s="26"/>
      <c r="QQC1" s="26"/>
      <c r="QQD1" s="26"/>
      <c r="QQE1" s="26"/>
      <c r="QQF1" s="26"/>
      <c r="QQG1" s="26"/>
      <c r="QQH1" s="26"/>
      <c r="QQI1" s="26"/>
      <c r="QQJ1" s="26"/>
      <c r="QQK1" s="26"/>
      <c r="QQL1" s="26"/>
      <c r="QQM1" s="26"/>
      <c r="QQN1" s="26"/>
      <c r="QQO1" s="26"/>
      <c r="QQP1" s="26"/>
      <c r="QQQ1" s="26"/>
      <c r="QQR1" s="26"/>
      <c r="QQS1" s="26"/>
      <c r="QQT1" s="26"/>
      <c r="QQU1" s="26"/>
      <c r="QQV1" s="26"/>
      <c r="QQW1" s="26"/>
      <c r="QQX1" s="26"/>
      <c r="QQY1" s="26"/>
      <c r="QQZ1" s="26"/>
      <c r="QRA1" s="26"/>
      <c r="QRB1" s="26"/>
      <c r="QRC1" s="26"/>
      <c r="QRD1" s="26"/>
      <c r="QRE1" s="26"/>
      <c r="QRF1" s="26"/>
      <c r="QRG1" s="26"/>
      <c r="QRH1" s="26"/>
      <c r="QRI1" s="26"/>
      <c r="QRJ1" s="26"/>
      <c r="QRK1" s="26"/>
      <c r="QRL1" s="26"/>
      <c r="QRM1" s="26"/>
      <c r="QRN1" s="26"/>
      <c r="QRO1" s="26"/>
      <c r="QRP1" s="26"/>
      <c r="QRQ1" s="26"/>
      <c r="QRR1" s="26"/>
      <c r="QRS1" s="26"/>
      <c r="QRT1" s="26"/>
      <c r="QRU1" s="26"/>
      <c r="QRV1" s="26"/>
      <c r="QRW1" s="26"/>
      <c r="QRX1" s="26"/>
      <c r="QRY1" s="26"/>
      <c r="QRZ1" s="26"/>
      <c r="QSA1" s="26"/>
      <c r="QSB1" s="26"/>
      <c r="QSC1" s="26"/>
      <c r="QSD1" s="26"/>
      <c r="QSE1" s="26"/>
      <c r="QSF1" s="26"/>
      <c r="QSG1" s="26"/>
      <c r="QSH1" s="26"/>
      <c r="QSI1" s="26"/>
      <c r="QSJ1" s="26"/>
      <c r="QSK1" s="26"/>
      <c r="QSL1" s="26"/>
      <c r="QSM1" s="26"/>
      <c r="QSN1" s="26"/>
      <c r="QSO1" s="26"/>
      <c r="QSP1" s="26"/>
      <c r="QSQ1" s="26"/>
      <c r="QSR1" s="26"/>
      <c r="QSS1" s="26"/>
      <c r="QST1" s="26"/>
      <c r="QSU1" s="26"/>
      <c r="QSV1" s="26"/>
      <c r="QSW1" s="26"/>
      <c r="QSX1" s="26"/>
      <c r="QSY1" s="26"/>
      <c r="QSZ1" s="26"/>
      <c r="QTA1" s="26"/>
      <c r="QTB1" s="26"/>
      <c r="QTC1" s="26"/>
      <c r="QTD1" s="26"/>
      <c r="QTE1" s="26"/>
      <c r="QTF1" s="26"/>
      <c r="QTG1" s="26"/>
      <c r="QTH1" s="26"/>
      <c r="QTI1" s="26"/>
      <c r="QTJ1" s="26"/>
      <c r="QTK1" s="26"/>
      <c r="QTL1" s="26"/>
      <c r="QTM1" s="26"/>
      <c r="QTN1" s="26"/>
      <c r="QTO1" s="26"/>
      <c r="QTP1" s="26"/>
      <c r="QTQ1" s="26"/>
      <c r="QTR1" s="26"/>
      <c r="QTS1" s="26"/>
      <c r="QTT1" s="26"/>
      <c r="QTU1" s="26"/>
      <c r="QTV1" s="26"/>
      <c r="QTW1" s="26"/>
      <c r="QTX1" s="26"/>
      <c r="QTY1" s="26"/>
      <c r="QTZ1" s="26"/>
      <c r="QUA1" s="26"/>
      <c r="QUB1" s="26"/>
      <c r="QUC1" s="26"/>
      <c r="QUD1" s="26"/>
      <c r="QUE1" s="26"/>
      <c r="QUF1" s="26"/>
      <c r="QUG1" s="26"/>
      <c r="QUH1" s="26"/>
      <c r="QUI1" s="26"/>
      <c r="QUJ1" s="26"/>
      <c r="QUK1" s="26"/>
      <c r="QUL1" s="26"/>
      <c r="QUM1" s="26"/>
      <c r="QUN1" s="26"/>
      <c r="QUO1" s="26"/>
      <c r="QUP1" s="26"/>
      <c r="QUQ1" s="26"/>
      <c r="QUR1" s="26"/>
      <c r="QUS1" s="26"/>
      <c r="QUT1" s="26"/>
      <c r="QUU1" s="26"/>
      <c r="QUV1" s="26"/>
      <c r="QUW1" s="26"/>
      <c r="QUX1" s="26"/>
      <c r="QUY1" s="26"/>
      <c r="QUZ1" s="26"/>
      <c r="QVA1" s="26"/>
      <c r="QVB1" s="26"/>
      <c r="QVC1" s="26"/>
      <c r="QVD1" s="26"/>
      <c r="QVE1" s="26"/>
      <c r="QVF1" s="26"/>
      <c r="QVG1" s="26"/>
      <c r="QVH1" s="26"/>
      <c r="QVI1" s="26"/>
      <c r="QVJ1" s="26"/>
      <c r="QVK1" s="26"/>
      <c r="QVL1" s="26"/>
      <c r="QVM1" s="26"/>
      <c r="QVN1" s="26"/>
      <c r="QVO1" s="26"/>
      <c r="QVP1" s="26"/>
      <c r="QVQ1" s="26"/>
      <c r="QVR1" s="26"/>
      <c r="QVS1" s="26"/>
      <c r="QVT1" s="26"/>
      <c r="QVU1" s="26"/>
      <c r="QVV1" s="26"/>
      <c r="QVW1" s="26"/>
      <c r="QVX1" s="26"/>
      <c r="QVY1" s="26"/>
      <c r="QVZ1" s="26"/>
      <c r="QWA1" s="26"/>
      <c r="QWB1" s="26"/>
      <c r="QWC1" s="26"/>
      <c r="QWD1" s="26"/>
      <c r="QWE1" s="26"/>
      <c r="QWF1" s="26"/>
      <c r="QWG1" s="26"/>
      <c r="QWH1" s="26"/>
      <c r="QWI1" s="26"/>
      <c r="QWJ1" s="26"/>
      <c r="QWK1" s="26"/>
      <c r="QWL1" s="26"/>
      <c r="QWM1" s="26"/>
      <c r="QWN1" s="26"/>
      <c r="QWO1" s="26"/>
      <c r="QWP1" s="26"/>
      <c r="QWQ1" s="26"/>
      <c r="QWR1" s="26"/>
      <c r="QWS1" s="26"/>
      <c r="QWT1" s="26"/>
      <c r="QWU1" s="26"/>
      <c r="QWV1" s="26"/>
      <c r="QWW1" s="26"/>
      <c r="QWX1" s="26"/>
      <c r="QWY1" s="26"/>
      <c r="QWZ1" s="26"/>
      <c r="QXA1" s="26"/>
      <c r="QXB1" s="26"/>
      <c r="QXC1" s="26"/>
      <c r="QXD1" s="26"/>
      <c r="QXE1" s="26"/>
      <c r="QXF1" s="26"/>
      <c r="QXG1" s="26"/>
      <c r="QXH1" s="26"/>
      <c r="QXI1" s="26"/>
      <c r="QXJ1" s="26"/>
      <c r="QXK1" s="26"/>
      <c r="QXL1" s="26"/>
      <c r="QXM1" s="26"/>
      <c r="QXN1" s="26"/>
      <c r="QXO1" s="26"/>
      <c r="QXP1" s="26"/>
      <c r="QXQ1" s="26"/>
      <c r="QXR1" s="26"/>
      <c r="QXS1" s="26"/>
      <c r="QXT1" s="26"/>
      <c r="QXU1" s="26"/>
      <c r="QXV1" s="26"/>
      <c r="QXW1" s="26"/>
      <c r="QXX1" s="26"/>
      <c r="QXY1" s="26"/>
      <c r="QXZ1" s="26"/>
      <c r="QYA1" s="26"/>
      <c r="QYB1" s="26"/>
      <c r="QYC1" s="26"/>
      <c r="QYD1" s="26"/>
      <c r="QYE1" s="26"/>
      <c r="QYF1" s="26"/>
      <c r="QYG1" s="26"/>
      <c r="QYH1" s="26"/>
      <c r="QYI1" s="26"/>
      <c r="QYJ1" s="26"/>
      <c r="QYK1" s="26"/>
      <c r="QYL1" s="26"/>
      <c r="QYM1" s="26"/>
      <c r="QYN1" s="26"/>
      <c r="QYO1" s="26"/>
      <c r="QYP1" s="26"/>
      <c r="QYQ1" s="26"/>
      <c r="QYR1" s="26"/>
      <c r="QYS1" s="26"/>
      <c r="QYT1" s="26"/>
      <c r="QYU1" s="26"/>
      <c r="QYV1" s="26"/>
      <c r="QYW1" s="26"/>
      <c r="QYX1" s="26"/>
      <c r="QYY1" s="26"/>
      <c r="QYZ1" s="26"/>
      <c r="QZA1" s="26"/>
      <c r="QZB1" s="26"/>
      <c r="QZC1" s="26"/>
      <c r="QZD1" s="26"/>
      <c r="QZE1" s="26"/>
      <c r="QZF1" s="26"/>
      <c r="QZG1" s="26"/>
      <c r="QZH1" s="26"/>
      <c r="QZI1" s="26"/>
      <c r="QZJ1" s="26"/>
      <c r="QZK1" s="26"/>
      <c r="QZL1" s="26"/>
      <c r="QZM1" s="26"/>
      <c r="QZN1" s="26"/>
      <c r="QZO1" s="26"/>
      <c r="QZP1" s="26"/>
      <c r="QZQ1" s="26"/>
      <c r="QZR1" s="26"/>
      <c r="QZS1" s="26"/>
      <c r="QZT1" s="26"/>
      <c r="QZU1" s="26"/>
      <c r="QZV1" s="26"/>
      <c r="QZW1" s="26"/>
      <c r="QZX1" s="26"/>
      <c r="QZY1" s="26"/>
      <c r="QZZ1" s="26"/>
      <c r="RAA1" s="26"/>
      <c r="RAB1" s="26"/>
      <c r="RAC1" s="26"/>
      <c r="RAD1" s="26"/>
      <c r="RAE1" s="26"/>
      <c r="RAF1" s="26"/>
      <c r="RAG1" s="26"/>
      <c r="RAH1" s="26"/>
      <c r="RAI1" s="26"/>
      <c r="RAJ1" s="26"/>
      <c r="RAK1" s="26"/>
      <c r="RAL1" s="26"/>
      <c r="RAM1" s="26"/>
      <c r="RAN1" s="26"/>
      <c r="RAO1" s="26"/>
      <c r="RAP1" s="26"/>
      <c r="RAQ1" s="26"/>
      <c r="RAR1" s="26"/>
      <c r="RAS1" s="26"/>
      <c r="RAT1" s="26"/>
      <c r="RAU1" s="26"/>
      <c r="RAV1" s="26"/>
      <c r="RAW1" s="26"/>
      <c r="RAX1" s="26"/>
      <c r="RAY1" s="26"/>
      <c r="RAZ1" s="26"/>
      <c r="RBA1" s="26"/>
      <c r="RBB1" s="26"/>
      <c r="RBC1" s="26"/>
      <c r="RBD1" s="26"/>
      <c r="RBE1" s="26"/>
      <c r="RBF1" s="26"/>
      <c r="RBG1" s="26"/>
      <c r="RBH1" s="26"/>
      <c r="RBI1" s="26"/>
      <c r="RBJ1" s="26"/>
      <c r="RBK1" s="26"/>
      <c r="RBL1" s="26"/>
      <c r="RBM1" s="26"/>
      <c r="RBN1" s="26"/>
      <c r="RBO1" s="26"/>
      <c r="RBP1" s="26"/>
      <c r="RBQ1" s="26"/>
      <c r="RBR1" s="26"/>
      <c r="RBS1" s="26"/>
      <c r="RBT1" s="26"/>
      <c r="RBU1" s="26"/>
      <c r="RBV1" s="26"/>
      <c r="RBW1" s="26"/>
      <c r="RBX1" s="26"/>
      <c r="RBY1" s="26"/>
      <c r="RBZ1" s="26"/>
      <c r="RCA1" s="26"/>
      <c r="RCB1" s="26"/>
      <c r="RCC1" s="26"/>
      <c r="RCD1" s="26"/>
      <c r="RCE1" s="26"/>
      <c r="RCF1" s="26"/>
      <c r="RCG1" s="26"/>
      <c r="RCH1" s="26"/>
      <c r="RCI1" s="26"/>
      <c r="RCJ1" s="26"/>
      <c r="RCK1" s="26"/>
      <c r="RCL1" s="26"/>
      <c r="RCM1" s="26"/>
      <c r="RCN1" s="26"/>
      <c r="RCO1" s="26"/>
      <c r="RCP1" s="26"/>
      <c r="RCQ1" s="26"/>
      <c r="RCR1" s="26"/>
      <c r="RCS1" s="26"/>
      <c r="RCT1" s="26"/>
      <c r="RCU1" s="26"/>
      <c r="RCV1" s="26"/>
      <c r="RCW1" s="26"/>
      <c r="RCX1" s="26"/>
      <c r="RCY1" s="26"/>
      <c r="RCZ1" s="26"/>
      <c r="RDA1" s="26"/>
      <c r="RDB1" s="26"/>
      <c r="RDC1" s="26"/>
      <c r="RDD1" s="26"/>
      <c r="RDE1" s="26"/>
      <c r="RDF1" s="26"/>
      <c r="RDG1" s="26"/>
      <c r="RDH1" s="26"/>
      <c r="RDI1" s="26"/>
      <c r="RDJ1" s="26"/>
      <c r="RDK1" s="26"/>
      <c r="RDL1" s="26"/>
      <c r="RDM1" s="26"/>
      <c r="RDN1" s="26"/>
      <c r="RDO1" s="26"/>
      <c r="RDP1" s="26"/>
      <c r="RDQ1" s="26"/>
      <c r="RDR1" s="26"/>
      <c r="RDS1" s="26"/>
      <c r="RDT1" s="26"/>
      <c r="RDU1" s="26"/>
      <c r="RDV1" s="26"/>
      <c r="RDW1" s="26"/>
      <c r="RDX1" s="26"/>
      <c r="RDY1" s="26"/>
      <c r="RDZ1" s="26"/>
      <c r="REA1" s="26"/>
      <c r="REB1" s="26"/>
      <c r="REC1" s="26"/>
      <c r="RED1" s="26"/>
      <c r="REE1" s="26"/>
      <c r="REF1" s="26"/>
      <c r="REG1" s="26"/>
      <c r="REH1" s="26"/>
      <c r="REI1" s="26"/>
      <c r="REJ1" s="26"/>
      <c r="REK1" s="26"/>
      <c r="REL1" s="26"/>
      <c r="REM1" s="26"/>
      <c r="REN1" s="26"/>
      <c r="REO1" s="26"/>
      <c r="REP1" s="26"/>
      <c r="REQ1" s="26"/>
      <c r="RER1" s="26"/>
      <c r="RES1" s="26"/>
      <c r="RET1" s="26"/>
      <c r="REU1" s="26"/>
      <c r="REV1" s="26"/>
      <c r="REW1" s="26"/>
      <c r="REX1" s="26"/>
      <c r="REY1" s="26"/>
      <c r="REZ1" s="26"/>
      <c r="RFA1" s="26"/>
      <c r="RFB1" s="26"/>
      <c r="RFC1" s="26"/>
      <c r="RFD1" s="26"/>
      <c r="RFE1" s="26"/>
      <c r="RFF1" s="26"/>
      <c r="RFG1" s="26"/>
      <c r="RFH1" s="26"/>
      <c r="RFI1" s="26"/>
      <c r="RFJ1" s="26"/>
      <c r="RFK1" s="26"/>
      <c r="RFL1" s="26"/>
      <c r="RFM1" s="26"/>
      <c r="RFN1" s="26"/>
      <c r="RFO1" s="26"/>
      <c r="RFP1" s="26"/>
      <c r="RFQ1" s="26"/>
      <c r="RFR1" s="26"/>
      <c r="RFS1" s="26"/>
      <c r="RFT1" s="26"/>
      <c r="RFU1" s="26"/>
      <c r="RFV1" s="26"/>
      <c r="RFW1" s="26"/>
      <c r="RFX1" s="26"/>
      <c r="RFY1" s="26"/>
      <c r="RFZ1" s="26"/>
      <c r="RGA1" s="26"/>
      <c r="RGB1" s="26"/>
      <c r="RGC1" s="26"/>
      <c r="RGD1" s="26"/>
      <c r="RGE1" s="26"/>
      <c r="RGF1" s="26"/>
      <c r="RGG1" s="26"/>
      <c r="RGH1" s="26"/>
      <c r="RGI1" s="26"/>
      <c r="RGJ1" s="26"/>
      <c r="RGK1" s="26"/>
      <c r="RGL1" s="26"/>
      <c r="RGM1" s="26"/>
      <c r="RGN1" s="26"/>
      <c r="RGO1" s="26"/>
      <c r="RGP1" s="26"/>
      <c r="RGQ1" s="26"/>
      <c r="RGR1" s="26"/>
      <c r="RGS1" s="26"/>
      <c r="RGT1" s="26"/>
      <c r="RGU1" s="26"/>
      <c r="RGV1" s="26"/>
      <c r="RGW1" s="26"/>
      <c r="RGX1" s="26"/>
      <c r="RGY1" s="26"/>
      <c r="RGZ1" s="26"/>
      <c r="RHA1" s="26"/>
      <c r="RHB1" s="26"/>
      <c r="RHC1" s="26"/>
      <c r="RHD1" s="26"/>
      <c r="RHE1" s="26"/>
      <c r="RHF1" s="26"/>
      <c r="RHG1" s="26"/>
      <c r="RHH1" s="26"/>
      <c r="RHI1" s="26"/>
      <c r="RHJ1" s="26"/>
      <c r="RHK1" s="26"/>
      <c r="RHL1" s="26"/>
      <c r="RHM1" s="26"/>
      <c r="RHN1" s="26"/>
      <c r="RHO1" s="26"/>
      <c r="RHP1" s="26"/>
      <c r="RHQ1" s="26"/>
      <c r="RHR1" s="26"/>
      <c r="RHS1" s="26"/>
      <c r="RHT1" s="26"/>
      <c r="RHU1" s="26"/>
      <c r="RHV1" s="26"/>
      <c r="RHW1" s="26"/>
      <c r="RHX1" s="26"/>
      <c r="RHY1" s="26"/>
      <c r="RHZ1" s="26"/>
      <c r="RIA1" s="26"/>
      <c r="RIB1" s="26"/>
      <c r="RIC1" s="26"/>
      <c r="RID1" s="26"/>
      <c r="RIE1" s="26"/>
      <c r="RIF1" s="26"/>
      <c r="RIG1" s="26"/>
      <c r="RIH1" s="26"/>
      <c r="RII1" s="26"/>
      <c r="RIJ1" s="26"/>
      <c r="RIK1" s="26"/>
      <c r="RIL1" s="26"/>
      <c r="RIM1" s="26"/>
      <c r="RIN1" s="26"/>
      <c r="RIO1" s="26"/>
      <c r="RIP1" s="26"/>
      <c r="RIQ1" s="26"/>
      <c r="RIR1" s="26"/>
      <c r="RIS1" s="26"/>
      <c r="RIT1" s="26"/>
      <c r="RIU1" s="26"/>
      <c r="RIV1" s="26"/>
      <c r="RIW1" s="26"/>
      <c r="RIX1" s="26"/>
      <c r="RIY1" s="26"/>
      <c r="RIZ1" s="26"/>
      <c r="RJA1" s="26"/>
      <c r="RJB1" s="26"/>
      <c r="RJC1" s="26"/>
      <c r="RJD1" s="26"/>
      <c r="RJE1" s="26"/>
      <c r="RJF1" s="26"/>
      <c r="RJG1" s="26"/>
      <c r="RJH1" s="26"/>
      <c r="RJI1" s="26"/>
      <c r="RJJ1" s="26"/>
      <c r="RJK1" s="26"/>
      <c r="RJL1" s="26"/>
      <c r="RJM1" s="26"/>
      <c r="RJN1" s="26"/>
      <c r="RJO1" s="26"/>
      <c r="RJP1" s="26"/>
      <c r="RJQ1" s="26"/>
      <c r="RJR1" s="26"/>
      <c r="RJS1" s="26"/>
      <c r="RJT1" s="26"/>
      <c r="RJU1" s="26"/>
      <c r="RJV1" s="26"/>
      <c r="RJW1" s="26"/>
      <c r="RJX1" s="26"/>
      <c r="RJY1" s="26"/>
      <c r="RJZ1" s="26"/>
      <c r="RKA1" s="26"/>
      <c r="RKB1" s="26"/>
      <c r="RKC1" s="26"/>
      <c r="RKD1" s="26"/>
      <c r="RKE1" s="26"/>
      <c r="RKF1" s="26"/>
      <c r="RKG1" s="26"/>
      <c r="RKH1" s="26"/>
      <c r="RKI1" s="26"/>
      <c r="RKJ1" s="26"/>
      <c r="RKK1" s="26"/>
      <c r="RKL1" s="26"/>
      <c r="RKM1" s="26"/>
      <c r="RKN1" s="26"/>
      <c r="RKO1" s="26"/>
      <c r="RKP1" s="26"/>
      <c r="RKQ1" s="26"/>
      <c r="RKR1" s="26"/>
      <c r="RKS1" s="26"/>
      <c r="RKT1" s="26"/>
      <c r="RKU1" s="26"/>
      <c r="RKV1" s="26"/>
      <c r="RKW1" s="26"/>
      <c r="RKX1" s="26"/>
      <c r="RKY1" s="26"/>
      <c r="RKZ1" s="26"/>
      <c r="RLA1" s="26"/>
      <c r="RLB1" s="26"/>
      <c r="RLC1" s="26"/>
      <c r="RLD1" s="26"/>
      <c r="RLE1" s="26"/>
      <c r="RLF1" s="26"/>
      <c r="RLG1" s="26"/>
      <c r="RLH1" s="26"/>
      <c r="RLI1" s="26"/>
      <c r="RLJ1" s="26"/>
      <c r="RLK1" s="26"/>
      <c r="RLL1" s="26"/>
      <c r="RLM1" s="26"/>
      <c r="RLN1" s="26"/>
      <c r="RLO1" s="26"/>
      <c r="RLP1" s="26"/>
      <c r="RLQ1" s="26"/>
      <c r="RLR1" s="26"/>
      <c r="RLS1" s="26"/>
      <c r="RLT1" s="26"/>
      <c r="RLU1" s="26"/>
      <c r="RLV1" s="26"/>
      <c r="RLW1" s="26"/>
      <c r="RLX1" s="26"/>
      <c r="RLY1" s="26"/>
      <c r="RLZ1" s="26"/>
      <c r="RMA1" s="26"/>
      <c r="RMB1" s="26"/>
      <c r="RMC1" s="26"/>
      <c r="RMD1" s="26"/>
      <c r="RME1" s="26"/>
      <c r="RMF1" s="26"/>
      <c r="RMG1" s="26"/>
      <c r="RMH1" s="26"/>
      <c r="RMI1" s="26"/>
      <c r="RMJ1" s="26"/>
      <c r="RMK1" s="26"/>
      <c r="RML1" s="26"/>
      <c r="RMM1" s="26"/>
      <c r="RMN1" s="26"/>
      <c r="RMO1" s="26"/>
      <c r="RMP1" s="26"/>
      <c r="RMQ1" s="26"/>
      <c r="RMR1" s="26"/>
      <c r="RMS1" s="26"/>
      <c r="RMT1" s="26"/>
      <c r="RMU1" s="26"/>
      <c r="RMV1" s="26"/>
      <c r="RMW1" s="26"/>
      <c r="RMX1" s="26"/>
      <c r="RMY1" s="26"/>
      <c r="RMZ1" s="26"/>
      <c r="RNA1" s="26"/>
      <c r="RNB1" s="26"/>
      <c r="RNC1" s="26"/>
      <c r="RND1" s="26"/>
      <c r="RNE1" s="26"/>
      <c r="RNF1" s="26"/>
      <c r="RNG1" s="26"/>
      <c r="RNH1" s="26"/>
      <c r="RNI1" s="26"/>
      <c r="RNJ1" s="26"/>
      <c r="RNK1" s="26"/>
      <c r="RNL1" s="26"/>
      <c r="RNM1" s="26"/>
      <c r="RNN1" s="26"/>
      <c r="RNO1" s="26"/>
      <c r="RNP1" s="26"/>
      <c r="RNQ1" s="26"/>
      <c r="RNR1" s="26"/>
      <c r="RNS1" s="26"/>
      <c r="RNT1" s="26"/>
      <c r="RNU1" s="26"/>
      <c r="RNV1" s="26"/>
      <c r="RNW1" s="26"/>
      <c r="RNX1" s="26"/>
      <c r="RNY1" s="26"/>
      <c r="RNZ1" s="26"/>
      <c r="ROA1" s="26"/>
      <c r="ROB1" s="26"/>
      <c r="ROC1" s="26"/>
      <c r="ROD1" s="26"/>
      <c r="ROE1" s="26"/>
      <c r="ROF1" s="26"/>
      <c r="ROG1" s="26"/>
      <c r="ROH1" s="26"/>
      <c r="ROI1" s="26"/>
      <c r="ROJ1" s="26"/>
      <c r="ROK1" s="26"/>
      <c r="ROL1" s="26"/>
      <c r="ROM1" s="26"/>
      <c r="RON1" s="26"/>
      <c r="ROO1" s="26"/>
      <c r="ROP1" s="26"/>
      <c r="ROQ1" s="26"/>
      <c r="ROR1" s="26"/>
      <c r="ROS1" s="26"/>
      <c r="ROT1" s="26"/>
      <c r="ROU1" s="26"/>
      <c r="ROV1" s="26"/>
      <c r="ROW1" s="26"/>
      <c r="ROX1" s="26"/>
      <c r="ROY1" s="26"/>
      <c r="ROZ1" s="26"/>
      <c r="RPA1" s="26"/>
      <c r="RPB1" s="26"/>
      <c r="RPC1" s="26"/>
      <c r="RPD1" s="26"/>
      <c r="RPE1" s="26"/>
      <c r="RPF1" s="26"/>
      <c r="RPG1" s="26"/>
      <c r="RPH1" s="26"/>
      <c r="RPI1" s="26"/>
      <c r="RPJ1" s="26"/>
      <c r="RPK1" s="26"/>
      <c r="RPL1" s="26"/>
      <c r="RPM1" s="26"/>
      <c r="RPN1" s="26"/>
      <c r="RPO1" s="26"/>
      <c r="RPP1" s="26"/>
      <c r="RPQ1" s="26"/>
      <c r="RPR1" s="26"/>
      <c r="RPS1" s="26"/>
      <c r="RPT1" s="26"/>
      <c r="RPU1" s="26"/>
      <c r="RPV1" s="26"/>
      <c r="RPW1" s="26"/>
      <c r="RPX1" s="26"/>
      <c r="RPY1" s="26"/>
      <c r="RPZ1" s="26"/>
      <c r="RQA1" s="26"/>
      <c r="RQB1" s="26"/>
      <c r="RQC1" s="26"/>
      <c r="RQD1" s="26"/>
      <c r="RQE1" s="26"/>
      <c r="RQF1" s="26"/>
      <c r="RQG1" s="26"/>
      <c r="RQH1" s="26"/>
      <c r="RQI1" s="26"/>
      <c r="RQJ1" s="26"/>
      <c r="RQK1" s="26"/>
      <c r="RQL1" s="26"/>
      <c r="RQM1" s="26"/>
      <c r="RQN1" s="26"/>
      <c r="RQO1" s="26"/>
      <c r="RQP1" s="26"/>
      <c r="RQQ1" s="26"/>
      <c r="RQR1" s="26"/>
      <c r="RQS1" s="26"/>
      <c r="RQT1" s="26"/>
      <c r="RQU1" s="26"/>
      <c r="RQV1" s="26"/>
      <c r="RQW1" s="26"/>
      <c r="RQX1" s="26"/>
      <c r="RQY1" s="26"/>
      <c r="RQZ1" s="26"/>
      <c r="RRA1" s="26"/>
      <c r="RRB1" s="26"/>
      <c r="RRC1" s="26"/>
      <c r="RRD1" s="26"/>
      <c r="RRE1" s="26"/>
      <c r="RRF1" s="26"/>
      <c r="RRG1" s="26"/>
      <c r="RRH1" s="26"/>
      <c r="RRI1" s="26"/>
      <c r="RRJ1" s="26"/>
      <c r="RRK1" s="26"/>
      <c r="RRL1" s="26"/>
      <c r="RRM1" s="26"/>
      <c r="RRN1" s="26"/>
      <c r="RRO1" s="26"/>
      <c r="RRP1" s="26"/>
      <c r="RRQ1" s="26"/>
      <c r="RRR1" s="26"/>
      <c r="RRS1" s="26"/>
      <c r="RRT1" s="26"/>
      <c r="RRU1" s="26"/>
      <c r="RRV1" s="26"/>
      <c r="RRW1" s="26"/>
      <c r="RRX1" s="26"/>
      <c r="RRY1" s="26"/>
      <c r="RRZ1" s="26"/>
      <c r="RSA1" s="26"/>
      <c r="RSB1" s="26"/>
      <c r="RSC1" s="26"/>
      <c r="RSD1" s="26"/>
      <c r="RSE1" s="26"/>
      <c r="RSF1" s="26"/>
      <c r="RSG1" s="26"/>
      <c r="RSH1" s="26"/>
      <c r="RSI1" s="26"/>
      <c r="RSJ1" s="26"/>
      <c r="RSK1" s="26"/>
      <c r="RSL1" s="26"/>
      <c r="RSM1" s="26"/>
      <c r="RSN1" s="26"/>
      <c r="RSO1" s="26"/>
      <c r="RSP1" s="26"/>
      <c r="RSQ1" s="26"/>
      <c r="RSR1" s="26"/>
      <c r="RSS1" s="26"/>
      <c r="RST1" s="26"/>
      <c r="RSU1" s="26"/>
      <c r="RSV1" s="26"/>
      <c r="RSW1" s="26"/>
      <c r="RSX1" s="26"/>
      <c r="RSY1" s="26"/>
      <c r="RSZ1" s="26"/>
      <c r="RTA1" s="26"/>
      <c r="RTB1" s="26"/>
      <c r="RTC1" s="26"/>
      <c r="RTD1" s="26"/>
      <c r="RTE1" s="26"/>
      <c r="RTF1" s="26"/>
      <c r="RTG1" s="26"/>
      <c r="RTH1" s="26"/>
      <c r="RTI1" s="26"/>
      <c r="RTJ1" s="26"/>
      <c r="RTK1" s="26"/>
      <c r="RTL1" s="26"/>
      <c r="RTM1" s="26"/>
      <c r="RTN1" s="26"/>
      <c r="RTO1" s="26"/>
      <c r="RTP1" s="26"/>
      <c r="RTQ1" s="26"/>
      <c r="RTR1" s="26"/>
      <c r="RTS1" s="26"/>
      <c r="RTT1" s="26"/>
      <c r="RTU1" s="26"/>
      <c r="RTV1" s="26"/>
      <c r="RTW1" s="26"/>
      <c r="RTX1" s="26"/>
      <c r="RTY1" s="26"/>
      <c r="RTZ1" s="26"/>
      <c r="RUA1" s="26"/>
      <c r="RUB1" s="26"/>
      <c r="RUC1" s="26"/>
      <c r="RUD1" s="26"/>
      <c r="RUE1" s="26"/>
      <c r="RUF1" s="26"/>
      <c r="RUG1" s="26"/>
      <c r="RUH1" s="26"/>
      <c r="RUI1" s="26"/>
      <c r="RUJ1" s="26"/>
      <c r="RUK1" s="26"/>
      <c r="RUL1" s="26"/>
      <c r="RUM1" s="26"/>
      <c r="RUN1" s="26"/>
      <c r="RUO1" s="26"/>
      <c r="RUP1" s="26"/>
      <c r="RUQ1" s="26"/>
      <c r="RUR1" s="26"/>
      <c r="RUS1" s="26"/>
      <c r="RUT1" s="26"/>
      <c r="RUU1" s="26"/>
      <c r="RUV1" s="26"/>
      <c r="RUW1" s="26"/>
      <c r="RUX1" s="26"/>
      <c r="RUY1" s="26"/>
      <c r="RUZ1" s="26"/>
      <c r="RVA1" s="26"/>
      <c r="RVB1" s="26"/>
      <c r="RVC1" s="26"/>
      <c r="RVD1" s="26"/>
      <c r="RVE1" s="26"/>
      <c r="RVF1" s="26"/>
      <c r="RVG1" s="26"/>
      <c r="RVH1" s="26"/>
      <c r="RVI1" s="26"/>
      <c r="RVJ1" s="26"/>
      <c r="RVK1" s="26"/>
      <c r="RVL1" s="26"/>
      <c r="RVM1" s="26"/>
      <c r="RVN1" s="26"/>
      <c r="RVO1" s="26"/>
      <c r="RVP1" s="26"/>
      <c r="RVQ1" s="26"/>
      <c r="RVR1" s="26"/>
      <c r="RVS1" s="26"/>
      <c r="RVT1" s="26"/>
      <c r="RVU1" s="26"/>
      <c r="RVV1" s="26"/>
      <c r="RVW1" s="26"/>
      <c r="RVX1" s="26"/>
      <c r="RVY1" s="26"/>
      <c r="RVZ1" s="26"/>
      <c r="RWA1" s="26"/>
      <c r="RWB1" s="26"/>
      <c r="RWC1" s="26"/>
      <c r="RWD1" s="26"/>
      <c r="RWE1" s="26"/>
      <c r="RWF1" s="26"/>
      <c r="RWG1" s="26"/>
      <c r="RWH1" s="26"/>
      <c r="RWI1" s="26"/>
      <c r="RWJ1" s="26"/>
      <c r="RWK1" s="26"/>
      <c r="RWL1" s="26"/>
      <c r="RWM1" s="26"/>
      <c r="RWN1" s="26"/>
      <c r="RWO1" s="26"/>
      <c r="RWP1" s="26"/>
      <c r="RWQ1" s="26"/>
      <c r="RWR1" s="26"/>
      <c r="RWS1" s="26"/>
      <c r="RWT1" s="26"/>
      <c r="RWU1" s="26"/>
      <c r="RWV1" s="26"/>
      <c r="RWW1" s="26"/>
      <c r="RWX1" s="26"/>
      <c r="RWY1" s="26"/>
      <c r="RWZ1" s="26"/>
      <c r="RXA1" s="26"/>
      <c r="RXB1" s="26"/>
      <c r="RXC1" s="26"/>
      <c r="RXD1" s="26"/>
      <c r="RXE1" s="26"/>
      <c r="RXF1" s="26"/>
      <c r="RXG1" s="26"/>
      <c r="RXH1" s="26"/>
      <c r="RXI1" s="26"/>
      <c r="RXJ1" s="26"/>
      <c r="RXK1" s="26"/>
      <c r="RXL1" s="26"/>
      <c r="RXM1" s="26"/>
      <c r="RXN1" s="26"/>
      <c r="RXO1" s="26"/>
      <c r="RXP1" s="26"/>
      <c r="RXQ1" s="26"/>
      <c r="RXR1" s="26"/>
      <c r="RXS1" s="26"/>
      <c r="RXT1" s="26"/>
      <c r="RXU1" s="26"/>
      <c r="RXV1" s="26"/>
      <c r="RXW1" s="26"/>
      <c r="RXX1" s="26"/>
      <c r="RXY1" s="26"/>
      <c r="RXZ1" s="26"/>
      <c r="RYA1" s="26"/>
      <c r="RYB1" s="26"/>
      <c r="RYC1" s="26"/>
      <c r="RYD1" s="26"/>
      <c r="RYE1" s="26"/>
      <c r="RYF1" s="26"/>
      <c r="RYG1" s="26"/>
      <c r="RYH1" s="26"/>
      <c r="RYI1" s="26"/>
      <c r="RYJ1" s="26"/>
      <c r="RYK1" s="26"/>
      <c r="RYL1" s="26"/>
      <c r="RYM1" s="26"/>
      <c r="RYN1" s="26"/>
      <c r="RYO1" s="26"/>
      <c r="RYP1" s="26"/>
      <c r="RYQ1" s="26"/>
      <c r="RYR1" s="26"/>
      <c r="RYS1" s="26"/>
      <c r="RYT1" s="26"/>
      <c r="RYU1" s="26"/>
      <c r="RYV1" s="26"/>
      <c r="RYW1" s="26"/>
      <c r="RYX1" s="26"/>
      <c r="RYY1" s="26"/>
      <c r="RYZ1" s="26"/>
      <c r="RZA1" s="26"/>
      <c r="RZB1" s="26"/>
      <c r="RZC1" s="26"/>
      <c r="RZD1" s="26"/>
      <c r="RZE1" s="26"/>
      <c r="RZF1" s="26"/>
      <c r="RZG1" s="26"/>
      <c r="RZH1" s="26"/>
      <c r="RZI1" s="26"/>
      <c r="RZJ1" s="26"/>
      <c r="RZK1" s="26"/>
      <c r="RZL1" s="26"/>
      <c r="RZM1" s="26"/>
      <c r="RZN1" s="26"/>
      <c r="RZO1" s="26"/>
      <c r="RZP1" s="26"/>
      <c r="RZQ1" s="26"/>
      <c r="RZR1" s="26"/>
      <c r="RZS1" s="26"/>
      <c r="RZT1" s="26"/>
      <c r="RZU1" s="26"/>
      <c r="RZV1" s="26"/>
      <c r="RZW1" s="26"/>
      <c r="RZX1" s="26"/>
      <c r="RZY1" s="26"/>
      <c r="RZZ1" s="26"/>
      <c r="SAA1" s="26"/>
      <c r="SAB1" s="26"/>
      <c r="SAC1" s="26"/>
      <c r="SAD1" s="26"/>
      <c r="SAE1" s="26"/>
      <c r="SAF1" s="26"/>
      <c r="SAG1" s="26"/>
      <c r="SAH1" s="26"/>
      <c r="SAI1" s="26"/>
      <c r="SAJ1" s="26"/>
      <c r="SAK1" s="26"/>
      <c r="SAL1" s="26"/>
      <c r="SAM1" s="26"/>
      <c r="SAN1" s="26"/>
      <c r="SAO1" s="26"/>
      <c r="SAP1" s="26"/>
      <c r="SAQ1" s="26"/>
      <c r="SAR1" s="26"/>
      <c r="SAS1" s="26"/>
      <c r="SAT1" s="26"/>
      <c r="SAU1" s="26"/>
      <c r="SAV1" s="26"/>
      <c r="SAW1" s="26"/>
      <c r="SAX1" s="26"/>
      <c r="SAY1" s="26"/>
      <c r="SAZ1" s="26"/>
      <c r="SBA1" s="26"/>
      <c r="SBB1" s="26"/>
      <c r="SBC1" s="26"/>
      <c r="SBD1" s="26"/>
      <c r="SBE1" s="26"/>
      <c r="SBF1" s="26"/>
      <c r="SBG1" s="26"/>
      <c r="SBH1" s="26"/>
      <c r="SBI1" s="26"/>
      <c r="SBJ1" s="26"/>
      <c r="SBK1" s="26"/>
      <c r="SBL1" s="26"/>
      <c r="SBM1" s="26"/>
      <c r="SBN1" s="26"/>
      <c r="SBO1" s="26"/>
      <c r="SBP1" s="26"/>
      <c r="SBQ1" s="26"/>
      <c r="SBR1" s="26"/>
      <c r="SBS1" s="26"/>
      <c r="SBT1" s="26"/>
      <c r="SBU1" s="26"/>
      <c r="SBV1" s="26"/>
      <c r="SBW1" s="26"/>
      <c r="SBX1" s="26"/>
      <c r="SBY1" s="26"/>
      <c r="SBZ1" s="26"/>
      <c r="SCA1" s="26"/>
      <c r="SCB1" s="26"/>
      <c r="SCC1" s="26"/>
      <c r="SCD1" s="26"/>
      <c r="SCE1" s="26"/>
      <c r="SCF1" s="26"/>
      <c r="SCG1" s="26"/>
      <c r="SCH1" s="26"/>
      <c r="SCI1" s="26"/>
      <c r="SCJ1" s="26"/>
      <c r="SCK1" s="26"/>
      <c r="SCL1" s="26"/>
      <c r="SCM1" s="26"/>
      <c r="SCN1" s="26"/>
      <c r="SCO1" s="26"/>
      <c r="SCP1" s="26"/>
      <c r="SCQ1" s="26"/>
      <c r="SCR1" s="26"/>
      <c r="SCS1" s="26"/>
      <c r="SCT1" s="26"/>
      <c r="SCU1" s="26"/>
      <c r="SCV1" s="26"/>
      <c r="SCW1" s="26"/>
      <c r="SCX1" s="26"/>
      <c r="SCY1" s="26"/>
      <c r="SCZ1" s="26"/>
      <c r="SDA1" s="26"/>
      <c r="SDB1" s="26"/>
      <c r="SDC1" s="26"/>
      <c r="SDD1" s="26"/>
      <c r="SDE1" s="26"/>
      <c r="SDF1" s="26"/>
      <c r="SDG1" s="26"/>
      <c r="SDH1" s="26"/>
      <c r="SDI1" s="26"/>
      <c r="SDJ1" s="26"/>
      <c r="SDK1" s="26"/>
      <c r="SDL1" s="26"/>
      <c r="SDM1" s="26"/>
      <c r="SDN1" s="26"/>
      <c r="SDO1" s="26"/>
      <c r="SDP1" s="26"/>
      <c r="SDQ1" s="26"/>
      <c r="SDR1" s="26"/>
      <c r="SDS1" s="26"/>
      <c r="SDT1" s="26"/>
      <c r="SDU1" s="26"/>
      <c r="SDV1" s="26"/>
      <c r="SDW1" s="26"/>
      <c r="SDX1" s="26"/>
      <c r="SDY1" s="26"/>
      <c r="SDZ1" s="26"/>
      <c r="SEA1" s="26"/>
      <c r="SEB1" s="26"/>
      <c r="SEC1" s="26"/>
      <c r="SED1" s="26"/>
      <c r="SEE1" s="26"/>
      <c r="SEF1" s="26"/>
      <c r="SEG1" s="26"/>
      <c r="SEH1" s="26"/>
      <c r="SEI1" s="26"/>
      <c r="SEJ1" s="26"/>
      <c r="SEK1" s="26"/>
      <c r="SEL1" s="26"/>
      <c r="SEM1" s="26"/>
      <c r="SEN1" s="26"/>
      <c r="SEO1" s="26"/>
      <c r="SEP1" s="26"/>
      <c r="SEQ1" s="26"/>
      <c r="SER1" s="26"/>
      <c r="SES1" s="26"/>
      <c r="SET1" s="26"/>
      <c r="SEU1" s="26"/>
      <c r="SEV1" s="26"/>
      <c r="SEW1" s="26"/>
      <c r="SEX1" s="26"/>
      <c r="SEY1" s="26"/>
      <c r="SEZ1" s="26"/>
      <c r="SFA1" s="26"/>
      <c r="SFB1" s="26"/>
      <c r="SFC1" s="26"/>
      <c r="SFD1" s="26"/>
      <c r="SFE1" s="26"/>
      <c r="SFF1" s="26"/>
      <c r="SFG1" s="26"/>
      <c r="SFH1" s="26"/>
      <c r="SFI1" s="26"/>
      <c r="SFJ1" s="26"/>
      <c r="SFK1" s="26"/>
      <c r="SFL1" s="26"/>
      <c r="SFM1" s="26"/>
      <c r="SFN1" s="26"/>
      <c r="SFO1" s="26"/>
      <c r="SFP1" s="26"/>
      <c r="SFQ1" s="26"/>
      <c r="SFR1" s="26"/>
      <c r="SFS1" s="26"/>
      <c r="SFT1" s="26"/>
      <c r="SFU1" s="26"/>
      <c r="SFV1" s="26"/>
      <c r="SFW1" s="26"/>
      <c r="SFX1" s="26"/>
      <c r="SFY1" s="26"/>
      <c r="SFZ1" s="26"/>
      <c r="SGA1" s="26"/>
      <c r="SGB1" s="26"/>
      <c r="SGC1" s="26"/>
      <c r="SGD1" s="26"/>
      <c r="SGE1" s="26"/>
      <c r="SGF1" s="26"/>
      <c r="SGG1" s="26"/>
      <c r="SGH1" s="26"/>
      <c r="SGI1" s="26"/>
      <c r="SGJ1" s="26"/>
      <c r="SGK1" s="26"/>
      <c r="SGL1" s="26"/>
      <c r="SGM1" s="26"/>
      <c r="SGN1" s="26"/>
      <c r="SGO1" s="26"/>
      <c r="SGP1" s="26"/>
      <c r="SGQ1" s="26"/>
      <c r="SGR1" s="26"/>
      <c r="SGS1" s="26"/>
      <c r="SGT1" s="26"/>
      <c r="SGU1" s="26"/>
      <c r="SGV1" s="26"/>
      <c r="SGW1" s="26"/>
      <c r="SGX1" s="26"/>
      <c r="SGY1" s="26"/>
      <c r="SGZ1" s="26"/>
      <c r="SHA1" s="26"/>
      <c r="SHB1" s="26"/>
      <c r="SHC1" s="26"/>
      <c r="SHD1" s="26"/>
      <c r="SHE1" s="26"/>
      <c r="SHF1" s="26"/>
      <c r="SHG1" s="26"/>
      <c r="SHH1" s="26"/>
      <c r="SHI1" s="26"/>
      <c r="SHJ1" s="26"/>
      <c r="SHK1" s="26"/>
      <c r="SHL1" s="26"/>
      <c r="SHM1" s="26"/>
      <c r="SHN1" s="26"/>
      <c r="SHO1" s="26"/>
      <c r="SHP1" s="26"/>
      <c r="SHQ1" s="26"/>
      <c r="SHR1" s="26"/>
      <c r="SHS1" s="26"/>
      <c r="SHT1" s="26"/>
      <c r="SHU1" s="26"/>
      <c r="SHV1" s="26"/>
      <c r="SHW1" s="26"/>
      <c r="SHX1" s="26"/>
      <c r="SHY1" s="26"/>
      <c r="SHZ1" s="26"/>
      <c r="SIA1" s="26"/>
      <c r="SIB1" s="26"/>
      <c r="SIC1" s="26"/>
      <c r="SID1" s="26"/>
      <c r="SIE1" s="26"/>
      <c r="SIF1" s="26"/>
      <c r="SIG1" s="26"/>
      <c r="SIH1" s="26"/>
      <c r="SII1" s="26"/>
      <c r="SIJ1" s="26"/>
      <c r="SIK1" s="26"/>
      <c r="SIL1" s="26"/>
      <c r="SIM1" s="26"/>
      <c r="SIN1" s="26"/>
      <c r="SIO1" s="26"/>
      <c r="SIP1" s="26"/>
      <c r="SIQ1" s="26"/>
      <c r="SIR1" s="26"/>
      <c r="SIS1" s="26"/>
      <c r="SIT1" s="26"/>
      <c r="SIU1" s="26"/>
      <c r="SIV1" s="26"/>
      <c r="SIW1" s="26"/>
      <c r="SIX1" s="26"/>
      <c r="SIY1" s="26"/>
      <c r="SIZ1" s="26"/>
      <c r="SJA1" s="26"/>
      <c r="SJB1" s="26"/>
      <c r="SJC1" s="26"/>
      <c r="SJD1" s="26"/>
      <c r="SJE1" s="26"/>
      <c r="SJF1" s="26"/>
      <c r="SJG1" s="26"/>
      <c r="SJH1" s="26"/>
      <c r="SJI1" s="26"/>
      <c r="SJJ1" s="26"/>
      <c r="SJK1" s="26"/>
      <c r="SJL1" s="26"/>
      <c r="SJM1" s="26"/>
      <c r="SJN1" s="26"/>
      <c r="SJO1" s="26"/>
      <c r="SJP1" s="26"/>
      <c r="SJQ1" s="26"/>
      <c r="SJR1" s="26"/>
      <c r="SJS1" s="26"/>
      <c r="SJT1" s="26"/>
      <c r="SJU1" s="26"/>
      <c r="SJV1" s="26"/>
      <c r="SJW1" s="26"/>
      <c r="SJX1" s="26"/>
      <c r="SJY1" s="26"/>
      <c r="SJZ1" s="26"/>
      <c r="SKA1" s="26"/>
      <c r="SKB1" s="26"/>
      <c r="SKC1" s="26"/>
      <c r="SKD1" s="26"/>
      <c r="SKE1" s="26"/>
      <c r="SKF1" s="26"/>
      <c r="SKG1" s="26"/>
      <c r="SKH1" s="26"/>
      <c r="SKI1" s="26"/>
      <c r="SKJ1" s="26"/>
      <c r="SKK1" s="26"/>
      <c r="SKL1" s="26"/>
      <c r="SKM1" s="26"/>
      <c r="SKN1" s="26"/>
      <c r="SKO1" s="26"/>
      <c r="SKP1" s="26"/>
      <c r="SKQ1" s="26"/>
      <c r="SKR1" s="26"/>
      <c r="SKS1" s="26"/>
      <c r="SKT1" s="26"/>
      <c r="SKU1" s="26"/>
      <c r="SKV1" s="26"/>
      <c r="SKW1" s="26"/>
      <c r="SKX1" s="26"/>
      <c r="SKY1" s="26"/>
      <c r="SKZ1" s="26"/>
      <c r="SLA1" s="26"/>
      <c r="SLB1" s="26"/>
      <c r="SLC1" s="26"/>
      <c r="SLD1" s="26"/>
      <c r="SLE1" s="26"/>
      <c r="SLF1" s="26"/>
      <c r="SLG1" s="26"/>
      <c r="SLH1" s="26"/>
      <c r="SLI1" s="26"/>
      <c r="SLJ1" s="26"/>
      <c r="SLK1" s="26"/>
      <c r="SLL1" s="26"/>
      <c r="SLM1" s="26"/>
      <c r="SLN1" s="26"/>
      <c r="SLO1" s="26"/>
      <c r="SLP1" s="26"/>
      <c r="SLQ1" s="26"/>
      <c r="SLR1" s="26"/>
      <c r="SLS1" s="26"/>
      <c r="SLT1" s="26"/>
      <c r="SLU1" s="26"/>
      <c r="SLV1" s="26"/>
      <c r="SLW1" s="26"/>
      <c r="SLX1" s="26"/>
      <c r="SLY1" s="26"/>
      <c r="SLZ1" s="26"/>
      <c r="SMA1" s="26"/>
      <c r="SMB1" s="26"/>
      <c r="SMC1" s="26"/>
      <c r="SMD1" s="26"/>
      <c r="SME1" s="26"/>
      <c r="SMF1" s="26"/>
      <c r="SMG1" s="26"/>
      <c r="SMH1" s="26"/>
      <c r="SMI1" s="26"/>
      <c r="SMJ1" s="26"/>
      <c r="SMK1" s="26"/>
      <c r="SML1" s="26"/>
      <c r="SMM1" s="26"/>
      <c r="SMN1" s="26"/>
      <c r="SMO1" s="26"/>
      <c r="SMP1" s="26"/>
      <c r="SMQ1" s="26"/>
      <c r="SMR1" s="26"/>
      <c r="SMS1" s="26"/>
      <c r="SMT1" s="26"/>
      <c r="SMU1" s="26"/>
      <c r="SMV1" s="26"/>
      <c r="SMW1" s="26"/>
      <c r="SMX1" s="26"/>
      <c r="SMY1" s="26"/>
      <c r="SMZ1" s="26"/>
      <c r="SNA1" s="26"/>
      <c r="SNB1" s="26"/>
      <c r="SNC1" s="26"/>
      <c r="SND1" s="26"/>
      <c r="SNE1" s="26"/>
      <c r="SNF1" s="26"/>
      <c r="SNG1" s="26"/>
      <c r="SNH1" s="26"/>
      <c r="SNI1" s="26"/>
      <c r="SNJ1" s="26"/>
      <c r="SNK1" s="26"/>
      <c r="SNL1" s="26"/>
      <c r="SNM1" s="26"/>
      <c r="SNN1" s="26"/>
      <c r="SNO1" s="26"/>
      <c r="SNP1" s="26"/>
      <c r="SNQ1" s="26"/>
      <c r="SNR1" s="26"/>
      <c r="SNS1" s="26"/>
      <c r="SNT1" s="26"/>
      <c r="SNU1" s="26"/>
      <c r="SNV1" s="26"/>
      <c r="SNW1" s="26"/>
      <c r="SNX1" s="26"/>
      <c r="SNY1" s="26"/>
      <c r="SNZ1" s="26"/>
      <c r="SOA1" s="26"/>
      <c r="SOB1" s="26"/>
      <c r="SOC1" s="26"/>
      <c r="SOD1" s="26"/>
      <c r="SOE1" s="26"/>
      <c r="SOF1" s="26"/>
      <c r="SOG1" s="26"/>
      <c r="SOH1" s="26"/>
      <c r="SOI1" s="26"/>
      <c r="SOJ1" s="26"/>
      <c r="SOK1" s="26"/>
      <c r="SOL1" s="26"/>
      <c r="SOM1" s="26"/>
      <c r="SON1" s="26"/>
      <c r="SOO1" s="26"/>
      <c r="SOP1" s="26"/>
      <c r="SOQ1" s="26"/>
      <c r="SOR1" s="26"/>
      <c r="SOS1" s="26"/>
      <c r="SOT1" s="26"/>
      <c r="SOU1" s="26"/>
      <c r="SOV1" s="26"/>
      <c r="SOW1" s="26"/>
      <c r="SOX1" s="26"/>
      <c r="SOY1" s="26"/>
      <c r="SOZ1" s="26"/>
      <c r="SPA1" s="26"/>
      <c r="SPB1" s="26"/>
      <c r="SPC1" s="26"/>
      <c r="SPD1" s="26"/>
      <c r="SPE1" s="26"/>
      <c r="SPF1" s="26"/>
      <c r="SPG1" s="26"/>
      <c r="SPH1" s="26"/>
      <c r="SPI1" s="26"/>
      <c r="SPJ1" s="26"/>
      <c r="SPK1" s="26"/>
      <c r="SPL1" s="26"/>
      <c r="SPM1" s="26"/>
      <c r="SPN1" s="26"/>
      <c r="SPO1" s="26"/>
      <c r="SPP1" s="26"/>
      <c r="SPQ1" s="26"/>
      <c r="SPR1" s="26"/>
      <c r="SPS1" s="26"/>
      <c r="SPT1" s="26"/>
      <c r="SPU1" s="26"/>
      <c r="SPV1" s="26"/>
      <c r="SPW1" s="26"/>
      <c r="SPX1" s="26"/>
      <c r="SPY1" s="26"/>
      <c r="SPZ1" s="26"/>
      <c r="SQA1" s="26"/>
      <c r="SQB1" s="26"/>
      <c r="SQC1" s="26"/>
      <c r="SQD1" s="26"/>
      <c r="SQE1" s="26"/>
      <c r="SQF1" s="26"/>
      <c r="SQG1" s="26"/>
      <c r="SQH1" s="26"/>
      <c r="SQI1" s="26"/>
      <c r="SQJ1" s="26"/>
      <c r="SQK1" s="26"/>
      <c r="SQL1" s="26"/>
      <c r="SQM1" s="26"/>
      <c r="SQN1" s="26"/>
      <c r="SQO1" s="26"/>
      <c r="SQP1" s="26"/>
      <c r="SQQ1" s="26"/>
      <c r="SQR1" s="26"/>
      <c r="SQS1" s="26"/>
      <c r="SQT1" s="26"/>
      <c r="SQU1" s="26"/>
      <c r="SQV1" s="26"/>
      <c r="SQW1" s="26"/>
      <c r="SQX1" s="26"/>
      <c r="SQY1" s="26"/>
      <c r="SQZ1" s="26"/>
      <c r="SRA1" s="26"/>
      <c r="SRB1" s="26"/>
      <c r="SRC1" s="26"/>
      <c r="SRD1" s="26"/>
      <c r="SRE1" s="26"/>
      <c r="SRF1" s="26"/>
      <c r="SRG1" s="26"/>
      <c r="SRH1" s="26"/>
      <c r="SRI1" s="26"/>
      <c r="SRJ1" s="26"/>
      <c r="SRK1" s="26"/>
      <c r="SRL1" s="26"/>
      <c r="SRM1" s="26"/>
      <c r="SRN1" s="26"/>
      <c r="SRO1" s="26"/>
      <c r="SRP1" s="26"/>
      <c r="SRQ1" s="26"/>
      <c r="SRR1" s="26"/>
      <c r="SRS1" s="26"/>
      <c r="SRT1" s="26"/>
      <c r="SRU1" s="26"/>
      <c r="SRV1" s="26"/>
      <c r="SRW1" s="26"/>
      <c r="SRX1" s="26"/>
      <c r="SRY1" s="26"/>
      <c r="SRZ1" s="26"/>
      <c r="SSA1" s="26"/>
      <c r="SSB1" s="26"/>
      <c r="SSC1" s="26"/>
      <c r="SSD1" s="26"/>
      <c r="SSE1" s="26"/>
      <c r="SSF1" s="26"/>
      <c r="SSG1" s="26"/>
      <c r="SSH1" s="26"/>
      <c r="SSI1" s="26"/>
      <c r="SSJ1" s="26"/>
      <c r="SSK1" s="26"/>
      <c r="SSL1" s="26"/>
      <c r="SSM1" s="26"/>
      <c r="SSN1" s="26"/>
      <c r="SSO1" s="26"/>
      <c r="SSP1" s="26"/>
      <c r="SSQ1" s="26"/>
      <c r="SSR1" s="26"/>
      <c r="SSS1" s="26"/>
      <c r="SST1" s="26"/>
      <c r="SSU1" s="26"/>
      <c r="SSV1" s="26"/>
      <c r="SSW1" s="26"/>
      <c r="SSX1" s="26"/>
      <c r="SSY1" s="26"/>
      <c r="SSZ1" s="26"/>
      <c r="STA1" s="26"/>
      <c r="STB1" s="26"/>
      <c r="STC1" s="26"/>
      <c r="STD1" s="26"/>
      <c r="STE1" s="26"/>
      <c r="STF1" s="26"/>
      <c r="STG1" s="26"/>
      <c r="STH1" s="26"/>
      <c r="STI1" s="26"/>
      <c r="STJ1" s="26"/>
      <c r="STK1" s="26"/>
      <c r="STL1" s="26"/>
      <c r="STM1" s="26"/>
      <c r="STN1" s="26"/>
      <c r="STO1" s="26"/>
      <c r="STP1" s="26"/>
      <c r="STQ1" s="26"/>
      <c r="STR1" s="26"/>
      <c r="STS1" s="26"/>
      <c r="STT1" s="26"/>
      <c r="STU1" s="26"/>
      <c r="STV1" s="26"/>
      <c r="STW1" s="26"/>
      <c r="STX1" s="26"/>
      <c r="STY1" s="26"/>
      <c r="STZ1" s="26"/>
      <c r="SUA1" s="26"/>
      <c r="SUB1" s="26"/>
      <c r="SUC1" s="26"/>
      <c r="SUD1" s="26"/>
      <c r="SUE1" s="26"/>
      <c r="SUF1" s="26"/>
      <c r="SUG1" s="26"/>
      <c r="SUH1" s="26"/>
      <c r="SUI1" s="26"/>
      <c r="SUJ1" s="26"/>
      <c r="SUK1" s="26"/>
      <c r="SUL1" s="26"/>
      <c r="SUM1" s="26"/>
      <c r="SUN1" s="26"/>
      <c r="SUO1" s="26"/>
      <c r="SUP1" s="26"/>
      <c r="SUQ1" s="26"/>
      <c r="SUR1" s="26"/>
      <c r="SUS1" s="26"/>
      <c r="SUT1" s="26"/>
      <c r="SUU1" s="26"/>
      <c r="SUV1" s="26"/>
      <c r="SUW1" s="26"/>
      <c r="SUX1" s="26"/>
      <c r="SUY1" s="26"/>
      <c r="SUZ1" s="26"/>
      <c r="SVA1" s="26"/>
      <c r="SVB1" s="26"/>
      <c r="SVC1" s="26"/>
      <c r="SVD1" s="26"/>
      <c r="SVE1" s="26"/>
      <c r="SVF1" s="26"/>
      <c r="SVG1" s="26"/>
      <c r="SVH1" s="26"/>
      <c r="SVI1" s="26"/>
      <c r="SVJ1" s="26"/>
      <c r="SVK1" s="26"/>
      <c r="SVL1" s="26"/>
      <c r="SVM1" s="26"/>
      <c r="SVN1" s="26"/>
      <c r="SVO1" s="26"/>
      <c r="SVP1" s="26"/>
      <c r="SVQ1" s="26"/>
      <c r="SVR1" s="26"/>
      <c r="SVS1" s="26"/>
      <c r="SVT1" s="26"/>
      <c r="SVU1" s="26"/>
      <c r="SVV1" s="26"/>
      <c r="SVW1" s="26"/>
      <c r="SVX1" s="26"/>
      <c r="SVY1" s="26"/>
      <c r="SVZ1" s="26"/>
      <c r="SWA1" s="26"/>
      <c r="SWB1" s="26"/>
      <c r="SWC1" s="26"/>
      <c r="SWD1" s="26"/>
      <c r="SWE1" s="26"/>
      <c r="SWF1" s="26"/>
      <c r="SWG1" s="26"/>
      <c r="SWH1" s="26"/>
      <c r="SWI1" s="26"/>
      <c r="SWJ1" s="26"/>
      <c r="SWK1" s="26"/>
      <c r="SWL1" s="26"/>
      <c r="SWM1" s="26"/>
      <c r="SWN1" s="26"/>
      <c r="SWO1" s="26"/>
      <c r="SWP1" s="26"/>
      <c r="SWQ1" s="26"/>
      <c r="SWR1" s="26"/>
      <c r="SWS1" s="26"/>
      <c r="SWT1" s="26"/>
      <c r="SWU1" s="26"/>
      <c r="SWV1" s="26"/>
      <c r="SWW1" s="26"/>
      <c r="SWX1" s="26"/>
      <c r="SWY1" s="26"/>
      <c r="SWZ1" s="26"/>
      <c r="SXA1" s="26"/>
      <c r="SXB1" s="26"/>
      <c r="SXC1" s="26"/>
      <c r="SXD1" s="26"/>
      <c r="SXE1" s="26"/>
      <c r="SXF1" s="26"/>
      <c r="SXG1" s="26"/>
      <c r="SXH1" s="26"/>
      <c r="SXI1" s="26"/>
      <c r="SXJ1" s="26"/>
      <c r="SXK1" s="26"/>
      <c r="SXL1" s="26"/>
      <c r="SXM1" s="26"/>
      <c r="SXN1" s="26"/>
      <c r="SXO1" s="26"/>
      <c r="SXP1" s="26"/>
      <c r="SXQ1" s="26"/>
      <c r="SXR1" s="26"/>
      <c r="SXS1" s="26"/>
      <c r="SXT1" s="26"/>
      <c r="SXU1" s="26"/>
      <c r="SXV1" s="26"/>
      <c r="SXW1" s="26"/>
      <c r="SXX1" s="26"/>
      <c r="SXY1" s="26"/>
      <c r="SXZ1" s="26"/>
      <c r="SYA1" s="26"/>
      <c r="SYB1" s="26"/>
      <c r="SYC1" s="26"/>
      <c r="SYD1" s="26"/>
      <c r="SYE1" s="26"/>
      <c r="SYF1" s="26"/>
      <c r="SYG1" s="26"/>
      <c r="SYH1" s="26"/>
      <c r="SYI1" s="26"/>
      <c r="SYJ1" s="26"/>
      <c r="SYK1" s="26"/>
      <c r="SYL1" s="26"/>
      <c r="SYM1" s="26"/>
      <c r="SYN1" s="26"/>
      <c r="SYO1" s="26"/>
      <c r="SYP1" s="26"/>
      <c r="SYQ1" s="26"/>
      <c r="SYR1" s="26"/>
      <c r="SYS1" s="26"/>
      <c r="SYT1" s="26"/>
      <c r="SYU1" s="26"/>
      <c r="SYV1" s="26"/>
      <c r="SYW1" s="26"/>
      <c r="SYX1" s="26"/>
      <c r="SYY1" s="26"/>
      <c r="SYZ1" s="26"/>
      <c r="SZA1" s="26"/>
      <c r="SZB1" s="26"/>
      <c r="SZC1" s="26"/>
      <c r="SZD1" s="26"/>
      <c r="SZE1" s="26"/>
      <c r="SZF1" s="26"/>
      <c r="SZG1" s="26"/>
      <c r="SZH1" s="26"/>
      <c r="SZI1" s="26"/>
      <c r="SZJ1" s="26"/>
      <c r="SZK1" s="26"/>
      <c r="SZL1" s="26"/>
      <c r="SZM1" s="26"/>
      <c r="SZN1" s="26"/>
      <c r="SZO1" s="26"/>
      <c r="SZP1" s="26"/>
      <c r="SZQ1" s="26"/>
      <c r="SZR1" s="26"/>
      <c r="SZS1" s="26"/>
      <c r="SZT1" s="26"/>
      <c r="SZU1" s="26"/>
      <c r="SZV1" s="26"/>
      <c r="SZW1" s="26"/>
      <c r="SZX1" s="26"/>
      <c r="SZY1" s="26"/>
      <c r="SZZ1" s="26"/>
      <c r="TAA1" s="26"/>
      <c r="TAB1" s="26"/>
      <c r="TAC1" s="26"/>
      <c r="TAD1" s="26"/>
      <c r="TAE1" s="26"/>
      <c r="TAF1" s="26"/>
      <c r="TAG1" s="26"/>
      <c r="TAH1" s="26"/>
      <c r="TAI1" s="26"/>
      <c r="TAJ1" s="26"/>
      <c r="TAK1" s="26"/>
      <c r="TAL1" s="26"/>
      <c r="TAM1" s="26"/>
      <c r="TAN1" s="26"/>
      <c r="TAO1" s="26"/>
      <c r="TAP1" s="26"/>
      <c r="TAQ1" s="26"/>
      <c r="TAR1" s="26"/>
      <c r="TAS1" s="26"/>
      <c r="TAT1" s="26"/>
      <c r="TAU1" s="26"/>
      <c r="TAV1" s="26"/>
      <c r="TAW1" s="26"/>
      <c r="TAX1" s="26"/>
      <c r="TAY1" s="26"/>
      <c r="TAZ1" s="26"/>
      <c r="TBA1" s="26"/>
      <c r="TBB1" s="26"/>
      <c r="TBC1" s="26"/>
      <c r="TBD1" s="26"/>
      <c r="TBE1" s="26"/>
      <c r="TBF1" s="26"/>
      <c r="TBG1" s="26"/>
      <c r="TBH1" s="26"/>
      <c r="TBI1" s="26"/>
      <c r="TBJ1" s="26"/>
      <c r="TBK1" s="26"/>
      <c r="TBL1" s="26"/>
      <c r="TBM1" s="26"/>
      <c r="TBN1" s="26"/>
      <c r="TBO1" s="26"/>
      <c r="TBP1" s="26"/>
      <c r="TBQ1" s="26"/>
      <c r="TBR1" s="26"/>
      <c r="TBS1" s="26"/>
      <c r="TBT1" s="26"/>
      <c r="TBU1" s="26"/>
      <c r="TBV1" s="26"/>
      <c r="TBW1" s="26"/>
      <c r="TBX1" s="26"/>
      <c r="TBY1" s="26"/>
      <c r="TBZ1" s="26"/>
      <c r="TCA1" s="26"/>
      <c r="TCB1" s="26"/>
      <c r="TCC1" s="26"/>
      <c r="TCD1" s="26"/>
      <c r="TCE1" s="26"/>
      <c r="TCF1" s="26"/>
      <c r="TCG1" s="26"/>
      <c r="TCH1" s="26"/>
      <c r="TCI1" s="26"/>
      <c r="TCJ1" s="26"/>
      <c r="TCK1" s="26"/>
      <c r="TCL1" s="26"/>
      <c r="TCM1" s="26"/>
      <c r="TCN1" s="26"/>
      <c r="TCO1" s="26"/>
      <c r="TCP1" s="26"/>
      <c r="TCQ1" s="26"/>
      <c r="TCR1" s="26"/>
      <c r="TCS1" s="26"/>
      <c r="TCT1" s="26"/>
      <c r="TCU1" s="26"/>
      <c r="TCV1" s="26"/>
      <c r="TCW1" s="26"/>
      <c r="TCX1" s="26"/>
      <c r="TCY1" s="26"/>
      <c r="TCZ1" s="26"/>
      <c r="TDA1" s="26"/>
      <c r="TDB1" s="26"/>
      <c r="TDC1" s="26"/>
      <c r="TDD1" s="26"/>
      <c r="TDE1" s="26"/>
      <c r="TDF1" s="26"/>
      <c r="TDG1" s="26"/>
      <c r="TDH1" s="26"/>
      <c r="TDI1" s="26"/>
      <c r="TDJ1" s="26"/>
      <c r="TDK1" s="26"/>
      <c r="TDL1" s="26"/>
      <c r="TDM1" s="26"/>
      <c r="TDN1" s="26"/>
      <c r="TDO1" s="26"/>
      <c r="TDP1" s="26"/>
      <c r="TDQ1" s="26"/>
      <c r="TDR1" s="26"/>
      <c r="TDS1" s="26"/>
      <c r="TDT1" s="26"/>
      <c r="TDU1" s="26"/>
      <c r="TDV1" s="26"/>
      <c r="TDW1" s="26"/>
      <c r="TDX1" s="26"/>
      <c r="TDY1" s="26"/>
      <c r="TDZ1" s="26"/>
      <c r="TEA1" s="26"/>
      <c r="TEB1" s="26"/>
      <c r="TEC1" s="26"/>
      <c r="TED1" s="26"/>
      <c r="TEE1" s="26"/>
      <c r="TEF1" s="26"/>
      <c r="TEG1" s="26"/>
      <c r="TEH1" s="26"/>
      <c r="TEI1" s="26"/>
      <c r="TEJ1" s="26"/>
      <c r="TEK1" s="26"/>
      <c r="TEL1" s="26"/>
      <c r="TEM1" s="26"/>
      <c r="TEN1" s="26"/>
      <c r="TEO1" s="26"/>
      <c r="TEP1" s="26"/>
      <c r="TEQ1" s="26"/>
      <c r="TER1" s="26"/>
      <c r="TES1" s="26"/>
      <c r="TET1" s="26"/>
      <c r="TEU1" s="26"/>
      <c r="TEV1" s="26"/>
      <c r="TEW1" s="26"/>
      <c r="TEX1" s="26"/>
      <c r="TEY1" s="26"/>
      <c r="TEZ1" s="26"/>
      <c r="TFA1" s="26"/>
      <c r="TFB1" s="26"/>
      <c r="TFC1" s="26"/>
      <c r="TFD1" s="26"/>
      <c r="TFE1" s="26"/>
      <c r="TFF1" s="26"/>
      <c r="TFG1" s="26"/>
      <c r="TFH1" s="26"/>
      <c r="TFI1" s="26"/>
      <c r="TFJ1" s="26"/>
      <c r="TFK1" s="26"/>
      <c r="TFL1" s="26"/>
      <c r="TFM1" s="26"/>
      <c r="TFN1" s="26"/>
      <c r="TFO1" s="26"/>
      <c r="TFP1" s="26"/>
      <c r="TFQ1" s="26"/>
      <c r="TFR1" s="26"/>
      <c r="TFS1" s="26"/>
      <c r="TFT1" s="26"/>
      <c r="TFU1" s="26"/>
      <c r="TFV1" s="26"/>
      <c r="TFW1" s="26"/>
      <c r="TFX1" s="26"/>
      <c r="TFY1" s="26"/>
      <c r="TFZ1" s="26"/>
      <c r="TGA1" s="26"/>
      <c r="TGB1" s="26"/>
      <c r="TGC1" s="26"/>
      <c r="TGD1" s="26"/>
      <c r="TGE1" s="26"/>
      <c r="TGF1" s="26"/>
      <c r="TGG1" s="26"/>
      <c r="TGH1" s="26"/>
      <c r="TGI1" s="26"/>
      <c r="TGJ1" s="26"/>
      <c r="TGK1" s="26"/>
      <c r="TGL1" s="26"/>
      <c r="TGM1" s="26"/>
      <c r="TGN1" s="26"/>
      <c r="TGO1" s="26"/>
      <c r="TGP1" s="26"/>
      <c r="TGQ1" s="26"/>
      <c r="TGR1" s="26"/>
      <c r="TGS1" s="26"/>
      <c r="TGT1" s="26"/>
      <c r="TGU1" s="26"/>
      <c r="TGV1" s="26"/>
      <c r="TGW1" s="26"/>
      <c r="TGX1" s="26"/>
      <c r="TGY1" s="26"/>
      <c r="TGZ1" s="26"/>
      <c r="THA1" s="26"/>
      <c r="THB1" s="26"/>
      <c r="THC1" s="26"/>
      <c r="THD1" s="26"/>
      <c r="THE1" s="26"/>
      <c r="THF1" s="26"/>
      <c r="THG1" s="26"/>
      <c r="THH1" s="26"/>
      <c r="THI1" s="26"/>
      <c r="THJ1" s="26"/>
      <c r="THK1" s="26"/>
      <c r="THL1" s="26"/>
      <c r="THM1" s="26"/>
      <c r="THN1" s="26"/>
      <c r="THO1" s="26"/>
      <c r="THP1" s="26"/>
      <c r="THQ1" s="26"/>
      <c r="THR1" s="26"/>
      <c r="THS1" s="26"/>
      <c r="THT1" s="26"/>
      <c r="THU1" s="26"/>
      <c r="THV1" s="26"/>
      <c r="THW1" s="26"/>
      <c r="THX1" s="26"/>
      <c r="THY1" s="26"/>
      <c r="THZ1" s="26"/>
      <c r="TIA1" s="26"/>
      <c r="TIB1" s="26"/>
      <c r="TIC1" s="26"/>
      <c r="TID1" s="26"/>
      <c r="TIE1" s="26"/>
      <c r="TIF1" s="26"/>
      <c r="TIG1" s="26"/>
      <c r="TIH1" s="26"/>
      <c r="TII1" s="26"/>
      <c r="TIJ1" s="26"/>
      <c r="TIK1" s="26"/>
      <c r="TIL1" s="26"/>
      <c r="TIM1" s="26"/>
      <c r="TIN1" s="26"/>
      <c r="TIO1" s="26"/>
      <c r="TIP1" s="26"/>
      <c r="TIQ1" s="26"/>
      <c r="TIR1" s="26"/>
      <c r="TIS1" s="26"/>
      <c r="TIT1" s="26"/>
      <c r="TIU1" s="26"/>
      <c r="TIV1" s="26"/>
      <c r="TIW1" s="26"/>
      <c r="TIX1" s="26"/>
      <c r="TIY1" s="26"/>
      <c r="TIZ1" s="26"/>
      <c r="TJA1" s="26"/>
      <c r="TJB1" s="26"/>
      <c r="TJC1" s="26"/>
      <c r="TJD1" s="26"/>
      <c r="TJE1" s="26"/>
      <c r="TJF1" s="26"/>
      <c r="TJG1" s="26"/>
      <c r="TJH1" s="26"/>
      <c r="TJI1" s="26"/>
      <c r="TJJ1" s="26"/>
      <c r="TJK1" s="26"/>
      <c r="TJL1" s="26"/>
      <c r="TJM1" s="26"/>
      <c r="TJN1" s="26"/>
      <c r="TJO1" s="26"/>
      <c r="TJP1" s="26"/>
      <c r="TJQ1" s="26"/>
      <c r="TJR1" s="26"/>
      <c r="TJS1" s="26"/>
      <c r="TJT1" s="26"/>
      <c r="TJU1" s="26"/>
      <c r="TJV1" s="26"/>
      <c r="TJW1" s="26"/>
      <c r="TJX1" s="26"/>
      <c r="TJY1" s="26"/>
      <c r="TJZ1" s="26"/>
      <c r="TKA1" s="26"/>
      <c r="TKB1" s="26"/>
      <c r="TKC1" s="26"/>
      <c r="TKD1" s="26"/>
      <c r="TKE1" s="26"/>
      <c r="TKF1" s="26"/>
      <c r="TKG1" s="26"/>
      <c r="TKH1" s="26"/>
      <c r="TKI1" s="26"/>
      <c r="TKJ1" s="26"/>
      <c r="TKK1" s="26"/>
      <c r="TKL1" s="26"/>
      <c r="TKM1" s="26"/>
      <c r="TKN1" s="26"/>
      <c r="TKO1" s="26"/>
      <c r="TKP1" s="26"/>
      <c r="TKQ1" s="26"/>
      <c r="TKR1" s="26"/>
      <c r="TKS1" s="26"/>
      <c r="TKT1" s="26"/>
      <c r="TKU1" s="26"/>
      <c r="TKV1" s="26"/>
      <c r="TKW1" s="26"/>
      <c r="TKX1" s="26"/>
      <c r="TKY1" s="26"/>
      <c r="TKZ1" s="26"/>
      <c r="TLA1" s="26"/>
      <c r="TLB1" s="26"/>
      <c r="TLC1" s="26"/>
      <c r="TLD1" s="26"/>
      <c r="TLE1" s="26"/>
      <c r="TLF1" s="26"/>
      <c r="TLG1" s="26"/>
      <c r="TLH1" s="26"/>
      <c r="TLI1" s="26"/>
      <c r="TLJ1" s="26"/>
      <c r="TLK1" s="26"/>
      <c r="TLL1" s="26"/>
      <c r="TLM1" s="26"/>
      <c r="TLN1" s="26"/>
      <c r="TLO1" s="26"/>
      <c r="TLP1" s="26"/>
      <c r="TLQ1" s="26"/>
      <c r="TLR1" s="26"/>
      <c r="TLS1" s="26"/>
      <c r="TLT1" s="26"/>
      <c r="TLU1" s="26"/>
      <c r="TLV1" s="26"/>
      <c r="TLW1" s="26"/>
      <c r="TLX1" s="26"/>
      <c r="TLY1" s="26"/>
      <c r="TLZ1" s="26"/>
      <c r="TMA1" s="26"/>
      <c r="TMB1" s="26"/>
      <c r="TMC1" s="26"/>
      <c r="TMD1" s="26"/>
      <c r="TME1" s="26"/>
      <c r="TMF1" s="26"/>
      <c r="TMG1" s="26"/>
      <c r="TMH1" s="26"/>
      <c r="TMI1" s="26"/>
      <c r="TMJ1" s="26"/>
      <c r="TMK1" s="26"/>
      <c r="TML1" s="26"/>
      <c r="TMM1" s="26"/>
      <c r="TMN1" s="26"/>
      <c r="TMO1" s="26"/>
      <c r="TMP1" s="26"/>
      <c r="TMQ1" s="26"/>
      <c r="TMR1" s="26"/>
      <c r="TMS1" s="26"/>
      <c r="TMT1" s="26"/>
      <c r="TMU1" s="26"/>
      <c r="TMV1" s="26"/>
      <c r="TMW1" s="26"/>
      <c r="TMX1" s="26"/>
      <c r="TMY1" s="26"/>
      <c r="TMZ1" s="26"/>
      <c r="TNA1" s="26"/>
      <c r="TNB1" s="26"/>
      <c r="TNC1" s="26"/>
      <c r="TND1" s="26"/>
      <c r="TNE1" s="26"/>
      <c r="TNF1" s="26"/>
      <c r="TNG1" s="26"/>
      <c r="TNH1" s="26"/>
      <c r="TNI1" s="26"/>
      <c r="TNJ1" s="26"/>
      <c r="TNK1" s="26"/>
      <c r="TNL1" s="26"/>
      <c r="TNM1" s="26"/>
      <c r="TNN1" s="26"/>
      <c r="TNO1" s="26"/>
      <c r="TNP1" s="26"/>
      <c r="TNQ1" s="26"/>
      <c r="TNR1" s="26"/>
      <c r="TNS1" s="26"/>
      <c r="TNT1" s="26"/>
      <c r="TNU1" s="26"/>
      <c r="TNV1" s="26"/>
      <c r="TNW1" s="26"/>
      <c r="TNX1" s="26"/>
      <c r="TNY1" s="26"/>
      <c r="TNZ1" s="26"/>
      <c r="TOA1" s="26"/>
      <c r="TOB1" s="26"/>
      <c r="TOC1" s="26"/>
      <c r="TOD1" s="26"/>
      <c r="TOE1" s="26"/>
      <c r="TOF1" s="26"/>
      <c r="TOG1" s="26"/>
      <c r="TOH1" s="26"/>
      <c r="TOI1" s="26"/>
      <c r="TOJ1" s="26"/>
      <c r="TOK1" s="26"/>
      <c r="TOL1" s="26"/>
      <c r="TOM1" s="26"/>
      <c r="TON1" s="26"/>
      <c r="TOO1" s="26"/>
      <c r="TOP1" s="26"/>
      <c r="TOQ1" s="26"/>
      <c r="TOR1" s="26"/>
      <c r="TOS1" s="26"/>
      <c r="TOT1" s="26"/>
      <c r="TOU1" s="26"/>
      <c r="TOV1" s="26"/>
      <c r="TOW1" s="26"/>
      <c r="TOX1" s="26"/>
      <c r="TOY1" s="26"/>
      <c r="TOZ1" s="26"/>
      <c r="TPA1" s="26"/>
      <c r="TPB1" s="26"/>
      <c r="TPC1" s="26"/>
      <c r="TPD1" s="26"/>
      <c r="TPE1" s="26"/>
      <c r="TPF1" s="26"/>
      <c r="TPG1" s="26"/>
      <c r="TPH1" s="26"/>
      <c r="TPI1" s="26"/>
      <c r="TPJ1" s="26"/>
      <c r="TPK1" s="26"/>
      <c r="TPL1" s="26"/>
      <c r="TPM1" s="26"/>
      <c r="TPN1" s="26"/>
      <c r="TPO1" s="26"/>
      <c r="TPP1" s="26"/>
      <c r="TPQ1" s="26"/>
      <c r="TPR1" s="26"/>
      <c r="TPS1" s="26"/>
      <c r="TPT1" s="26"/>
      <c r="TPU1" s="26"/>
      <c r="TPV1" s="26"/>
      <c r="TPW1" s="26"/>
      <c r="TPX1" s="26"/>
      <c r="TPY1" s="26"/>
      <c r="TPZ1" s="26"/>
      <c r="TQA1" s="26"/>
      <c r="TQB1" s="26"/>
      <c r="TQC1" s="26"/>
      <c r="TQD1" s="26"/>
      <c r="TQE1" s="26"/>
      <c r="TQF1" s="26"/>
      <c r="TQG1" s="26"/>
      <c r="TQH1" s="26"/>
      <c r="TQI1" s="26"/>
      <c r="TQJ1" s="26"/>
      <c r="TQK1" s="26"/>
      <c r="TQL1" s="26"/>
      <c r="TQM1" s="26"/>
      <c r="TQN1" s="26"/>
      <c r="TQO1" s="26"/>
      <c r="TQP1" s="26"/>
      <c r="TQQ1" s="26"/>
      <c r="TQR1" s="26"/>
      <c r="TQS1" s="26"/>
      <c r="TQT1" s="26"/>
      <c r="TQU1" s="26"/>
      <c r="TQV1" s="26"/>
      <c r="TQW1" s="26"/>
      <c r="TQX1" s="26"/>
      <c r="TQY1" s="26"/>
      <c r="TQZ1" s="26"/>
      <c r="TRA1" s="26"/>
      <c r="TRB1" s="26"/>
      <c r="TRC1" s="26"/>
      <c r="TRD1" s="26"/>
      <c r="TRE1" s="26"/>
      <c r="TRF1" s="26"/>
      <c r="TRG1" s="26"/>
      <c r="TRH1" s="26"/>
      <c r="TRI1" s="26"/>
      <c r="TRJ1" s="26"/>
      <c r="TRK1" s="26"/>
      <c r="TRL1" s="26"/>
      <c r="TRM1" s="26"/>
      <c r="TRN1" s="26"/>
      <c r="TRO1" s="26"/>
      <c r="TRP1" s="26"/>
      <c r="TRQ1" s="26"/>
      <c r="TRR1" s="26"/>
      <c r="TRS1" s="26"/>
      <c r="TRT1" s="26"/>
      <c r="TRU1" s="26"/>
      <c r="TRV1" s="26"/>
      <c r="TRW1" s="26"/>
      <c r="TRX1" s="26"/>
      <c r="TRY1" s="26"/>
      <c r="TRZ1" s="26"/>
      <c r="TSA1" s="26"/>
      <c r="TSB1" s="26"/>
      <c r="TSC1" s="26"/>
      <c r="TSD1" s="26"/>
      <c r="TSE1" s="26"/>
      <c r="TSF1" s="26"/>
      <c r="TSG1" s="26"/>
      <c r="TSH1" s="26"/>
      <c r="TSI1" s="26"/>
      <c r="TSJ1" s="26"/>
      <c r="TSK1" s="26"/>
      <c r="TSL1" s="26"/>
      <c r="TSM1" s="26"/>
      <c r="TSN1" s="26"/>
      <c r="TSO1" s="26"/>
      <c r="TSP1" s="26"/>
      <c r="TSQ1" s="26"/>
      <c r="TSR1" s="26"/>
      <c r="TSS1" s="26"/>
      <c r="TST1" s="26"/>
      <c r="TSU1" s="26"/>
      <c r="TSV1" s="26"/>
      <c r="TSW1" s="26"/>
      <c r="TSX1" s="26"/>
      <c r="TSY1" s="26"/>
      <c r="TSZ1" s="26"/>
      <c r="TTA1" s="26"/>
      <c r="TTB1" s="26"/>
      <c r="TTC1" s="26"/>
      <c r="TTD1" s="26"/>
      <c r="TTE1" s="26"/>
      <c r="TTF1" s="26"/>
      <c r="TTG1" s="26"/>
      <c r="TTH1" s="26"/>
      <c r="TTI1" s="26"/>
      <c r="TTJ1" s="26"/>
      <c r="TTK1" s="26"/>
      <c r="TTL1" s="26"/>
      <c r="TTM1" s="26"/>
      <c r="TTN1" s="26"/>
      <c r="TTO1" s="26"/>
      <c r="TTP1" s="26"/>
      <c r="TTQ1" s="26"/>
      <c r="TTR1" s="26"/>
      <c r="TTS1" s="26"/>
      <c r="TTT1" s="26"/>
      <c r="TTU1" s="26"/>
      <c r="TTV1" s="26"/>
      <c r="TTW1" s="26"/>
      <c r="TTX1" s="26"/>
      <c r="TTY1" s="26"/>
      <c r="TTZ1" s="26"/>
      <c r="TUA1" s="26"/>
      <c r="TUB1" s="26"/>
      <c r="TUC1" s="26"/>
      <c r="TUD1" s="26"/>
      <c r="TUE1" s="26"/>
      <c r="TUF1" s="26"/>
      <c r="TUG1" s="26"/>
      <c r="TUH1" s="26"/>
      <c r="TUI1" s="26"/>
      <c r="TUJ1" s="26"/>
      <c r="TUK1" s="26"/>
      <c r="TUL1" s="26"/>
      <c r="TUM1" s="26"/>
      <c r="TUN1" s="26"/>
      <c r="TUO1" s="26"/>
      <c r="TUP1" s="26"/>
      <c r="TUQ1" s="26"/>
      <c r="TUR1" s="26"/>
      <c r="TUS1" s="26"/>
      <c r="TUT1" s="26"/>
      <c r="TUU1" s="26"/>
      <c r="TUV1" s="26"/>
      <c r="TUW1" s="26"/>
      <c r="TUX1" s="26"/>
      <c r="TUY1" s="26"/>
      <c r="TUZ1" s="26"/>
      <c r="TVA1" s="26"/>
      <c r="TVB1" s="26"/>
      <c r="TVC1" s="26"/>
      <c r="TVD1" s="26"/>
      <c r="TVE1" s="26"/>
      <c r="TVF1" s="26"/>
      <c r="TVG1" s="26"/>
      <c r="TVH1" s="26"/>
      <c r="TVI1" s="26"/>
      <c r="TVJ1" s="26"/>
      <c r="TVK1" s="26"/>
      <c r="TVL1" s="26"/>
      <c r="TVM1" s="26"/>
      <c r="TVN1" s="26"/>
      <c r="TVO1" s="26"/>
      <c r="TVP1" s="26"/>
      <c r="TVQ1" s="26"/>
      <c r="TVR1" s="26"/>
      <c r="TVS1" s="26"/>
      <c r="TVT1" s="26"/>
      <c r="TVU1" s="26"/>
      <c r="TVV1" s="26"/>
      <c r="TVW1" s="26"/>
      <c r="TVX1" s="26"/>
      <c r="TVY1" s="26"/>
      <c r="TVZ1" s="26"/>
      <c r="TWA1" s="26"/>
      <c r="TWB1" s="26"/>
      <c r="TWC1" s="26"/>
      <c r="TWD1" s="26"/>
      <c r="TWE1" s="26"/>
      <c r="TWF1" s="26"/>
      <c r="TWG1" s="26"/>
      <c r="TWH1" s="26"/>
      <c r="TWI1" s="26"/>
      <c r="TWJ1" s="26"/>
      <c r="TWK1" s="26"/>
      <c r="TWL1" s="26"/>
      <c r="TWM1" s="26"/>
      <c r="TWN1" s="26"/>
      <c r="TWO1" s="26"/>
      <c r="TWP1" s="26"/>
      <c r="TWQ1" s="26"/>
      <c r="TWR1" s="26"/>
      <c r="TWS1" s="26"/>
      <c r="TWT1" s="26"/>
      <c r="TWU1" s="26"/>
      <c r="TWV1" s="26"/>
      <c r="TWW1" s="26"/>
      <c r="TWX1" s="26"/>
      <c r="TWY1" s="26"/>
      <c r="TWZ1" s="26"/>
      <c r="TXA1" s="26"/>
      <c r="TXB1" s="26"/>
      <c r="TXC1" s="26"/>
      <c r="TXD1" s="26"/>
      <c r="TXE1" s="26"/>
      <c r="TXF1" s="26"/>
      <c r="TXG1" s="26"/>
      <c r="TXH1" s="26"/>
      <c r="TXI1" s="26"/>
      <c r="TXJ1" s="26"/>
      <c r="TXK1" s="26"/>
      <c r="TXL1" s="26"/>
      <c r="TXM1" s="26"/>
      <c r="TXN1" s="26"/>
      <c r="TXO1" s="26"/>
      <c r="TXP1" s="26"/>
      <c r="TXQ1" s="26"/>
      <c r="TXR1" s="26"/>
      <c r="TXS1" s="26"/>
      <c r="TXT1" s="26"/>
      <c r="TXU1" s="26"/>
      <c r="TXV1" s="26"/>
      <c r="TXW1" s="26"/>
      <c r="TXX1" s="26"/>
      <c r="TXY1" s="26"/>
      <c r="TXZ1" s="26"/>
      <c r="TYA1" s="26"/>
      <c r="TYB1" s="26"/>
      <c r="TYC1" s="26"/>
      <c r="TYD1" s="26"/>
      <c r="TYE1" s="26"/>
      <c r="TYF1" s="26"/>
      <c r="TYG1" s="26"/>
      <c r="TYH1" s="26"/>
      <c r="TYI1" s="26"/>
      <c r="TYJ1" s="26"/>
      <c r="TYK1" s="26"/>
      <c r="TYL1" s="26"/>
      <c r="TYM1" s="26"/>
      <c r="TYN1" s="26"/>
      <c r="TYO1" s="26"/>
      <c r="TYP1" s="26"/>
      <c r="TYQ1" s="26"/>
      <c r="TYR1" s="26"/>
      <c r="TYS1" s="26"/>
      <c r="TYT1" s="26"/>
      <c r="TYU1" s="26"/>
      <c r="TYV1" s="26"/>
      <c r="TYW1" s="26"/>
      <c r="TYX1" s="26"/>
      <c r="TYY1" s="26"/>
      <c r="TYZ1" s="26"/>
      <c r="TZA1" s="26"/>
      <c r="TZB1" s="26"/>
      <c r="TZC1" s="26"/>
      <c r="TZD1" s="26"/>
      <c r="TZE1" s="26"/>
      <c r="TZF1" s="26"/>
      <c r="TZG1" s="26"/>
      <c r="TZH1" s="26"/>
      <c r="TZI1" s="26"/>
      <c r="TZJ1" s="26"/>
      <c r="TZK1" s="26"/>
      <c r="TZL1" s="26"/>
      <c r="TZM1" s="26"/>
      <c r="TZN1" s="26"/>
      <c r="TZO1" s="26"/>
      <c r="TZP1" s="26"/>
      <c r="TZQ1" s="26"/>
      <c r="TZR1" s="26"/>
      <c r="TZS1" s="26"/>
      <c r="TZT1" s="26"/>
      <c r="TZU1" s="26"/>
      <c r="TZV1" s="26"/>
      <c r="TZW1" s="26"/>
      <c r="TZX1" s="26"/>
      <c r="TZY1" s="26"/>
      <c r="TZZ1" s="26"/>
      <c r="UAA1" s="26"/>
      <c r="UAB1" s="26"/>
      <c r="UAC1" s="26"/>
      <c r="UAD1" s="26"/>
      <c r="UAE1" s="26"/>
      <c r="UAF1" s="26"/>
      <c r="UAG1" s="26"/>
      <c r="UAH1" s="26"/>
      <c r="UAI1" s="26"/>
      <c r="UAJ1" s="26"/>
      <c r="UAK1" s="26"/>
      <c r="UAL1" s="26"/>
      <c r="UAM1" s="26"/>
      <c r="UAN1" s="26"/>
      <c r="UAO1" s="26"/>
      <c r="UAP1" s="26"/>
      <c r="UAQ1" s="26"/>
      <c r="UAR1" s="26"/>
      <c r="UAS1" s="26"/>
      <c r="UAT1" s="26"/>
      <c r="UAU1" s="26"/>
      <c r="UAV1" s="26"/>
      <c r="UAW1" s="26"/>
      <c r="UAX1" s="26"/>
      <c r="UAY1" s="26"/>
      <c r="UAZ1" s="26"/>
      <c r="UBA1" s="26"/>
      <c r="UBB1" s="26"/>
      <c r="UBC1" s="26"/>
      <c r="UBD1" s="26"/>
      <c r="UBE1" s="26"/>
      <c r="UBF1" s="26"/>
      <c r="UBG1" s="26"/>
      <c r="UBH1" s="26"/>
      <c r="UBI1" s="26"/>
      <c r="UBJ1" s="26"/>
      <c r="UBK1" s="26"/>
      <c r="UBL1" s="26"/>
      <c r="UBM1" s="26"/>
      <c r="UBN1" s="26"/>
      <c r="UBO1" s="26"/>
      <c r="UBP1" s="26"/>
      <c r="UBQ1" s="26"/>
      <c r="UBR1" s="26"/>
      <c r="UBS1" s="26"/>
      <c r="UBT1" s="26"/>
      <c r="UBU1" s="26"/>
      <c r="UBV1" s="26"/>
      <c r="UBW1" s="26"/>
      <c r="UBX1" s="26"/>
      <c r="UBY1" s="26"/>
      <c r="UBZ1" s="26"/>
      <c r="UCA1" s="26"/>
      <c r="UCB1" s="26"/>
      <c r="UCC1" s="26"/>
      <c r="UCD1" s="26"/>
      <c r="UCE1" s="26"/>
      <c r="UCF1" s="26"/>
      <c r="UCG1" s="26"/>
      <c r="UCH1" s="26"/>
      <c r="UCI1" s="26"/>
      <c r="UCJ1" s="26"/>
      <c r="UCK1" s="26"/>
      <c r="UCL1" s="26"/>
      <c r="UCM1" s="26"/>
      <c r="UCN1" s="26"/>
      <c r="UCO1" s="26"/>
      <c r="UCP1" s="26"/>
      <c r="UCQ1" s="26"/>
      <c r="UCR1" s="26"/>
      <c r="UCS1" s="26"/>
      <c r="UCT1" s="26"/>
      <c r="UCU1" s="26"/>
      <c r="UCV1" s="26"/>
      <c r="UCW1" s="26"/>
      <c r="UCX1" s="26"/>
      <c r="UCY1" s="26"/>
      <c r="UCZ1" s="26"/>
      <c r="UDA1" s="26"/>
      <c r="UDB1" s="26"/>
      <c r="UDC1" s="26"/>
      <c r="UDD1" s="26"/>
      <c r="UDE1" s="26"/>
      <c r="UDF1" s="26"/>
      <c r="UDG1" s="26"/>
      <c r="UDH1" s="26"/>
      <c r="UDI1" s="26"/>
      <c r="UDJ1" s="26"/>
      <c r="UDK1" s="26"/>
      <c r="UDL1" s="26"/>
      <c r="UDM1" s="26"/>
      <c r="UDN1" s="26"/>
      <c r="UDO1" s="26"/>
      <c r="UDP1" s="26"/>
      <c r="UDQ1" s="26"/>
      <c r="UDR1" s="26"/>
      <c r="UDS1" s="26"/>
      <c r="UDT1" s="26"/>
      <c r="UDU1" s="26"/>
      <c r="UDV1" s="26"/>
      <c r="UDW1" s="26"/>
      <c r="UDX1" s="26"/>
      <c r="UDY1" s="26"/>
      <c r="UDZ1" s="26"/>
      <c r="UEA1" s="26"/>
      <c r="UEB1" s="26"/>
      <c r="UEC1" s="26"/>
      <c r="UED1" s="26"/>
      <c r="UEE1" s="26"/>
      <c r="UEF1" s="26"/>
      <c r="UEG1" s="26"/>
      <c r="UEH1" s="26"/>
      <c r="UEI1" s="26"/>
      <c r="UEJ1" s="26"/>
      <c r="UEK1" s="26"/>
      <c r="UEL1" s="26"/>
      <c r="UEM1" s="26"/>
      <c r="UEN1" s="26"/>
      <c r="UEO1" s="26"/>
      <c r="UEP1" s="26"/>
      <c r="UEQ1" s="26"/>
      <c r="UER1" s="26"/>
      <c r="UES1" s="26"/>
      <c r="UET1" s="26"/>
      <c r="UEU1" s="26"/>
      <c r="UEV1" s="26"/>
      <c r="UEW1" s="26"/>
      <c r="UEX1" s="26"/>
      <c r="UEY1" s="26"/>
      <c r="UEZ1" s="26"/>
      <c r="UFA1" s="26"/>
      <c r="UFB1" s="26"/>
      <c r="UFC1" s="26"/>
      <c r="UFD1" s="26"/>
      <c r="UFE1" s="26"/>
      <c r="UFF1" s="26"/>
      <c r="UFG1" s="26"/>
      <c r="UFH1" s="26"/>
      <c r="UFI1" s="26"/>
      <c r="UFJ1" s="26"/>
      <c r="UFK1" s="26"/>
      <c r="UFL1" s="26"/>
      <c r="UFM1" s="26"/>
      <c r="UFN1" s="26"/>
      <c r="UFO1" s="26"/>
      <c r="UFP1" s="26"/>
      <c r="UFQ1" s="26"/>
      <c r="UFR1" s="26"/>
      <c r="UFS1" s="26"/>
      <c r="UFT1" s="26"/>
      <c r="UFU1" s="26"/>
      <c r="UFV1" s="26"/>
      <c r="UFW1" s="26"/>
      <c r="UFX1" s="26"/>
      <c r="UFY1" s="26"/>
      <c r="UFZ1" s="26"/>
      <c r="UGA1" s="26"/>
      <c r="UGB1" s="26"/>
      <c r="UGC1" s="26"/>
      <c r="UGD1" s="26"/>
      <c r="UGE1" s="26"/>
      <c r="UGF1" s="26"/>
      <c r="UGG1" s="26"/>
      <c r="UGH1" s="26"/>
      <c r="UGI1" s="26"/>
      <c r="UGJ1" s="26"/>
      <c r="UGK1" s="26"/>
      <c r="UGL1" s="26"/>
      <c r="UGM1" s="26"/>
      <c r="UGN1" s="26"/>
      <c r="UGO1" s="26"/>
      <c r="UGP1" s="26"/>
      <c r="UGQ1" s="26"/>
      <c r="UGR1" s="26"/>
      <c r="UGS1" s="26"/>
      <c r="UGT1" s="26"/>
      <c r="UGU1" s="26"/>
      <c r="UGV1" s="26"/>
      <c r="UGW1" s="26"/>
      <c r="UGX1" s="26"/>
      <c r="UGY1" s="26"/>
      <c r="UGZ1" s="26"/>
      <c r="UHA1" s="26"/>
      <c r="UHB1" s="26"/>
      <c r="UHC1" s="26"/>
      <c r="UHD1" s="26"/>
      <c r="UHE1" s="26"/>
      <c r="UHF1" s="26"/>
      <c r="UHG1" s="26"/>
      <c r="UHH1" s="26"/>
      <c r="UHI1" s="26"/>
      <c r="UHJ1" s="26"/>
      <c r="UHK1" s="26"/>
      <c r="UHL1" s="26"/>
      <c r="UHM1" s="26"/>
      <c r="UHN1" s="26"/>
      <c r="UHO1" s="26"/>
      <c r="UHP1" s="26"/>
      <c r="UHQ1" s="26"/>
      <c r="UHR1" s="26"/>
      <c r="UHS1" s="26"/>
      <c r="UHT1" s="26"/>
      <c r="UHU1" s="26"/>
      <c r="UHV1" s="26"/>
      <c r="UHW1" s="26"/>
      <c r="UHX1" s="26"/>
      <c r="UHY1" s="26"/>
      <c r="UHZ1" s="26"/>
      <c r="UIA1" s="26"/>
      <c r="UIB1" s="26"/>
      <c r="UIC1" s="26"/>
      <c r="UID1" s="26"/>
      <c r="UIE1" s="26"/>
      <c r="UIF1" s="26"/>
      <c r="UIG1" s="26"/>
      <c r="UIH1" s="26"/>
      <c r="UII1" s="26"/>
      <c r="UIJ1" s="26"/>
      <c r="UIK1" s="26"/>
      <c r="UIL1" s="26"/>
      <c r="UIM1" s="26"/>
      <c r="UIN1" s="26"/>
      <c r="UIO1" s="26"/>
      <c r="UIP1" s="26"/>
      <c r="UIQ1" s="26"/>
      <c r="UIR1" s="26"/>
      <c r="UIS1" s="26"/>
      <c r="UIT1" s="26"/>
      <c r="UIU1" s="26"/>
      <c r="UIV1" s="26"/>
      <c r="UIW1" s="26"/>
      <c r="UIX1" s="26"/>
      <c r="UIY1" s="26"/>
      <c r="UIZ1" s="26"/>
      <c r="UJA1" s="26"/>
      <c r="UJB1" s="26"/>
      <c r="UJC1" s="26"/>
      <c r="UJD1" s="26"/>
      <c r="UJE1" s="26"/>
      <c r="UJF1" s="26"/>
      <c r="UJG1" s="26"/>
      <c r="UJH1" s="26"/>
      <c r="UJI1" s="26"/>
      <c r="UJJ1" s="26"/>
      <c r="UJK1" s="26"/>
      <c r="UJL1" s="26"/>
      <c r="UJM1" s="26"/>
      <c r="UJN1" s="26"/>
      <c r="UJO1" s="26"/>
      <c r="UJP1" s="26"/>
      <c r="UJQ1" s="26"/>
      <c r="UJR1" s="26"/>
      <c r="UJS1" s="26"/>
      <c r="UJT1" s="26"/>
      <c r="UJU1" s="26"/>
      <c r="UJV1" s="26"/>
      <c r="UJW1" s="26"/>
      <c r="UJX1" s="26"/>
      <c r="UJY1" s="26"/>
      <c r="UJZ1" s="26"/>
      <c r="UKA1" s="26"/>
      <c r="UKB1" s="26"/>
      <c r="UKC1" s="26"/>
      <c r="UKD1" s="26"/>
      <c r="UKE1" s="26"/>
      <c r="UKF1" s="26"/>
      <c r="UKG1" s="26"/>
      <c r="UKH1" s="26"/>
      <c r="UKI1" s="26"/>
      <c r="UKJ1" s="26"/>
      <c r="UKK1" s="26"/>
      <c r="UKL1" s="26"/>
      <c r="UKM1" s="26"/>
      <c r="UKN1" s="26"/>
      <c r="UKO1" s="26"/>
      <c r="UKP1" s="26"/>
      <c r="UKQ1" s="26"/>
      <c r="UKR1" s="26"/>
      <c r="UKS1" s="26"/>
      <c r="UKT1" s="26"/>
      <c r="UKU1" s="26"/>
      <c r="UKV1" s="26"/>
      <c r="UKW1" s="26"/>
      <c r="UKX1" s="26"/>
      <c r="UKY1" s="26"/>
      <c r="UKZ1" s="26"/>
      <c r="ULA1" s="26"/>
      <c r="ULB1" s="26"/>
      <c r="ULC1" s="26"/>
      <c r="ULD1" s="26"/>
      <c r="ULE1" s="26"/>
      <c r="ULF1" s="26"/>
      <c r="ULG1" s="26"/>
      <c r="ULH1" s="26"/>
      <c r="ULI1" s="26"/>
      <c r="ULJ1" s="26"/>
      <c r="ULK1" s="26"/>
      <c r="ULL1" s="26"/>
      <c r="ULM1" s="26"/>
      <c r="ULN1" s="26"/>
      <c r="ULO1" s="26"/>
      <c r="ULP1" s="26"/>
      <c r="ULQ1" s="26"/>
      <c r="ULR1" s="26"/>
      <c r="ULS1" s="26"/>
      <c r="ULT1" s="26"/>
      <c r="ULU1" s="26"/>
      <c r="ULV1" s="26"/>
      <c r="ULW1" s="26"/>
      <c r="ULX1" s="26"/>
      <c r="ULY1" s="26"/>
      <c r="ULZ1" s="26"/>
      <c r="UMA1" s="26"/>
      <c r="UMB1" s="26"/>
      <c r="UMC1" s="26"/>
      <c r="UMD1" s="26"/>
      <c r="UME1" s="26"/>
      <c r="UMF1" s="26"/>
      <c r="UMG1" s="26"/>
      <c r="UMH1" s="26"/>
      <c r="UMI1" s="26"/>
      <c r="UMJ1" s="26"/>
      <c r="UMK1" s="26"/>
      <c r="UML1" s="26"/>
      <c r="UMM1" s="26"/>
      <c r="UMN1" s="26"/>
      <c r="UMO1" s="26"/>
      <c r="UMP1" s="26"/>
      <c r="UMQ1" s="26"/>
      <c r="UMR1" s="26"/>
      <c r="UMS1" s="26"/>
      <c r="UMT1" s="26"/>
      <c r="UMU1" s="26"/>
      <c r="UMV1" s="26"/>
      <c r="UMW1" s="26"/>
      <c r="UMX1" s="26"/>
      <c r="UMY1" s="26"/>
      <c r="UMZ1" s="26"/>
      <c r="UNA1" s="26"/>
      <c r="UNB1" s="26"/>
      <c r="UNC1" s="26"/>
      <c r="UND1" s="26"/>
      <c r="UNE1" s="26"/>
      <c r="UNF1" s="26"/>
      <c r="UNG1" s="26"/>
      <c r="UNH1" s="26"/>
      <c r="UNI1" s="26"/>
      <c r="UNJ1" s="26"/>
      <c r="UNK1" s="26"/>
      <c r="UNL1" s="26"/>
      <c r="UNM1" s="26"/>
      <c r="UNN1" s="26"/>
      <c r="UNO1" s="26"/>
      <c r="UNP1" s="26"/>
      <c r="UNQ1" s="26"/>
      <c r="UNR1" s="26"/>
      <c r="UNS1" s="26"/>
      <c r="UNT1" s="26"/>
      <c r="UNU1" s="26"/>
      <c r="UNV1" s="26"/>
      <c r="UNW1" s="26"/>
      <c r="UNX1" s="26"/>
      <c r="UNY1" s="26"/>
      <c r="UNZ1" s="26"/>
      <c r="UOA1" s="26"/>
      <c r="UOB1" s="26"/>
      <c r="UOC1" s="26"/>
      <c r="UOD1" s="26"/>
      <c r="UOE1" s="26"/>
      <c r="UOF1" s="26"/>
      <c r="UOG1" s="26"/>
      <c r="UOH1" s="26"/>
      <c r="UOI1" s="26"/>
      <c r="UOJ1" s="26"/>
      <c r="UOK1" s="26"/>
      <c r="UOL1" s="26"/>
      <c r="UOM1" s="26"/>
      <c r="UON1" s="26"/>
      <c r="UOO1" s="26"/>
      <c r="UOP1" s="26"/>
      <c r="UOQ1" s="26"/>
      <c r="UOR1" s="26"/>
      <c r="UOS1" s="26"/>
      <c r="UOT1" s="26"/>
      <c r="UOU1" s="26"/>
      <c r="UOV1" s="26"/>
      <c r="UOW1" s="26"/>
      <c r="UOX1" s="26"/>
      <c r="UOY1" s="26"/>
      <c r="UOZ1" s="26"/>
      <c r="UPA1" s="26"/>
      <c r="UPB1" s="26"/>
      <c r="UPC1" s="26"/>
      <c r="UPD1" s="26"/>
      <c r="UPE1" s="26"/>
      <c r="UPF1" s="26"/>
      <c r="UPG1" s="26"/>
      <c r="UPH1" s="26"/>
      <c r="UPI1" s="26"/>
      <c r="UPJ1" s="26"/>
      <c r="UPK1" s="26"/>
      <c r="UPL1" s="26"/>
      <c r="UPM1" s="26"/>
      <c r="UPN1" s="26"/>
      <c r="UPO1" s="26"/>
      <c r="UPP1" s="26"/>
      <c r="UPQ1" s="26"/>
      <c r="UPR1" s="26"/>
      <c r="UPS1" s="26"/>
      <c r="UPT1" s="26"/>
      <c r="UPU1" s="26"/>
      <c r="UPV1" s="26"/>
      <c r="UPW1" s="26"/>
      <c r="UPX1" s="26"/>
      <c r="UPY1" s="26"/>
      <c r="UPZ1" s="26"/>
      <c r="UQA1" s="26"/>
      <c r="UQB1" s="26"/>
      <c r="UQC1" s="26"/>
      <c r="UQD1" s="26"/>
      <c r="UQE1" s="26"/>
      <c r="UQF1" s="26"/>
      <c r="UQG1" s="26"/>
      <c r="UQH1" s="26"/>
      <c r="UQI1" s="26"/>
      <c r="UQJ1" s="26"/>
      <c r="UQK1" s="26"/>
      <c r="UQL1" s="26"/>
      <c r="UQM1" s="26"/>
      <c r="UQN1" s="26"/>
      <c r="UQO1" s="26"/>
      <c r="UQP1" s="26"/>
      <c r="UQQ1" s="26"/>
      <c r="UQR1" s="26"/>
      <c r="UQS1" s="26"/>
      <c r="UQT1" s="26"/>
      <c r="UQU1" s="26"/>
      <c r="UQV1" s="26"/>
      <c r="UQW1" s="26"/>
      <c r="UQX1" s="26"/>
      <c r="UQY1" s="26"/>
      <c r="UQZ1" s="26"/>
      <c r="URA1" s="26"/>
      <c r="URB1" s="26"/>
      <c r="URC1" s="26"/>
      <c r="URD1" s="26"/>
      <c r="URE1" s="26"/>
      <c r="URF1" s="26"/>
      <c r="URG1" s="26"/>
      <c r="URH1" s="26"/>
      <c r="URI1" s="26"/>
      <c r="URJ1" s="26"/>
      <c r="URK1" s="26"/>
      <c r="URL1" s="26"/>
      <c r="URM1" s="26"/>
      <c r="URN1" s="26"/>
      <c r="URO1" s="26"/>
      <c r="URP1" s="26"/>
      <c r="URQ1" s="26"/>
      <c r="URR1" s="26"/>
      <c r="URS1" s="26"/>
      <c r="URT1" s="26"/>
      <c r="URU1" s="26"/>
      <c r="URV1" s="26"/>
      <c r="URW1" s="26"/>
      <c r="URX1" s="26"/>
      <c r="URY1" s="26"/>
      <c r="URZ1" s="26"/>
      <c r="USA1" s="26"/>
      <c r="USB1" s="26"/>
      <c r="USC1" s="26"/>
      <c r="USD1" s="26"/>
      <c r="USE1" s="26"/>
      <c r="USF1" s="26"/>
      <c r="USG1" s="26"/>
      <c r="USH1" s="26"/>
      <c r="USI1" s="26"/>
      <c r="USJ1" s="26"/>
      <c r="USK1" s="26"/>
      <c r="USL1" s="26"/>
      <c r="USM1" s="26"/>
      <c r="USN1" s="26"/>
      <c r="USO1" s="26"/>
      <c r="USP1" s="26"/>
      <c r="USQ1" s="26"/>
      <c r="USR1" s="26"/>
      <c r="USS1" s="26"/>
      <c r="UST1" s="26"/>
      <c r="USU1" s="26"/>
      <c r="USV1" s="26"/>
      <c r="USW1" s="26"/>
      <c r="USX1" s="26"/>
      <c r="USY1" s="26"/>
      <c r="USZ1" s="26"/>
      <c r="UTA1" s="26"/>
      <c r="UTB1" s="26"/>
      <c r="UTC1" s="26"/>
      <c r="UTD1" s="26"/>
      <c r="UTE1" s="26"/>
      <c r="UTF1" s="26"/>
      <c r="UTG1" s="26"/>
      <c r="UTH1" s="26"/>
      <c r="UTI1" s="26"/>
      <c r="UTJ1" s="26"/>
      <c r="UTK1" s="26"/>
      <c r="UTL1" s="26"/>
      <c r="UTM1" s="26"/>
      <c r="UTN1" s="26"/>
      <c r="UTO1" s="26"/>
      <c r="UTP1" s="26"/>
      <c r="UTQ1" s="26"/>
      <c r="UTR1" s="26"/>
      <c r="UTS1" s="26"/>
      <c r="UTT1" s="26"/>
      <c r="UTU1" s="26"/>
      <c r="UTV1" s="26"/>
      <c r="UTW1" s="26"/>
      <c r="UTX1" s="26"/>
      <c r="UTY1" s="26"/>
      <c r="UTZ1" s="26"/>
      <c r="UUA1" s="26"/>
      <c r="UUB1" s="26"/>
      <c r="UUC1" s="26"/>
      <c r="UUD1" s="26"/>
      <c r="UUE1" s="26"/>
      <c r="UUF1" s="26"/>
      <c r="UUG1" s="26"/>
      <c r="UUH1" s="26"/>
      <c r="UUI1" s="26"/>
      <c r="UUJ1" s="26"/>
      <c r="UUK1" s="26"/>
      <c r="UUL1" s="26"/>
      <c r="UUM1" s="26"/>
      <c r="UUN1" s="26"/>
      <c r="UUO1" s="26"/>
      <c r="UUP1" s="26"/>
      <c r="UUQ1" s="26"/>
      <c r="UUR1" s="26"/>
      <c r="UUS1" s="26"/>
      <c r="UUT1" s="26"/>
      <c r="UUU1" s="26"/>
      <c r="UUV1" s="26"/>
      <c r="UUW1" s="26"/>
      <c r="UUX1" s="26"/>
      <c r="UUY1" s="26"/>
      <c r="UUZ1" s="26"/>
      <c r="UVA1" s="26"/>
      <c r="UVB1" s="26"/>
      <c r="UVC1" s="26"/>
      <c r="UVD1" s="26"/>
      <c r="UVE1" s="26"/>
      <c r="UVF1" s="26"/>
      <c r="UVG1" s="26"/>
      <c r="UVH1" s="26"/>
      <c r="UVI1" s="26"/>
      <c r="UVJ1" s="26"/>
      <c r="UVK1" s="26"/>
      <c r="UVL1" s="26"/>
      <c r="UVM1" s="26"/>
      <c r="UVN1" s="26"/>
      <c r="UVO1" s="26"/>
      <c r="UVP1" s="26"/>
      <c r="UVQ1" s="26"/>
      <c r="UVR1" s="26"/>
      <c r="UVS1" s="26"/>
      <c r="UVT1" s="26"/>
      <c r="UVU1" s="26"/>
      <c r="UVV1" s="26"/>
      <c r="UVW1" s="26"/>
      <c r="UVX1" s="26"/>
      <c r="UVY1" s="26"/>
      <c r="UVZ1" s="26"/>
      <c r="UWA1" s="26"/>
      <c r="UWB1" s="26"/>
      <c r="UWC1" s="26"/>
      <c r="UWD1" s="26"/>
      <c r="UWE1" s="26"/>
      <c r="UWF1" s="26"/>
      <c r="UWG1" s="26"/>
      <c r="UWH1" s="26"/>
      <c r="UWI1" s="26"/>
      <c r="UWJ1" s="26"/>
      <c r="UWK1" s="26"/>
      <c r="UWL1" s="26"/>
      <c r="UWM1" s="26"/>
      <c r="UWN1" s="26"/>
      <c r="UWO1" s="26"/>
      <c r="UWP1" s="26"/>
      <c r="UWQ1" s="26"/>
      <c r="UWR1" s="26"/>
      <c r="UWS1" s="26"/>
      <c r="UWT1" s="26"/>
      <c r="UWU1" s="26"/>
      <c r="UWV1" s="26"/>
      <c r="UWW1" s="26"/>
      <c r="UWX1" s="26"/>
      <c r="UWY1" s="26"/>
      <c r="UWZ1" s="26"/>
      <c r="UXA1" s="26"/>
      <c r="UXB1" s="26"/>
      <c r="UXC1" s="26"/>
      <c r="UXD1" s="26"/>
      <c r="UXE1" s="26"/>
      <c r="UXF1" s="26"/>
      <c r="UXG1" s="26"/>
      <c r="UXH1" s="26"/>
      <c r="UXI1" s="26"/>
      <c r="UXJ1" s="26"/>
      <c r="UXK1" s="26"/>
      <c r="UXL1" s="26"/>
      <c r="UXM1" s="26"/>
      <c r="UXN1" s="26"/>
      <c r="UXO1" s="26"/>
      <c r="UXP1" s="26"/>
      <c r="UXQ1" s="26"/>
      <c r="UXR1" s="26"/>
      <c r="UXS1" s="26"/>
      <c r="UXT1" s="26"/>
      <c r="UXU1" s="26"/>
      <c r="UXV1" s="26"/>
      <c r="UXW1" s="26"/>
      <c r="UXX1" s="26"/>
      <c r="UXY1" s="26"/>
      <c r="UXZ1" s="26"/>
      <c r="UYA1" s="26"/>
      <c r="UYB1" s="26"/>
      <c r="UYC1" s="26"/>
      <c r="UYD1" s="26"/>
      <c r="UYE1" s="26"/>
      <c r="UYF1" s="26"/>
      <c r="UYG1" s="26"/>
      <c r="UYH1" s="26"/>
      <c r="UYI1" s="26"/>
      <c r="UYJ1" s="26"/>
      <c r="UYK1" s="26"/>
      <c r="UYL1" s="26"/>
      <c r="UYM1" s="26"/>
      <c r="UYN1" s="26"/>
      <c r="UYO1" s="26"/>
      <c r="UYP1" s="26"/>
      <c r="UYQ1" s="26"/>
      <c r="UYR1" s="26"/>
      <c r="UYS1" s="26"/>
      <c r="UYT1" s="26"/>
      <c r="UYU1" s="26"/>
      <c r="UYV1" s="26"/>
      <c r="UYW1" s="26"/>
      <c r="UYX1" s="26"/>
      <c r="UYY1" s="26"/>
      <c r="UYZ1" s="26"/>
      <c r="UZA1" s="26"/>
      <c r="UZB1" s="26"/>
      <c r="UZC1" s="26"/>
      <c r="UZD1" s="26"/>
      <c r="UZE1" s="26"/>
      <c r="UZF1" s="26"/>
      <c r="UZG1" s="26"/>
      <c r="UZH1" s="26"/>
      <c r="UZI1" s="26"/>
      <c r="UZJ1" s="26"/>
      <c r="UZK1" s="26"/>
      <c r="UZL1" s="26"/>
      <c r="UZM1" s="26"/>
      <c r="UZN1" s="26"/>
      <c r="UZO1" s="26"/>
      <c r="UZP1" s="26"/>
      <c r="UZQ1" s="26"/>
      <c r="UZR1" s="26"/>
      <c r="UZS1" s="26"/>
      <c r="UZT1" s="26"/>
      <c r="UZU1" s="26"/>
      <c r="UZV1" s="26"/>
      <c r="UZW1" s="26"/>
      <c r="UZX1" s="26"/>
      <c r="UZY1" s="26"/>
      <c r="UZZ1" s="26"/>
      <c r="VAA1" s="26"/>
      <c r="VAB1" s="26"/>
      <c r="VAC1" s="26"/>
      <c r="VAD1" s="26"/>
      <c r="VAE1" s="26"/>
      <c r="VAF1" s="26"/>
      <c r="VAG1" s="26"/>
      <c r="VAH1" s="26"/>
      <c r="VAI1" s="26"/>
      <c r="VAJ1" s="26"/>
      <c r="VAK1" s="26"/>
      <c r="VAL1" s="26"/>
      <c r="VAM1" s="26"/>
      <c r="VAN1" s="26"/>
      <c r="VAO1" s="26"/>
      <c r="VAP1" s="26"/>
      <c r="VAQ1" s="26"/>
      <c r="VAR1" s="26"/>
      <c r="VAS1" s="26"/>
      <c r="VAT1" s="26"/>
      <c r="VAU1" s="26"/>
      <c r="VAV1" s="26"/>
      <c r="VAW1" s="26"/>
      <c r="VAX1" s="26"/>
      <c r="VAY1" s="26"/>
      <c r="VAZ1" s="26"/>
      <c r="VBA1" s="26"/>
      <c r="VBB1" s="26"/>
      <c r="VBC1" s="26"/>
      <c r="VBD1" s="26"/>
      <c r="VBE1" s="26"/>
      <c r="VBF1" s="26"/>
      <c r="VBG1" s="26"/>
      <c r="VBH1" s="26"/>
      <c r="VBI1" s="26"/>
      <c r="VBJ1" s="26"/>
      <c r="VBK1" s="26"/>
      <c r="VBL1" s="26"/>
      <c r="VBM1" s="26"/>
      <c r="VBN1" s="26"/>
      <c r="VBO1" s="26"/>
      <c r="VBP1" s="26"/>
      <c r="VBQ1" s="26"/>
      <c r="VBR1" s="26"/>
      <c r="VBS1" s="26"/>
      <c r="VBT1" s="26"/>
      <c r="VBU1" s="26"/>
      <c r="VBV1" s="26"/>
      <c r="VBW1" s="26"/>
      <c r="VBX1" s="26"/>
      <c r="VBY1" s="26"/>
      <c r="VBZ1" s="26"/>
      <c r="VCA1" s="26"/>
      <c r="VCB1" s="26"/>
      <c r="VCC1" s="26"/>
      <c r="VCD1" s="26"/>
      <c r="VCE1" s="26"/>
      <c r="VCF1" s="26"/>
      <c r="VCG1" s="26"/>
      <c r="VCH1" s="26"/>
      <c r="VCI1" s="26"/>
      <c r="VCJ1" s="26"/>
      <c r="VCK1" s="26"/>
      <c r="VCL1" s="26"/>
      <c r="VCM1" s="26"/>
      <c r="VCN1" s="26"/>
      <c r="VCO1" s="26"/>
      <c r="VCP1" s="26"/>
      <c r="VCQ1" s="26"/>
      <c r="VCR1" s="26"/>
      <c r="VCS1" s="26"/>
      <c r="VCT1" s="26"/>
      <c r="VCU1" s="26"/>
      <c r="VCV1" s="26"/>
      <c r="VCW1" s="26"/>
      <c r="VCX1" s="26"/>
      <c r="VCY1" s="26"/>
      <c r="VCZ1" s="26"/>
      <c r="VDA1" s="26"/>
      <c r="VDB1" s="26"/>
      <c r="VDC1" s="26"/>
      <c r="VDD1" s="26"/>
      <c r="VDE1" s="26"/>
      <c r="VDF1" s="26"/>
      <c r="VDG1" s="26"/>
      <c r="VDH1" s="26"/>
      <c r="VDI1" s="26"/>
      <c r="VDJ1" s="26"/>
      <c r="VDK1" s="26"/>
      <c r="VDL1" s="26"/>
      <c r="VDM1" s="26"/>
      <c r="VDN1" s="26"/>
      <c r="VDO1" s="26"/>
      <c r="VDP1" s="26"/>
      <c r="VDQ1" s="26"/>
      <c r="VDR1" s="26"/>
      <c r="VDS1" s="26"/>
      <c r="VDT1" s="26"/>
      <c r="VDU1" s="26"/>
      <c r="VDV1" s="26"/>
      <c r="VDW1" s="26"/>
      <c r="VDX1" s="26"/>
      <c r="VDY1" s="26"/>
      <c r="VDZ1" s="26"/>
      <c r="VEA1" s="26"/>
      <c r="VEB1" s="26"/>
      <c r="VEC1" s="26"/>
      <c r="VED1" s="26"/>
      <c r="VEE1" s="26"/>
      <c r="VEF1" s="26"/>
      <c r="VEG1" s="26"/>
      <c r="VEH1" s="26"/>
      <c r="VEI1" s="26"/>
      <c r="VEJ1" s="26"/>
      <c r="VEK1" s="26"/>
      <c r="VEL1" s="26"/>
      <c r="VEM1" s="26"/>
      <c r="VEN1" s="26"/>
      <c r="VEO1" s="26"/>
      <c r="VEP1" s="26"/>
      <c r="VEQ1" s="26"/>
      <c r="VER1" s="26"/>
      <c r="VES1" s="26"/>
      <c r="VET1" s="26"/>
      <c r="VEU1" s="26"/>
      <c r="VEV1" s="26"/>
      <c r="VEW1" s="26"/>
      <c r="VEX1" s="26"/>
      <c r="VEY1" s="26"/>
      <c r="VEZ1" s="26"/>
      <c r="VFA1" s="26"/>
      <c r="VFB1" s="26"/>
      <c r="VFC1" s="26"/>
      <c r="VFD1" s="26"/>
      <c r="VFE1" s="26"/>
      <c r="VFF1" s="26"/>
      <c r="VFG1" s="26"/>
      <c r="VFH1" s="26"/>
      <c r="VFI1" s="26"/>
      <c r="VFJ1" s="26"/>
      <c r="VFK1" s="26"/>
      <c r="VFL1" s="26"/>
      <c r="VFM1" s="26"/>
      <c r="VFN1" s="26"/>
      <c r="VFO1" s="26"/>
      <c r="VFP1" s="26"/>
      <c r="VFQ1" s="26"/>
      <c r="VFR1" s="26"/>
      <c r="VFS1" s="26"/>
      <c r="VFT1" s="26"/>
      <c r="VFU1" s="26"/>
      <c r="VFV1" s="26"/>
      <c r="VFW1" s="26"/>
      <c r="VFX1" s="26"/>
      <c r="VFY1" s="26"/>
      <c r="VFZ1" s="26"/>
      <c r="VGA1" s="26"/>
      <c r="VGB1" s="26"/>
      <c r="VGC1" s="26"/>
      <c r="VGD1" s="26"/>
      <c r="VGE1" s="26"/>
      <c r="VGF1" s="26"/>
      <c r="VGG1" s="26"/>
      <c r="VGH1" s="26"/>
      <c r="VGI1" s="26"/>
      <c r="VGJ1" s="26"/>
      <c r="VGK1" s="26"/>
      <c r="VGL1" s="26"/>
      <c r="VGM1" s="26"/>
      <c r="VGN1" s="26"/>
      <c r="VGO1" s="26"/>
      <c r="VGP1" s="26"/>
      <c r="VGQ1" s="26"/>
      <c r="VGR1" s="26"/>
      <c r="VGS1" s="26"/>
      <c r="VGT1" s="26"/>
      <c r="VGU1" s="26"/>
      <c r="VGV1" s="26"/>
      <c r="VGW1" s="26"/>
      <c r="VGX1" s="26"/>
      <c r="VGY1" s="26"/>
      <c r="VGZ1" s="26"/>
      <c r="VHA1" s="26"/>
      <c r="VHB1" s="26"/>
      <c r="VHC1" s="26"/>
      <c r="VHD1" s="26"/>
      <c r="VHE1" s="26"/>
      <c r="VHF1" s="26"/>
      <c r="VHG1" s="26"/>
      <c r="VHH1" s="26"/>
      <c r="VHI1" s="26"/>
      <c r="VHJ1" s="26"/>
      <c r="VHK1" s="26"/>
      <c r="VHL1" s="26"/>
      <c r="VHM1" s="26"/>
      <c r="VHN1" s="26"/>
      <c r="VHO1" s="26"/>
      <c r="VHP1" s="26"/>
      <c r="VHQ1" s="26"/>
      <c r="VHR1" s="26"/>
      <c r="VHS1" s="26"/>
      <c r="VHT1" s="26"/>
      <c r="VHU1" s="26"/>
      <c r="VHV1" s="26"/>
      <c r="VHW1" s="26"/>
      <c r="VHX1" s="26"/>
      <c r="VHY1" s="26"/>
      <c r="VHZ1" s="26"/>
      <c r="VIA1" s="26"/>
      <c r="VIB1" s="26"/>
      <c r="VIC1" s="26"/>
      <c r="VID1" s="26"/>
      <c r="VIE1" s="26"/>
      <c r="VIF1" s="26"/>
      <c r="VIG1" s="26"/>
      <c r="VIH1" s="26"/>
      <c r="VII1" s="26"/>
      <c r="VIJ1" s="26"/>
      <c r="VIK1" s="26"/>
      <c r="VIL1" s="26"/>
      <c r="VIM1" s="26"/>
      <c r="VIN1" s="26"/>
      <c r="VIO1" s="26"/>
      <c r="VIP1" s="26"/>
      <c r="VIQ1" s="26"/>
      <c r="VIR1" s="26"/>
      <c r="VIS1" s="26"/>
      <c r="VIT1" s="26"/>
      <c r="VIU1" s="26"/>
      <c r="VIV1" s="26"/>
      <c r="VIW1" s="26"/>
      <c r="VIX1" s="26"/>
      <c r="VIY1" s="26"/>
      <c r="VIZ1" s="26"/>
      <c r="VJA1" s="26"/>
      <c r="VJB1" s="26"/>
      <c r="VJC1" s="26"/>
      <c r="VJD1" s="26"/>
      <c r="VJE1" s="26"/>
      <c r="VJF1" s="26"/>
      <c r="VJG1" s="26"/>
      <c r="VJH1" s="26"/>
      <c r="VJI1" s="26"/>
      <c r="VJJ1" s="26"/>
      <c r="VJK1" s="26"/>
      <c r="VJL1" s="26"/>
      <c r="VJM1" s="26"/>
      <c r="VJN1" s="26"/>
      <c r="VJO1" s="26"/>
      <c r="VJP1" s="26"/>
      <c r="VJQ1" s="26"/>
      <c r="VJR1" s="26"/>
      <c r="VJS1" s="26"/>
      <c r="VJT1" s="26"/>
      <c r="VJU1" s="26"/>
      <c r="VJV1" s="26"/>
      <c r="VJW1" s="26"/>
      <c r="VJX1" s="26"/>
      <c r="VJY1" s="26"/>
      <c r="VJZ1" s="26"/>
      <c r="VKA1" s="26"/>
      <c r="VKB1" s="26"/>
      <c r="VKC1" s="26"/>
      <c r="VKD1" s="26"/>
      <c r="VKE1" s="26"/>
      <c r="VKF1" s="26"/>
      <c r="VKG1" s="26"/>
      <c r="VKH1" s="26"/>
      <c r="VKI1" s="26"/>
      <c r="VKJ1" s="26"/>
      <c r="VKK1" s="26"/>
      <c r="VKL1" s="26"/>
      <c r="VKM1" s="26"/>
      <c r="VKN1" s="26"/>
      <c r="VKO1" s="26"/>
      <c r="VKP1" s="26"/>
      <c r="VKQ1" s="26"/>
      <c r="VKR1" s="26"/>
      <c r="VKS1" s="26"/>
      <c r="VKT1" s="26"/>
      <c r="VKU1" s="26"/>
      <c r="VKV1" s="26"/>
      <c r="VKW1" s="26"/>
      <c r="VKX1" s="26"/>
      <c r="VKY1" s="26"/>
      <c r="VKZ1" s="26"/>
      <c r="VLA1" s="26"/>
      <c r="VLB1" s="26"/>
      <c r="VLC1" s="26"/>
      <c r="VLD1" s="26"/>
      <c r="VLE1" s="26"/>
      <c r="VLF1" s="26"/>
      <c r="VLG1" s="26"/>
      <c r="VLH1" s="26"/>
      <c r="VLI1" s="26"/>
      <c r="VLJ1" s="26"/>
      <c r="VLK1" s="26"/>
      <c r="VLL1" s="26"/>
      <c r="VLM1" s="26"/>
      <c r="VLN1" s="26"/>
      <c r="VLO1" s="26"/>
      <c r="VLP1" s="26"/>
      <c r="VLQ1" s="26"/>
      <c r="VLR1" s="26"/>
      <c r="VLS1" s="26"/>
      <c r="VLT1" s="26"/>
      <c r="VLU1" s="26"/>
      <c r="VLV1" s="26"/>
      <c r="VLW1" s="26"/>
      <c r="VLX1" s="26"/>
      <c r="VLY1" s="26"/>
      <c r="VLZ1" s="26"/>
      <c r="VMA1" s="26"/>
      <c r="VMB1" s="26"/>
      <c r="VMC1" s="26"/>
      <c r="VMD1" s="26"/>
      <c r="VME1" s="26"/>
      <c r="VMF1" s="26"/>
      <c r="VMG1" s="26"/>
      <c r="VMH1" s="26"/>
      <c r="VMI1" s="26"/>
      <c r="VMJ1" s="26"/>
      <c r="VMK1" s="26"/>
      <c r="VML1" s="26"/>
      <c r="VMM1" s="26"/>
      <c r="VMN1" s="26"/>
      <c r="VMO1" s="26"/>
      <c r="VMP1" s="26"/>
      <c r="VMQ1" s="26"/>
      <c r="VMR1" s="26"/>
      <c r="VMS1" s="26"/>
      <c r="VMT1" s="26"/>
      <c r="VMU1" s="26"/>
      <c r="VMV1" s="26"/>
      <c r="VMW1" s="26"/>
      <c r="VMX1" s="26"/>
      <c r="VMY1" s="26"/>
      <c r="VMZ1" s="26"/>
      <c r="VNA1" s="26"/>
      <c r="VNB1" s="26"/>
      <c r="VNC1" s="26"/>
      <c r="VND1" s="26"/>
      <c r="VNE1" s="26"/>
      <c r="VNF1" s="26"/>
      <c r="VNG1" s="26"/>
      <c r="VNH1" s="26"/>
      <c r="VNI1" s="26"/>
      <c r="VNJ1" s="26"/>
      <c r="VNK1" s="26"/>
      <c r="VNL1" s="26"/>
      <c r="VNM1" s="26"/>
      <c r="VNN1" s="26"/>
      <c r="VNO1" s="26"/>
      <c r="VNP1" s="26"/>
      <c r="VNQ1" s="26"/>
      <c r="VNR1" s="26"/>
      <c r="VNS1" s="26"/>
      <c r="VNT1" s="26"/>
      <c r="VNU1" s="26"/>
      <c r="VNV1" s="26"/>
      <c r="VNW1" s="26"/>
      <c r="VNX1" s="26"/>
      <c r="VNY1" s="26"/>
      <c r="VNZ1" s="26"/>
      <c r="VOA1" s="26"/>
      <c r="VOB1" s="26"/>
      <c r="VOC1" s="26"/>
      <c r="VOD1" s="26"/>
      <c r="VOE1" s="26"/>
      <c r="VOF1" s="26"/>
      <c r="VOG1" s="26"/>
      <c r="VOH1" s="26"/>
      <c r="VOI1" s="26"/>
      <c r="VOJ1" s="26"/>
      <c r="VOK1" s="26"/>
      <c r="VOL1" s="26"/>
      <c r="VOM1" s="26"/>
      <c r="VON1" s="26"/>
      <c r="VOO1" s="26"/>
      <c r="VOP1" s="26"/>
      <c r="VOQ1" s="26"/>
      <c r="VOR1" s="26"/>
      <c r="VOS1" s="26"/>
      <c r="VOT1" s="26"/>
      <c r="VOU1" s="26"/>
      <c r="VOV1" s="26"/>
      <c r="VOW1" s="26"/>
      <c r="VOX1" s="26"/>
      <c r="VOY1" s="26"/>
      <c r="VOZ1" s="26"/>
      <c r="VPA1" s="26"/>
      <c r="VPB1" s="26"/>
      <c r="VPC1" s="26"/>
      <c r="VPD1" s="26"/>
      <c r="VPE1" s="26"/>
      <c r="VPF1" s="26"/>
      <c r="VPG1" s="26"/>
      <c r="VPH1" s="26"/>
      <c r="VPI1" s="26"/>
      <c r="VPJ1" s="26"/>
      <c r="VPK1" s="26"/>
      <c r="VPL1" s="26"/>
      <c r="VPM1" s="26"/>
      <c r="VPN1" s="26"/>
      <c r="VPO1" s="26"/>
      <c r="VPP1" s="26"/>
      <c r="VPQ1" s="26"/>
      <c r="VPR1" s="26"/>
      <c r="VPS1" s="26"/>
      <c r="VPT1" s="26"/>
      <c r="VPU1" s="26"/>
      <c r="VPV1" s="26"/>
      <c r="VPW1" s="26"/>
      <c r="VPX1" s="26"/>
      <c r="VPY1" s="26"/>
      <c r="VPZ1" s="26"/>
      <c r="VQA1" s="26"/>
      <c r="VQB1" s="26"/>
      <c r="VQC1" s="26"/>
      <c r="VQD1" s="26"/>
      <c r="VQE1" s="26"/>
      <c r="VQF1" s="26"/>
      <c r="VQG1" s="26"/>
      <c r="VQH1" s="26"/>
      <c r="VQI1" s="26"/>
      <c r="VQJ1" s="26"/>
      <c r="VQK1" s="26"/>
      <c r="VQL1" s="26"/>
      <c r="VQM1" s="26"/>
      <c r="VQN1" s="26"/>
      <c r="VQO1" s="26"/>
      <c r="VQP1" s="26"/>
      <c r="VQQ1" s="26"/>
      <c r="VQR1" s="26"/>
      <c r="VQS1" s="26"/>
      <c r="VQT1" s="26"/>
      <c r="VQU1" s="26"/>
      <c r="VQV1" s="26"/>
      <c r="VQW1" s="26"/>
      <c r="VQX1" s="26"/>
      <c r="VQY1" s="26"/>
      <c r="VQZ1" s="26"/>
      <c r="VRA1" s="26"/>
      <c r="VRB1" s="26"/>
      <c r="VRC1" s="26"/>
      <c r="VRD1" s="26"/>
      <c r="VRE1" s="26"/>
      <c r="VRF1" s="26"/>
      <c r="VRG1" s="26"/>
      <c r="VRH1" s="26"/>
      <c r="VRI1" s="26"/>
      <c r="VRJ1" s="26"/>
      <c r="VRK1" s="26"/>
      <c r="VRL1" s="26"/>
      <c r="VRM1" s="26"/>
      <c r="VRN1" s="26"/>
      <c r="VRO1" s="26"/>
      <c r="VRP1" s="26"/>
      <c r="VRQ1" s="26"/>
      <c r="VRR1" s="26"/>
      <c r="VRS1" s="26"/>
      <c r="VRT1" s="26"/>
      <c r="VRU1" s="26"/>
      <c r="VRV1" s="26"/>
      <c r="VRW1" s="26"/>
      <c r="VRX1" s="26"/>
      <c r="VRY1" s="26"/>
      <c r="VRZ1" s="26"/>
      <c r="VSA1" s="26"/>
      <c r="VSB1" s="26"/>
      <c r="VSC1" s="26"/>
      <c r="VSD1" s="26"/>
      <c r="VSE1" s="26"/>
      <c r="VSF1" s="26"/>
      <c r="VSG1" s="26"/>
      <c r="VSH1" s="26"/>
      <c r="VSI1" s="26"/>
      <c r="VSJ1" s="26"/>
      <c r="VSK1" s="26"/>
      <c r="VSL1" s="26"/>
      <c r="VSM1" s="26"/>
      <c r="VSN1" s="26"/>
      <c r="VSO1" s="26"/>
      <c r="VSP1" s="26"/>
      <c r="VSQ1" s="26"/>
      <c r="VSR1" s="26"/>
      <c r="VSS1" s="26"/>
      <c r="VST1" s="26"/>
      <c r="VSU1" s="26"/>
      <c r="VSV1" s="26"/>
      <c r="VSW1" s="26"/>
      <c r="VSX1" s="26"/>
      <c r="VSY1" s="26"/>
      <c r="VSZ1" s="26"/>
      <c r="VTA1" s="26"/>
      <c r="VTB1" s="26"/>
      <c r="VTC1" s="26"/>
      <c r="VTD1" s="26"/>
      <c r="VTE1" s="26"/>
      <c r="VTF1" s="26"/>
      <c r="VTG1" s="26"/>
      <c r="VTH1" s="26"/>
      <c r="VTI1" s="26"/>
      <c r="VTJ1" s="26"/>
      <c r="VTK1" s="26"/>
      <c r="VTL1" s="26"/>
      <c r="VTM1" s="26"/>
      <c r="VTN1" s="26"/>
      <c r="VTO1" s="26"/>
      <c r="VTP1" s="26"/>
      <c r="VTQ1" s="26"/>
      <c r="VTR1" s="26"/>
      <c r="VTS1" s="26"/>
      <c r="VTT1" s="26"/>
      <c r="VTU1" s="26"/>
      <c r="VTV1" s="26"/>
      <c r="VTW1" s="26"/>
      <c r="VTX1" s="26"/>
      <c r="VTY1" s="26"/>
      <c r="VTZ1" s="26"/>
      <c r="VUA1" s="26"/>
      <c r="VUB1" s="26"/>
      <c r="VUC1" s="26"/>
      <c r="VUD1" s="26"/>
      <c r="VUE1" s="26"/>
      <c r="VUF1" s="26"/>
      <c r="VUG1" s="26"/>
      <c r="VUH1" s="26"/>
      <c r="VUI1" s="26"/>
      <c r="VUJ1" s="26"/>
      <c r="VUK1" s="26"/>
      <c r="VUL1" s="26"/>
      <c r="VUM1" s="26"/>
      <c r="VUN1" s="26"/>
      <c r="VUO1" s="26"/>
      <c r="VUP1" s="26"/>
      <c r="VUQ1" s="26"/>
      <c r="VUR1" s="26"/>
      <c r="VUS1" s="26"/>
      <c r="VUT1" s="26"/>
      <c r="VUU1" s="26"/>
      <c r="VUV1" s="26"/>
      <c r="VUW1" s="26"/>
      <c r="VUX1" s="26"/>
      <c r="VUY1" s="26"/>
      <c r="VUZ1" s="26"/>
      <c r="VVA1" s="26"/>
      <c r="VVB1" s="26"/>
      <c r="VVC1" s="26"/>
      <c r="VVD1" s="26"/>
      <c r="VVE1" s="26"/>
      <c r="VVF1" s="26"/>
      <c r="VVG1" s="26"/>
      <c r="VVH1" s="26"/>
      <c r="VVI1" s="26"/>
      <c r="VVJ1" s="26"/>
      <c r="VVK1" s="26"/>
      <c r="VVL1" s="26"/>
      <c r="VVM1" s="26"/>
      <c r="VVN1" s="26"/>
      <c r="VVO1" s="26"/>
      <c r="VVP1" s="26"/>
      <c r="VVQ1" s="26"/>
      <c r="VVR1" s="26"/>
      <c r="VVS1" s="26"/>
      <c r="VVT1" s="26"/>
      <c r="VVU1" s="26"/>
      <c r="VVV1" s="26"/>
      <c r="VVW1" s="26"/>
      <c r="VVX1" s="26"/>
      <c r="VVY1" s="26"/>
      <c r="VVZ1" s="26"/>
      <c r="VWA1" s="26"/>
      <c r="VWB1" s="26"/>
      <c r="VWC1" s="26"/>
      <c r="VWD1" s="26"/>
      <c r="VWE1" s="26"/>
      <c r="VWF1" s="26"/>
      <c r="VWG1" s="26"/>
      <c r="VWH1" s="26"/>
      <c r="VWI1" s="26"/>
      <c r="VWJ1" s="26"/>
      <c r="VWK1" s="26"/>
      <c r="VWL1" s="26"/>
      <c r="VWM1" s="26"/>
      <c r="VWN1" s="26"/>
      <c r="VWO1" s="26"/>
      <c r="VWP1" s="26"/>
      <c r="VWQ1" s="26"/>
      <c r="VWR1" s="26"/>
      <c r="VWS1" s="26"/>
      <c r="VWT1" s="26"/>
      <c r="VWU1" s="26"/>
      <c r="VWV1" s="26"/>
      <c r="VWW1" s="26"/>
      <c r="VWX1" s="26"/>
      <c r="VWY1" s="26"/>
      <c r="VWZ1" s="26"/>
      <c r="VXA1" s="26"/>
      <c r="VXB1" s="26"/>
      <c r="VXC1" s="26"/>
      <c r="VXD1" s="26"/>
      <c r="VXE1" s="26"/>
      <c r="VXF1" s="26"/>
      <c r="VXG1" s="26"/>
      <c r="VXH1" s="26"/>
      <c r="VXI1" s="26"/>
      <c r="VXJ1" s="26"/>
      <c r="VXK1" s="26"/>
      <c r="VXL1" s="26"/>
      <c r="VXM1" s="26"/>
      <c r="VXN1" s="26"/>
      <c r="VXO1" s="26"/>
      <c r="VXP1" s="26"/>
      <c r="VXQ1" s="26"/>
      <c r="VXR1" s="26"/>
      <c r="VXS1" s="26"/>
      <c r="VXT1" s="26"/>
      <c r="VXU1" s="26"/>
      <c r="VXV1" s="26"/>
      <c r="VXW1" s="26"/>
      <c r="VXX1" s="26"/>
      <c r="VXY1" s="26"/>
      <c r="VXZ1" s="26"/>
      <c r="VYA1" s="26"/>
      <c r="VYB1" s="26"/>
      <c r="VYC1" s="26"/>
      <c r="VYD1" s="26"/>
      <c r="VYE1" s="26"/>
      <c r="VYF1" s="26"/>
      <c r="VYG1" s="26"/>
      <c r="VYH1" s="26"/>
      <c r="VYI1" s="26"/>
      <c r="VYJ1" s="26"/>
      <c r="VYK1" s="26"/>
      <c r="VYL1" s="26"/>
      <c r="VYM1" s="26"/>
      <c r="VYN1" s="26"/>
      <c r="VYO1" s="26"/>
      <c r="VYP1" s="26"/>
      <c r="VYQ1" s="26"/>
      <c r="VYR1" s="26"/>
      <c r="VYS1" s="26"/>
      <c r="VYT1" s="26"/>
      <c r="VYU1" s="26"/>
      <c r="VYV1" s="26"/>
      <c r="VYW1" s="26"/>
      <c r="VYX1" s="26"/>
      <c r="VYY1" s="26"/>
      <c r="VYZ1" s="26"/>
      <c r="VZA1" s="26"/>
      <c r="VZB1" s="26"/>
      <c r="VZC1" s="26"/>
      <c r="VZD1" s="26"/>
      <c r="VZE1" s="26"/>
      <c r="VZF1" s="26"/>
      <c r="VZG1" s="26"/>
      <c r="VZH1" s="26"/>
      <c r="VZI1" s="26"/>
      <c r="VZJ1" s="26"/>
      <c r="VZK1" s="26"/>
      <c r="VZL1" s="26"/>
      <c r="VZM1" s="26"/>
      <c r="VZN1" s="26"/>
      <c r="VZO1" s="26"/>
      <c r="VZP1" s="26"/>
      <c r="VZQ1" s="26"/>
      <c r="VZR1" s="26"/>
      <c r="VZS1" s="26"/>
      <c r="VZT1" s="26"/>
      <c r="VZU1" s="26"/>
      <c r="VZV1" s="26"/>
      <c r="VZW1" s="26"/>
      <c r="VZX1" s="26"/>
      <c r="VZY1" s="26"/>
      <c r="VZZ1" s="26"/>
      <c r="WAA1" s="26"/>
      <c r="WAB1" s="26"/>
      <c r="WAC1" s="26"/>
      <c r="WAD1" s="26"/>
      <c r="WAE1" s="26"/>
      <c r="WAF1" s="26"/>
      <c r="WAG1" s="26"/>
      <c r="WAH1" s="26"/>
      <c r="WAI1" s="26"/>
      <c r="WAJ1" s="26"/>
      <c r="WAK1" s="26"/>
      <c r="WAL1" s="26"/>
      <c r="WAM1" s="26"/>
      <c r="WAN1" s="26"/>
      <c r="WAO1" s="26"/>
      <c r="WAP1" s="26"/>
      <c r="WAQ1" s="26"/>
      <c r="WAR1" s="26"/>
      <c r="WAS1" s="26"/>
      <c r="WAT1" s="26"/>
      <c r="WAU1" s="26"/>
      <c r="WAV1" s="26"/>
      <c r="WAW1" s="26"/>
      <c r="WAX1" s="26"/>
      <c r="WAY1" s="26"/>
      <c r="WAZ1" s="26"/>
      <c r="WBA1" s="26"/>
      <c r="WBB1" s="26"/>
      <c r="WBC1" s="26"/>
      <c r="WBD1" s="26"/>
      <c r="WBE1" s="26"/>
      <c r="WBF1" s="26"/>
      <c r="WBG1" s="26"/>
      <c r="WBH1" s="26"/>
      <c r="WBI1" s="26"/>
      <c r="WBJ1" s="26"/>
      <c r="WBK1" s="26"/>
      <c r="WBL1" s="26"/>
      <c r="WBM1" s="26"/>
      <c r="WBN1" s="26"/>
      <c r="WBO1" s="26"/>
      <c r="WBP1" s="26"/>
      <c r="WBQ1" s="26"/>
      <c r="WBR1" s="26"/>
      <c r="WBS1" s="26"/>
      <c r="WBT1" s="26"/>
      <c r="WBU1" s="26"/>
      <c r="WBV1" s="26"/>
      <c r="WBW1" s="26"/>
      <c r="WBX1" s="26"/>
      <c r="WBY1" s="26"/>
      <c r="WBZ1" s="26"/>
      <c r="WCA1" s="26"/>
      <c r="WCB1" s="26"/>
      <c r="WCC1" s="26"/>
      <c r="WCD1" s="26"/>
      <c r="WCE1" s="26"/>
      <c r="WCF1" s="26"/>
      <c r="WCG1" s="26"/>
      <c r="WCH1" s="26"/>
      <c r="WCI1" s="26"/>
      <c r="WCJ1" s="26"/>
      <c r="WCK1" s="26"/>
      <c r="WCL1" s="26"/>
      <c r="WCM1" s="26"/>
      <c r="WCN1" s="26"/>
      <c r="WCO1" s="26"/>
      <c r="WCP1" s="26"/>
      <c r="WCQ1" s="26"/>
      <c r="WCR1" s="26"/>
      <c r="WCS1" s="26"/>
      <c r="WCT1" s="26"/>
      <c r="WCU1" s="26"/>
      <c r="WCV1" s="26"/>
      <c r="WCW1" s="26"/>
      <c r="WCX1" s="26"/>
      <c r="WCY1" s="26"/>
      <c r="WCZ1" s="26"/>
      <c r="WDA1" s="26"/>
      <c r="WDB1" s="26"/>
      <c r="WDC1" s="26"/>
      <c r="WDD1" s="26"/>
      <c r="WDE1" s="26"/>
      <c r="WDF1" s="26"/>
      <c r="WDG1" s="26"/>
      <c r="WDH1" s="26"/>
      <c r="WDI1" s="26"/>
      <c r="WDJ1" s="26"/>
      <c r="WDK1" s="26"/>
      <c r="WDL1" s="26"/>
      <c r="WDM1" s="26"/>
      <c r="WDN1" s="26"/>
      <c r="WDO1" s="26"/>
      <c r="WDP1" s="26"/>
      <c r="WDQ1" s="26"/>
      <c r="WDR1" s="26"/>
      <c r="WDS1" s="26"/>
      <c r="WDT1" s="26"/>
      <c r="WDU1" s="26"/>
      <c r="WDV1" s="26"/>
      <c r="WDW1" s="26"/>
      <c r="WDX1" s="26"/>
      <c r="WDY1" s="26"/>
      <c r="WDZ1" s="26"/>
      <c r="WEA1" s="26"/>
      <c r="WEB1" s="26"/>
      <c r="WEC1" s="26"/>
      <c r="WED1" s="26"/>
      <c r="WEE1" s="26"/>
      <c r="WEF1" s="26"/>
      <c r="WEG1" s="26"/>
      <c r="WEH1" s="26"/>
      <c r="WEI1" s="26"/>
      <c r="WEJ1" s="26"/>
      <c r="WEK1" s="26"/>
      <c r="WEL1" s="26"/>
      <c r="WEM1" s="26"/>
      <c r="WEN1" s="26"/>
      <c r="WEO1" s="26"/>
      <c r="WEP1" s="26"/>
      <c r="WEQ1" s="26"/>
      <c r="WER1" s="26"/>
      <c r="WES1" s="26"/>
      <c r="WET1" s="26"/>
      <c r="WEU1" s="26"/>
      <c r="WEV1" s="26"/>
      <c r="WEW1" s="26"/>
      <c r="WEX1" s="26"/>
      <c r="WEY1" s="26"/>
      <c r="WEZ1" s="26"/>
      <c r="WFA1" s="26"/>
      <c r="WFB1" s="26"/>
      <c r="WFC1" s="26"/>
      <c r="WFD1" s="26"/>
      <c r="WFE1" s="26"/>
      <c r="WFF1" s="26"/>
      <c r="WFG1" s="26"/>
      <c r="WFH1" s="26"/>
      <c r="WFI1" s="26"/>
      <c r="WFJ1" s="26"/>
      <c r="WFK1" s="26"/>
      <c r="WFL1" s="26"/>
      <c r="WFM1" s="26"/>
      <c r="WFN1" s="26"/>
      <c r="WFO1" s="26"/>
      <c r="WFP1" s="26"/>
      <c r="WFQ1" s="26"/>
      <c r="WFR1" s="26"/>
      <c r="WFS1" s="26"/>
      <c r="WFT1" s="26"/>
      <c r="WFU1" s="26"/>
      <c r="WFV1" s="26"/>
      <c r="WFW1" s="26"/>
      <c r="WFX1" s="26"/>
      <c r="WFY1" s="26"/>
      <c r="WFZ1" s="26"/>
      <c r="WGA1" s="26"/>
      <c r="WGB1" s="26"/>
      <c r="WGC1" s="26"/>
      <c r="WGD1" s="26"/>
      <c r="WGE1" s="26"/>
      <c r="WGF1" s="26"/>
      <c r="WGG1" s="26"/>
      <c r="WGH1" s="26"/>
      <c r="WGI1" s="26"/>
      <c r="WGJ1" s="26"/>
      <c r="WGK1" s="26"/>
      <c r="WGL1" s="26"/>
      <c r="WGM1" s="26"/>
      <c r="WGN1" s="26"/>
      <c r="WGO1" s="26"/>
      <c r="WGP1" s="26"/>
      <c r="WGQ1" s="26"/>
      <c r="WGR1" s="26"/>
      <c r="WGS1" s="26"/>
      <c r="WGT1" s="26"/>
      <c r="WGU1" s="26"/>
      <c r="WGV1" s="26"/>
      <c r="WGW1" s="26"/>
      <c r="WGX1" s="26"/>
      <c r="WGY1" s="26"/>
      <c r="WGZ1" s="26"/>
      <c r="WHA1" s="26"/>
      <c r="WHB1" s="26"/>
      <c r="WHC1" s="26"/>
      <c r="WHD1" s="26"/>
      <c r="WHE1" s="26"/>
      <c r="WHF1" s="26"/>
      <c r="WHG1" s="26"/>
      <c r="WHH1" s="26"/>
      <c r="WHI1" s="26"/>
      <c r="WHJ1" s="26"/>
      <c r="WHK1" s="26"/>
      <c r="WHL1" s="26"/>
      <c r="WHM1" s="26"/>
      <c r="WHN1" s="26"/>
      <c r="WHO1" s="26"/>
      <c r="WHP1" s="26"/>
      <c r="WHQ1" s="26"/>
      <c r="WHR1" s="26"/>
      <c r="WHS1" s="26"/>
      <c r="WHT1" s="26"/>
      <c r="WHU1" s="26"/>
      <c r="WHV1" s="26"/>
      <c r="WHW1" s="26"/>
      <c r="WHX1" s="26"/>
      <c r="WHY1" s="26"/>
      <c r="WHZ1" s="26"/>
      <c r="WIA1" s="26"/>
      <c r="WIB1" s="26"/>
      <c r="WIC1" s="26"/>
      <c r="WID1" s="26"/>
      <c r="WIE1" s="26"/>
      <c r="WIF1" s="26"/>
      <c r="WIG1" s="26"/>
      <c r="WIH1" s="26"/>
      <c r="WII1" s="26"/>
      <c r="WIJ1" s="26"/>
      <c r="WIK1" s="26"/>
      <c r="WIL1" s="26"/>
      <c r="WIM1" s="26"/>
      <c r="WIN1" s="26"/>
      <c r="WIO1" s="26"/>
      <c r="WIP1" s="26"/>
      <c r="WIQ1" s="26"/>
      <c r="WIR1" s="26"/>
      <c r="WIS1" s="26"/>
      <c r="WIT1" s="26"/>
      <c r="WIU1" s="26"/>
      <c r="WIV1" s="26"/>
      <c r="WIW1" s="26"/>
      <c r="WIX1" s="26"/>
      <c r="WIY1" s="26"/>
      <c r="WIZ1" s="26"/>
      <c r="WJA1" s="26"/>
      <c r="WJB1" s="26"/>
      <c r="WJC1" s="26"/>
      <c r="WJD1" s="26"/>
      <c r="WJE1" s="26"/>
      <c r="WJF1" s="26"/>
      <c r="WJG1" s="26"/>
      <c r="WJH1" s="26"/>
      <c r="WJI1" s="26"/>
      <c r="WJJ1" s="26"/>
      <c r="WJK1" s="26"/>
      <c r="WJL1" s="26"/>
      <c r="WJM1" s="26"/>
      <c r="WJN1" s="26"/>
      <c r="WJO1" s="26"/>
      <c r="WJP1" s="26"/>
      <c r="WJQ1" s="26"/>
      <c r="WJR1" s="26"/>
      <c r="WJS1" s="26"/>
      <c r="WJT1" s="26"/>
      <c r="WJU1" s="26"/>
      <c r="WJV1" s="26"/>
      <c r="WJW1" s="26"/>
      <c r="WJX1" s="26"/>
      <c r="WJY1" s="26"/>
      <c r="WJZ1" s="26"/>
      <c r="WKA1" s="26"/>
      <c r="WKB1" s="26"/>
      <c r="WKC1" s="26"/>
      <c r="WKD1" s="26"/>
      <c r="WKE1" s="26"/>
      <c r="WKF1" s="26"/>
      <c r="WKG1" s="26"/>
      <c r="WKH1" s="26"/>
      <c r="WKI1" s="26"/>
      <c r="WKJ1" s="26"/>
      <c r="WKK1" s="26"/>
      <c r="WKL1" s="26"/>
      <c r="WKM1" s="26"/>
      <c r="WKN1" s="26"/>
      <c r="WKO1" s="26"/>
      <c r="WKP1" s="26"/>
      <c r="WKQ1" s="26"/>
      <c r="WKR1" s="26"/>
      <c r="WKS1" s="26"/>
      <c r="WKT1" s="26"/>
      <c r="WKU1" s="26"/>
      <c r="WKV1" s="26"/>
      <c r="WKW1" s="26"/>
      <c r="WKX1" s="26"/>
      <c r="WKY1" s="26"/>
      <c r="WKZ1" s="26"/>
      <c r="WLA1" s="26"/>
      <c r="WLB1" s="26"/>
      <c r="WLC1" s="26"/>
      <c r="WLD1" s="26"/>
      <c r="WLE1" s="26"/>
      <c r="WLF1" s="26"/>
      <c r="WLG1" s="26"/>
      <c r="WLH1" s="26"/>
      <c r="WLI1" s="26"/>
      <c r="WLJ1" s="26"/>
      <c r="WLK1" s="26"/>
      <c r="WLL1" s="26"/>
      <c r="WLM1" s="26"/>
      <c r="WLN1" s="26"/>
      <c r="WLO1" s="26"/>
      <c r="WLP1" s="26"/>
      <c r="WLQ1" s="26"/>
      <c r="WLR1" s="26"/>
      <c r="WLS1" s="26"/>
      <c r="WLT1" s="26"/>
      <c r="WLU1" s="26"/>
      <c r="WLV1" s="26"/>
      <c r="WLW1" s="26"/>
      <c r="WLX1" s="26"/>
      <c r="WLY1" s="26"/>
      <c r="WLZ1" s="26"/>
      <c r="WMA1" s="26"/>
      <c r="WMB1" s="26"/>
      <c r="WMC1" s="26"/>
      <c r="WMD1" s="26"/>
      <c r="WME1" s="26"/>
      <c r="WMF1" s="26"/>
      <c r="WMG1" s="26"/>
      <c r="WMH1" s="26"/>
      <c r="WMI1" s="26"/>
      <c r="WMJ1" s="26"/>
      <c r="WMK1" s="26"/>
      <c r="WML1" s="26"/>
      <c r="WMM1" s="26"/>
      <c r="WMN1" s="26"/>
      <c r="WMO1" s="26"/>
      <c r="WMP1" s="26"/>
      <c r="WMQ1" s="26"/>
      <c r="WMR1" s="26"/>
      <c r="WMS1" s="26"/>
      <c r="WMT1" s="26"/>
      <c r="WMU1" s="26"/>
      <c r="WMV1" s="26"/>
      <c r="WMW1" s="26"/>
      <c r="WMX1" s="26"/>
      <c r="WMY1" s="26"/>
      <c r="WMZ1" s="26"/>
      <c r="WNA1" s="26"/>
      <c r="WNB1" s="26"/>
      <c r="WNC1" s="26"/>
      <c r="WND1" s="26"/>
      <c r="WNE1" s="26"/>
      <c r="WNF1" s="26"/>
      <c r="WNG1" s="26"/>
      <c r="WNH1" s="26"/>
      <c r="WNI1" s="26"/>
      <c r="WNJ1" s="26"/>
      <c r="WNK1" s="26"/>
      <c r="WNL1" s="26"/>
      <c r="WNM1" s="26"/>
      <c r="WNN1" s="26"/>
      <c r="WNO1" s="26"/>
      <c r="WNP1" s="26"/>
      <c r="WNQ1" s="26"/>
      <c r="WNR1" s="26"/>
      <c r="WNS1" s="26"/>
      <c r="WNT1" s="26"/>
      <c r="WNU1" s="26"/>
      <c r="WNV1" s="26"/>
      <c r="WNW1" s="26"/>
      <c r="WNX1" s="26"/>
      <c r="WNY1" s="26"/>
      <c r="WNZ1" s="26"/>
      <c r="WOA1" s="26"/>
      <c r="WOB1" s="26"/>
      <c r="WOC1" s="26"/>
      <c r="WOD1" s="26"/>
      <c r="WOE1" s="26"/>
      <c r="WOF1" s="26"/>
      <c r="WOG1" s="26"/>
      <c r="WOH1" s="26"/>
      <c r="WOI1" s="26"/>
      <c r="WOJ1" s="26"/>
      <c r="WOK1" s="26"/>
      <c r="WOL1" s="26"/>
      <c r="WOM1" s="26"/>
      <c r="WON1" s="26"/>
      <c r="WOO1" s="26"/>
      <c r="WOP1" s="26"/>
      <c r="WOQ1" s="26"/>
      <c r="WOR1" s="26"/>
      <c r="WOS1" s="26"/>
      <c r="WOT1" s="26"/>
      <c r="WOU1" s="26"/>
      <c r="WOV1" s="26"/>
      <c r="WOW1" s="26"/>
      <c r="WOX1" s="26"/>
      <c r="WOY1" s="26"/>
      <c r="WOZ1" s="26"/>
      <c r="WPA1" s="26"/>
      <c r="WPB1" s="26"/>
      <c r="WPC1" s="26"/>
      <c r="WPD1" s="26"/>
      <c r="WPE1" s="26"/>
      <c r="WPF1" s="26"/>
      <c r="WPG1" s="26"/>
      <c r="WPH1" s="26"/>
      <c r="WPI1" s="26"/>
      <c r="WPJ1" s="26"/>
      <c r="WPK1" s="26"/>
      <c r="WPL1" s="26"/>
      <c r="WPM1" s="26"/>
      <c r="WPN1" s="26"/>
      <c r="WPO1" s="26"/>
      <c r="WPP1" s="26"/>
      <c r="WPQ1" s="26"/>
      <c r="WPR1" s="26"/>
      <c r="WPS1" s="26"/>
      <c r="WPT1" s="26"/>
      <c r="WPU1" s="26"/>
      <c r="WPV1" s="26"/>
      <c r="WPW1" s="26"/>
      <c r="WPX1" s="26"/>
      <c r="WPY1" s="26"/>
      <c r="WPZ1" s="26"/>
      <c r="WQA1" s="26"/>
      <c r="WQB1" s="26"/>
      <c r="WQC1" s="26"/>
      <c r="WQD1" s="26"/>
      <c r="WQE1" s="26"/>
      <c r="WQF1" s="26"/>
      <c r="WQG1" s="26"/>
      <c r="WQH1" s="26"/>
      <c r="WQI1" s="26"/>
      <c r="WQJ1" s="26"/>
      <c r="WQK1" s="26"/>
      <c r="WQL1" s="26"/>
      <c r="WQM1" s="26"/>
      <c r="WQN1" s="26"/>
      <c r="WQO1" s="26"/>
      <c r="WQP1" s="26"/>
      <c r="WQQ1" s="26"/>
      <c r="WQR1" s="26"/>
      <c r="WQS1" s="26"/>
      <c r="WQT1" s="26"/>
      <c r="WQU1" s="26"/>
      <c r="WQV1" s="26"/>
      <c r="WQW1" s="26"/>
      <c r="WQX1" s="26"/>
      <c r="WQY1" s="26"/>
      <c r="WQZ1" s="26"/>
      <c r="WRA1" s="26"/>
      <c r="WRB1" s="26"/>
      <c r="WRC1" s="26"/>
      <c r="WRD1" s="26"/>
      <c r="WRE1" s="26"/>
      <c r="WRF1" s="26"/>
      <c r="WRG1" s="26"/>
      <c r="WRH1" s="26"/>
      <c r="WRI1" s="26"/>
      <c r="WRJ1" s="26"/>
      <c r="WRK1" s="26"/>
      <c r="WRL1" s="26"/>
      <c r="WRM1" s="26"/>
      <c r="WRN1" s="26"/>
      <c r="WRO1" s="26"/>
      <c r="WRP1" s="26"/>
      <c r="WRQ1" s="26"/>
      <c r="WRR1" s="26"/>
      <c r="WRS1" s="26"/>
      <c r="WRT1" s="26"/>
      <c r="WRU1" s="26"/>
      <c r="WRV1" s="26"/>
      <c r="WRW1" s="26"/>
      <c r="WRX1" s="26"/>
      <c r="WRY1" s="26"/>
      <c r="WRZ1" s="26"/>
      <c r="WSA1" s="26"/>
      <c r="WSB1" s="26"/>
      <c r="WSC1" s="26"/>
      <c r="WSD1" s="26"/>
      <c r="WSE1" s="26"/>
      <c r="WSF1" s="26"/>
      <c r="WSG1" s="26"/>
      <c r="WSH1" s="26"/>
      <c r="WSI1" s="26"/>
      <c r="WSJ1" s="26"/>
      <c r="WSK1" s="26"/>
      <c r="WSL1" s="26"/>
      <c r="WSM1" s="26"/>
      <c r="WSN1" s="26"/>
      <c r="WSO1" s="26"/>
      <c r="WSP1" s="26"/>
      <c r="WSQ1" s="26"/>
      <c r="WSR1" s="26"/>
      <c r="WSS1" s="26"/>
      <c r="WST1" s="26"/>
      <c r="WSU1" s="26"/>
      <c r="WSV1" s="26"/>
      <c r="WSW1" s="26"/>
      <c r="WSX1" s="26"/>
      <c r="WSY1" s="26"/>
      <c r="WSZ1" s="26"/>
      <c r="WTA1" s="26"/>
      <c r="WTB1" s="26"/>
      <c r="WTC1" s="26"/>
      <c r="WTD1" s="26"/>
      <c r="WTE1" s="26"/>
      <c r="WTF1" s="26"/>
      <c r="WTG1" s="26"/>
      <c r="WTH1" s="26"/>
      <c r="WTI1" s="26"/>
      <c r="WTJ1" s="26"/>
      <c r="WTK1" s="26"/>
      <c r="WTL1" s="26"/>
      <c r="WTM1" s="26"/>
      <c r="WTN1" s="26"/>
      <c r="WTO1" s="26"/>
      <c r="WTP1" s="26"/>
      <c r="WTQ1" s="26"/>
      <c r="WTR1" s="26"/>
      <c r="WTS1" s="26"/>
      <c r="WTT1" s="26"/>
      <c r="WTU1" s="26"/>
      <c r="WTV1" s="26"/>
      <c r="WTW1" s="26"/>
      <c r="WTX1" s="26"/>
      <c r="WTY1" s="26"/>
      <c r="WTZ1" s="26"/>
      <c r="WUA1" s="26"/>
      <c r="WUB1" s="26"/>
      <c r="WUC1" s="26"/>
      <c r="WUD1" s="26"/>
      <c r="WUE1" s="26"/>
      <c r="WUF1" s="26"/>
      <c r="WUG1" s="26"/>
      <c r="WUH1" s="26"/>
      <c r="WUI1" s="26"/>
      <c r="WUJ1" s="26"/>
      <c r="WUK1" s="26"/>
      <c r="WUL1" s="26"/>
      <c r="WUM1" s="26"/>
      <c r="WUN1" s="26"/>
      <c r="WUO1" s="26"/>
      <c r="WUP1" s="26"/>
      <c r="WUQ1" s="26"/>
      <c r="WUR1" s="26"/>
      <c r="WUS1" s="26"/>
      <c r="WUT1" s="26"/>
      <c r="WUU1" s="26"/>
      <c r="WUV1" s="26"/>
      <c r="WUW1" s="26"/>
      <c r="WUX1" s="26"/>
      <c r="WUY1" s="26"/>
      <c r="WUZ1" s="26"/>
      <c r="WVA1" s="26"/>
      <c r="WVB1" s="26"/>
      <c r="WVC1" s="26"/>
      <c r="WVD1" s="26"/>
      <c r="WVE1" s="26"/>
      <c r="WVF1" s="26"/>
      <c r="WVG1" s="26"/>
      <c r="WVH1" s="26"/>
      <c r="WVI1" s="26"/>
      <c r="WVJ1" s="26"/>
      <c r="WVK1" s="26"/>
      <c r="WVL1" s="26"/>
      <c r="WVM1" s="26"/>
      <c r="WVN1" s="26"/>
      <c r="WVO1" s="26"/>
      <c r="WVP1" s="26"/>
      <c r="WVQ1" s="26"/>
      <c r="WVR1" s="26"/>
      <c r="WVS1" s="26"/>
      <c r="WVT1" s="26"/>
      <c r="WVU1" s="26"/>
      <c r="WVV1" s="26"/>
      <c r="WVW1" s="26"/>
      <c r="WVX1" s="26"/>
      <c r="WVY1" s="26"/>
      <c r="WVZ1" s="26"/>
      <c r="WWA1" s="26"/>
      <c r="WWB1" s="26"/>
      <c r="WWC1" s="26"/>
      <c r="WWD1" s="26"/>
      <c r="WWE1" s="26"/>
      <c r="WWF1" s="26"/>
      <c r="WWG1" s="26"/>
      <c r="WWH1" s="26"/>
      <c r="WWI1" s="26"/>
      <c r="WWJ1" s="26"/>
      <c r="WWK1" s="26"/>
      <c r="WWL1" s="26"/>
      <c r="WWM1" s="26"/>
      <c r="WWN1" s="26"/>
      <c r="WWO1" s="26"/>
      <c r="WWP1" s="26"/>
      <c r="WWQ1" s="26"/>
      <c r="WWR1" s="26"/>
      <c r="WWS1" s="26"/>
      <c r="WWT1" s="26"/>
      <c r="WWU1" s="26"/>
      <c r="WWV1" s="26"/>
      <c r="WWW1" s="26"/>
      <c r="WWX1" s="26"/>
      <c r="WWY1" s="26"/>
      <c r="WWZ1" s="26"/>
      <c r="WXA1" s="26"/>
      <c r="WXB1" s="26"/>
      <c r="WXC1" s="26"/>
      <c r="WXD1" s="26"/>
      <c r="WXE1" s="26"/>
      <c r="WXF1" s="26"/>
      <c r="WXG1" s="26"/>
      <c r="WXH1" s="26"/>
      <c r="WXI1" s="26"/>
      <c r="WXJ1" s="26"/>
      <c r="WXK1" s="26"/>
      <c r="WXL1" s="26"/>
      <c r="WXM1" s="26"/>
      <c r="WXN1" s="26"/>
      <c r="WXO1" s="26"/>
      <c r="WXP1" s="26"/>
      <c r="WXQ1" s="26"/>
      <c r="WXR1" s="26"/>
      <c r="WXS1" s="26"/>
      <c r="WXT1" s="26"/>
      <c r="WXU1" s="26"/>
      <c r="WXV1" s="26"/>
      <c r="WXW1" s="26"/>
      <c r="WXX1" s="26"/>
      <c r="WXY1" s="26"/>
      <c r="WXZ1" s="26"/>
      <c r="WYA1" s="26"/>
      <c r="WYB1" s="26"/>
      <c r="WYC1" s="26"/>
      <c r="WYD1" s="26"/>
      <c r="WYE1" s="26"/>
      <c r="WYF1" s="26"/>
      <c r="WYG1" s="26"/>
      <c r="WYH1" s="26"/>
      <c r="WYI1" s="26"/>
      <c r="WYJ1" s="26"/>
      <c r="WYK1" s="26"/>
      <c r="WYL1" s="26"/>
      <c r="WYM1" s="26"/>
      <c r="WYN1" s="26"/>
      <c r="WYO1" s="26"/>
      <c r="WYP1" s="26"/>
      <c r="WYQ1" s="26"/>
      <c r="WYR1" s="26"/>
      <c r="WYS1" s="26"/>
      <c r="WYT1" s="26"/>
      <c r="WYU1" s="26"/>
      <c r="WYV1" s="26"/>
      <c r="WYW1" s="26"/>
      <c r="WYX1" s="26"/>
      <c r="WYY1" s="26"/>
      <c r="WYZ1" s="26"/>
      <c r="WZA1" s="26"/>
      <c r="WZB1" s="26"/>
      <c r="WZC1" s="26"/>
      <c r="WZD1" s="26"/>
      <c r="WZE1" s="26"/>
      <c r="WZF1" s="26"/>
      <c r="WZG1" s="26"/>
      <c r="WZH1" s="26"/>
      <c r="WZI1" s="26"/>
      <c r="WZJ1" s="26"/>
      <c r="WZK1" s="26"/>
      <c r="WZL1" s="26"/>
      <c r="WZM1" s="26"/>
      <c r="WZN1" s="26"/>
      <c r="WZO1" s="26"/>
      <c r="WZP1" s="26"/>
      <c r="WZQ1" s="26"/>
      <c r="WZR1" s="26"/>
      <c r="WZS1" s="26"/>
      <c r="WZT1" s="26"/>
      <c r="WZU1" s="26"/>
      <c r="WZV1" s="26"/>
      <c r="WZW1" s="26"/>
      <c r="WZX1" s="26"/>
      <c r="WZY1" s="26"/>
      <c r="WZZ1" s="26"/>
      <c r="XAA1" s="26"/>
      <c r="XAB1" s="26"/>
      <c r="XAC1" s="26"/>
      <c r="XAD1" s="26"/>
      <c r="XAE1" s="26"/>
      <c r="XAF1" s="26"/>
      <c r="XAG1" s="26"/>
      <c r="XAH1" s="26"/>
      <c r="XAI1" s="26"/>
      <c r="XAJ1" s="26"/>
      <c r="XAK1" s="26"/>
      <c r="XAL1" s="26"/>
      <c r="XAM1" s="26"/>
      <c r="XAN1" s="26"/>
      <c r="XAO1" s="26"/>
      <c r="XAP1" s="26"/>
      <c r="XAQ1" s="26"/>
      <c r="XAR1" s="26"/>
      <c r="XAS1" s="26"/>
      <c r="XAT1" s="26"/>
      <c r="XAU1" s="26"/>
      <c r="XAV1" s="26"/>
      <c r="XAW1" s="26"/>
      <c r="XAX1" s="26"/>
      <c r="XAY1" s="26"/>
      <c r="XAZ1" s="26"/>
      <c r="XBA1" s="26"/>
      <c r="XBB1" s="26"/>
      <c r="XBC1" s="26"/>
      <c r="XBD1" s="26"/>
      <c r="XBE1" s="26"/>
      <c r="XBF1" s="26"/>
      <c r="XBG1" s="26"/>
      <c r="XBH1" s="26"/>
      <c r="XBI1" s="26"/>
      <c r="XBJ1" s="26"/>
      <c r="XBK1" s="26"/>
      <c r="XBL1" s="26"/>
      <c r="XBM1" s="26"/>
      <c r="XBN1" s="26"/>
      <c r="XBO1" s="26"/>
      <c r="XBP1" s="26"/>
      <c r="XBQ1" s="26"/>
      <c r="XBR1" s="26"/>
      <c r="XBS1" s="26"/>
      <c r="XBT1" s="26"/>
      <c r="XBU1" s="26"/>
      <c r="XBV1" s="26"/>
      <c r="XBW1" s="26"/>
      <c r="XBX1" s="26"/>
      <c r="XBY1" s="26"/>
      <c r="XBZ1" s="26"/>
      <c r="XCA1" s="26"/>
      <c r="XCB1" s="26"/>
      <c r="XCC1" s="26"/>
      <c r="XCD1" s="26"/>
      <c r="XCE1" s="26"/>
      <c r="XCF1" s="26"/>
      <c r="XCG1" s="26"/>
      <c r="XCH1" s="26"/>
      <c r="XCI1" s="26"/>
      <c r="XCJ1" s="26"/>
      <c r="XCK1" s="26"/>
      <c r="XCL1" s="26"/>
      <c r="XCM1" s="26"/>
      <c r="XCN1" s="26"/>
      <c r="XCO1" s="26"/>
      <c r="XCP1" s="26"/>
      <c r="XCQ1" s="26"/>
      <c r="XCR1" s="26"/>
      <c r="XCS1" s="26"/>
      <c r="XCT1" s="26"/>
      <c r="XCU1" s="26"/>
      <c r="XCV1" s="26"/>
      <c r="XCW1" s="26"/>
      <c r="XCX1" s="26"/>
      <c r="XCY1" s="26"/>
      <c r="XCZ1" s="26"/>
      <c r="XDA1" s="26"/>
      <c r="XDB1" s="26"/>
      <c r="XDC1" s="26"/>
      <c r="XDD1" s="26"/>
      <c r="XDE1" s="26"/>
      <c r="XDF1" s="26"/>
    </row>
    <row r="2" customHeight="1" spans="1:11">
      <c r="A2" s="20" t="s">
        <v>10</v>
      </c>
      <c r="B2" s="21" t="s">
        <v>11</v>
      </c>
      <c r="C2" s="22" t="s">
        <v>12</v>
      </c>
      <c r="D2" s="21" t="s">
        <v>13</v>
      </c>
      <c r="E2" s="21" t="s">
        <v>14</v>
      </c>
      <c r="F2" s="20">
        <v>240</v>
      </c>
      <c r="G2" s="23">
        <v>5641.027</v>
      </c>
      <c r="H2" s="23">
        <f>G2*1.17</f>
        <v>6600.00159</v>
      </c>
      <c r="I2" s="23">
        <f>H2*0.941266</f>
        <v>6212.35709661294</v>
      </c>
      <c r="J2" s="23">
        <f>I2/F2</f>
        <v>25.8848212358873</v>
      </c>
      <c r="K2" s="23">
        <f t="shared" ref="K2:K7" si="0">H2</f>
        <v>6600.00159</v>
      </c>
    </row>
    <row r="3" customHeight="1" spans="1:11">
      <c r="A3" s="20" t="s">
        <v>10</v>
      </c>
      <c r="B3" s="21" t="s">
        <v>15</v>
      </c>
      <c r="C3" s="22" t="s">
        <v>12</v>
      </c>
      <c r="D3" s="21" t="s">
        <v>13</v>
      </c>
      <c r="E3" s="21" t="s">
        <v>14</v>
      </c>
      <c r="F3" s="20">
        <v>160</v>
      </c>
      <c r="G3" s="23">
        <v>3760.68</v>
      </c>
      <c r="H3" s="23">
        <f t="shared" ref="H3:H24" si="1">G3*1.17</f>
        <v>4399.9956</v>
      </c>
      <c r="I3" s="23">
        <f t="shared" ref="I3:I66" si="2">H3*0.941266</f>
        <v>4141.5662584296</v>
      </c>
      <c r="J3" s="23">
        <f t="shared" ref="J3:J66" si="3">I3/F3</f>
        <v>25.884789115185</v>
      </c>
      <c r="K3" s="23">
        <f t="shared" si="0"/>
        <v>4399.9956</v>
      </c>
    </row>
    <row r="4" customHeight="1" spans="1:11">
      <c r="A4" s="20" t="s">
        <v>10</v>
      </c>
      <c r="B4" s="21" t="s">
        <v>16</v>
      </c>
      <c r="C4" s="22" t="s">
        <v>12</v>
      </c>
      <c r="D4" s="21" t="s">
        <v>13</v>
      </c>
      <c r="E4" s="21" t="s">
        <v>14</v>
      </c>
      <c r="F4" s="20">
        <v>320</v>
      </c>
      <c r="G4" s="23">
        <v>7521.37</v>
      </c>
      <c r="H4" s="23">
        <f t="shared" si="1"/>
        <v>8800.0029</v>
      </c>
      <c r="I4" s="23">
        <f t="shared" si="2"/>
        <v>8283.1435296714</v>
      </c>
      <c r="J4" s="23">
        <f t="shared" si="3"/>
        <v>25.8848235302231</v>
      </c>
      <c r="K4" s="23">
        <f t="shared" si="0"/>
        <v>8800.0029</v>
      </c>
    </row>
    <row r="5" customHeight="1" spans="1:11">
      <c r="A5" s="20" t="s">
        <v>17</v>
      </c>
      <c r="B5" s="21" t="s">
        <v>18</v>
      </c>
      <c r="C5" s="22" t="s">
        <v>19</v>
      </c>
      <c r="D5" s="21" t="s">
        <v>13</v>
      </c>
      <c r="E5" s="21" t="s">
        <v>20</v>
      </c>
      <c r="F5" s="20">
        <v>-188</v>
      </c>
      <c r="G5" s="23">
        <v>-535.08</v>
      </c>
      <c r="H5" s="23">
        <f t="shared" si="1"/>
        <v>-626.0436</v>
      </c>
      <c r="I5" s="23">
        <f t="shared" si="2"/>
        <v>-589.2735551976</v>
      </c>
      <c r="J5" s="23">
        <f t="shared" si="3"/>
        <v>3.13443380424255</v>
      </c>
      <c r="K5" s="23">
        <f>SUM(H5:H6)</f>
        <v>-731.0394</v>
      </c>
    </row>
    <row r="6" customHeight="1" spans="1:10">
      <c r="A6" s="20" t="s">
        <v>21</v>
      </c>
      <c r="B6" s="21" t="s">
        <v>18</v>
      </c>
      <c r="C6" s="22" t="s">
        <v>22</v>
      </c>
      <c r="D6" s="21" t="s">
        <v>23</v>
      </c>
      <c r="E6" s="21" t="s">
        <v>24</v>
      </c>
      <c r="F6" s="20">
        <v>-100</v>
      </c>
      <c r="G6" s="23">
        <v>-89.74</v>
      </c>
      <c r="H6" s="23">
        <f t="shared" si="1"/>
        <v>-104.9958</v>
      </c>
      <c r="I6" s="23">
        <f t="shared" si="2"/>
        <v>-98.8289766828</v>
      </c>
      <c r="J6" s="23">
        <f t="shared" si="3"/>
        <v>0.988289766828</v>
      </c>
    </row>
    <row r="7" customHeight="1" spans="1:11">
      <c r="A7" s="20" t="s">
        <v>21</v>
      </c>
      <c r="B7" s="21" t="s">
        <v>18</v>
      </c>
      <c r="C7" s="22" t="s">
        <v>22</v>
      </c>
      <c r="D7" s="21" t="s">
        <v>23</v>
      </c>
      <c r="E7" s="21" t="s">
        <v>24</v>
      </c>
      <c r="F7" s="20">
        <v>-30</v>
      </c>
      <c r="G7" s="23">
        <v>-26.92</v>
      </c>
      <c r="H7" s="23">
        <f t="shared" si="1"/>
        <v>-31.4964</v>
      </c>
      <c r="I7" s="23">
        <f t="shared" si="2"/>
        <v>-29.6464904424</v>
      </c>
      <c r="J7" s="23">
        <f t="shared" si="3"/>
        <v>0.98821634808</v>
      </c>
      <c r="K7" s="23">
        <f t="shared" si="0"/>
        <v>-31.4964</v>
      </c>
    </row>
    <row r="8" customHeight="1" spans="1:11">
      <c r="A8" s="20" t="s">
        <v>25</v>
      </c>
      <c r="B8" s="21" t="s">
        <v>18</v>
      </c>
      <c r="C8" s="22" t="s">
        <v>26</v>
      </c>
      <c r="D8" s="21" t="s">
        <v>27</v>
      </c>
      <c r="E8" s="21" t="s">
        <v>28</v>
      </c>
      <c r="F8" s="20">
        <v>-750</v>
      </c>
      <c r="G8" s="23">
        <v>-2794.87</v>
      </c>
      <c r="H8" s="23">
        <f t="shared" si="1"/>
        <v>-3269.9979</v>
      </c>
      <c r="I8" s="23">
        <f t="shared" si="2"/>
        <v>-3077.9378433414</v>
      </c>
      <c r="J8" s="23">
        <f t="shared" si="3"/>
        <v>4.1039171244552</v>
      </c>
      <c r="K8" s="23">
        <f>SUM(H8:H9)</f>
        <v>-3677.4387</v>
      </c>
    </row>
    <row r="9" customHeight="1" spans="1:10">
      <c r="A9" s="20" t="s">
        <v>29</v>
      </c>
      <c r="B9" s="21" t="s">
        <v>18</v>
      </c>
      <c r="C9" s="22" t="s">
        <v>30</v>
      </c>
      <c r="D9" s="21" t="s">
        <v>31</v>
      </c>
      <c r="E9" s="21" t="s">
        <v>32</v>
      </c>
      <c r="F9" s="20">
        <v>-44</v>
      </c>
      <c r="G9" s="23">
        <v>-348.24</v>
      </c>
      <c r="H9" s="23">
        <f t="shared" si="1"/>
        <v>-407.4408</v>
      </c>
      <c r="I9" s="23">
        <f t="shared" si="2"/>
        <v>-383.5101720528</v>
      </c>
      <c r="J9" s="23">
        <f t="shared" si="3"/>
        <v>8.71614027392727</v>
      </c>
    </row>
    <row r="10" customHeight="1" spans="1:11">
      <c r="A10" s="20" t="s">
        <v>17</v>
      </c>
      <c r="B10" s="21" t="s">
        <v>18</v>
      </c>
      <c r="C10" s="22" t="s">
        <v>19</v>
      </c>
      <c r="D10" s="21" t="s">
        <v>33</v>
      </c>
      <c r="E10" s="21" t="s">
        <v>20</v>
      </c>
      <c r="F10" s="20">
        <v>240</v>
      </c>
      <c r="G10" s="23">
        <v>6539.487</v>
      </c>
      <c r="H10" s="23">
        <f t="shared" si="1"/>
        <v>7651.19979</v>
      </c>
      <c r="I10" s="23">
        <f t="shared" si="2"/>
        <v>7201.81422153414</v>
      </c>
      <c r="J10" s="23">
        <f t="shared" si="3"/>
        <v>30.0075592563923</v>
      </c>
      <c r="K10" s="23">
        <f>SUM(H10:H13)</f>
        <v>26509.40487</v>
      </c>
    </row>
    <row r="11" customHeight="1" spans="1:10">
      <c r="A11" s="20" t="s">
        <v>34</v>
      </c>
      <c r="B11" s="21" t="s">
        <v>18</v>
      </c>
      <c r="C11" s="22" t="s">
        <v>12</v>
      </c>
      <c r="D11" s="21" t="s">
        <v>13</v>
      </c>
      <c r="E11" s="21" t="s">
        <v>35</v>
      </c>
      <c r="F11" s="20">
        <v>240</v>
      </c>
      <c r="G11" s="23">
        <v>5739.489</v>
      </c>
      <c r="H11" s="23">
        <f t="shared" si="1"/>
        <v>6715.20213</v>
      </c>
      <c r="I11" s="23">
        <f t="shared" si="2"/>
        <v>6320.79144809658</v>
      </c>
      <c r="J11" s="23">
        <f t="shared" si="3"/>
        <v>26.3366310337357</v>
      </c>
    </row>
    <row r="12" customHeight="1" spans="1:10">
      <c r="A12" s="20" t="s">
        <v>25</v>
      </c>
      <c r="B12" s="21" t="s">
        <v>18</v>
      </c>
      <c r="C12" s="22" t="s">
        <v>26</v>
      </c>
      <c r="D12" s="21" t="s">
        <v>27</v>
      </c>
      <c r="E12" s="21" t="s">
        <v>28</v>
      </c>
      <c r="F12" s="20">
        <v>600</v>
      </c>
      <c r="G12" s="23">
        <v>7353.845</v>
      </c>
      <c r="H12" s="23">
        <f t="shared" si="1"/>
        <v>8603.99865</v>
      </c>
      <c r="I12" s="23">
        <f t="shared" si="2"/>
        <v>8098.6513932909</v>
      </c>
      <c r="J12" s="23">
        <f t="shared" si="3"/>
        <v>13.4977523221515</v>
      </c>
    </row>
    <row r="13" customHeight="1" spans="1:10">
      <c r="A13" s="20" t="s">
        <v>21</v>
      </c>
      <c r="B13" s="21" t="s">
        <v>18</v>
      </c>
      <c r="C13" s="22" t="s">
        <v>22</v>
      </c>
      <c r="D13" s="21" t="s">
        <v>23</v>
      </c>
      <c r="E13" s="21" t="s">
        <v>24</v>
      </c>
      <c r="F13" s="20">
        <v>100</v>
      </c>
      <c r="G13" s="23">
        <v>3024.79</v>
      </c>
      <c r="H13" s="23">
        <f t="shared" si="1"/>
        <v>3539.0043</v>
      </c>
      <c r="I13" s="23">
        <f t="shared" si="2"/>
        <v>3331.1444214438</v>
      </c>
      <c r="J13" s="23">
        <f t="shared" si="3"/>
        <v>33.311444214438</v>
      </c>
    </row>
    <row r="14" customHeight="1" spans="1:11">
      <c r="A14" s="20" t="s">
        <v>29</v>
      </c>
      <c r="B14" s="21" t="s">
        <v>18</v>
      </c>
      <c r="C14" s="22" t="s">
        <v>30</v>
      </c>
      <c r="D14" s="21" t="s">
        <v>31</v>
      </c>
      <c r="E14" s="21" t="s">
        <v>32</v>
      </c>
      <c r="F14" s="20">
        <v>100</v>
      </c>
      <c r="G14" s="23">
        <v>1176.92</v>
      </c>
      <c r="H14" s="23">
        <f t="shared" si="1"/>
        <v>1376.9964</v>
      </c>
      <c r="I14" s="23">
        <f t="shared" si="2"/>
        <v>1296.1198934424</v>
      </c>
      <c r="J14" s="23">
        <f t="shared" si="3"/>
        <v>12.961198934424</v>
      </c>
      <c r="K14" s="23">
        <f>H14</f>
        <v>1376.9964</v>
      </c>
    </row>
    <row r="15" customHeight="1" spans="1:11">
      <c r="A15" s="20" t="s">
        <v>36</v>
      </c>
      <c r="B15" s="21" t="s">
        <v>18</v>
      </c>
      <c r="C15" s="22" t="s">
        <v>37</v>
      </c>
      <c r="D15" s="21" t="s">
        <v>38</v>
      </c>
      <c r="E15" s="21" t="s">
        <v>39</v>
      </c>
      <c r="F15" s="20">
        <v>200</v>
      </c>
      <c r="G15" s="23">
        <v>6495.73</v>
      </c>
      <c r="H15" s="23">
        <f t="shared" si="1"/>
        <v>7600.0041</v>
      </c>
      <c r="I15" s="23">
        <f t="shared" si="2"/>
        <v>7153.6254591906</v>
      </c>
      <c r="J15" s="23">
        <f t="shared" si="3"/>
        <v>35.768127295953</v>
      </c>
      <c r="K15" s="23">
        <f>H15</f>
        <v>7600.0041</v>
      </c>
    </row>
    <row r="16" customHeight="1" spans="1:11">
      <c r="A16" s="20" t="s">
        <v>17</v>
      </c>
      <c r="B16" s="21" t="s">
        <v>18</v>
      </c>
      <c r="C16" s="22" t="s">
        <v>19</v>
      </c>
      <c r="D16" s="21" t="s">
        <v>33</v>
      </c>
      <c r="E16" s="21" t="s">
        <v>20</v>
      </c>
      <c r="F16" s="20">
        <v>400</v>
      </c>
      <c r="G16" s="23">
        <v>10899.15</v>
      </c>
      <c r="H16" s="23">
        <f t="shared" si="1"/>
        <v>12752.0055</v>
      </c>
      <c r="I16" s="23">
        <f t="shared" si="2"/>
        <v>12003.029208963</v>
      </c>
      <c r="J16" s="23">
        <f t="shared" si="3"/>
        <v>30.0075730224075</v>
      </c>
      <c r="K16" s="23">
        <f t="shared" ref="K16:K20" si="4">SUM(H16:H17)</f>
        <v>23944.0032</v>
      </c>
    </row>
    <row r="17" customHeight="1" spans="1:10">
      <c r="A17" s="20" t="s">
        <v>34</v>
      </c>
      <c r="B17" s="21" t="s">
        <v>18</v>
      </c>
      <c r="C17" s="22" t="s">
        <v>12</v>
      </c>
      <c r="D17" s="21" t="s">
        <v>13</v>
      </c>
      <c r="E17" s="21" t="s">
        <v>14</v>
      </c>
      <c r="F17" s="20">
        <v>400</v>
      </c>
      <c r="G17" s="23">
        <v>9565.81</v>
      </c>
      <c r="H17" s="23">
        <f t="shared" si="1"/>
        <v>11191.9977</v>
      </c>
      <c r="I17" s="23">
        <f t="shared" si="2"/>
        <v>10534.6469070882</v>
      </c>
      <c r="J17" s="23">
        <f t="shared" si="3"/>
        <v>26.3366172677205</v>
      </c>
    </row>
    <row r="18" customHeight="1" spans="1:11">
      <c r="A18" s="20" t="s">
        <v>17</v>
      </c>
      <c r="B18" s="21" t="s">
        <v>18</v>
      </c>
      <c r="C18" s="22" t="s">
        <v>19</v>
      </c>
      <c r="D18" s="21" t="s">
        <v>33</v>
      </c>
      <c r="E18" s="21" t="s">
        <v>20</v>
      </c>
      <c r="F18" s="20">
        <v>400</v>
      </c>
      <c r="G18" s="23">
        <v>10899.15</v>
      </c>
      <c r="H18" s="23">
        <f t="shared" si="1"/>
        <v>12752.0055</v>
      </c>
      <c r="I18" s="23">
        <f t="shared" si="2"/>
        <v>12003.029208963</v>
      </c>
      <c r="J18" s="23">
        <f t="shared" si="3"/>
        <v>30.0075730224075</v>
      </c>
      <c r="K18" s="23">
        <f t="shared" si="4"/>
        <v>35136.0009</v>
      </c>
    </row>
    <row r="19" customHeight="1" spans="1:10">
      <c r="A19" s="20" t="s">
        <v>34</v>
      </c>
      <c r="B19" s="21" t="s">
        <v>18</v>
      </c>
      <c r="C19" s="22" t="s">
        <v>12</v>
      </c>
      <c r="D19" s="21" t="s">
        <v>13</v>
      </c>
      <c r="E19" s="21" t="s">
        <v>14</v>
      </c>
      <c r="F19" s="20">
        <v>800</v>
      </c>
      <c r="G19" s="23">
        <v>19131.62</v>
      </c>
      <c r="H19" s="23">
        <f t="shared" si="1"/>
        <v>22383.9954</v>
      </c>
      <c r="I19" s="23">
        <f t="shared" si="2"/>
        <v>21069.2938141764</v>
      </c>
      <c r="J19" s="23">
        <f t="shared" si="3"/>
        <v>26.3366172677205</v>
      </c>
    </row>
    <row r="20" customHeight="1" spans="1:11">
      <c r="A20" s="20" t="s">
        <v>36</v>
      </c>
      <c r="B20" s="21" t="s">
        <v>40</v>
      </c>
      <c r="C20" s="22" t="s">
        <v>37</v>
      </c>
      <c r="D20" s="21" t="s">
        <v>38</v>
      </c>
      <c r="E20" s="21" t="s">
        <v>39</v>
      </c>
      <c r="F20" s="20">
        <v>200</v>
      </c>
      <c r="G20" s="23">
        <v>6837.605</v>
      </c>
      <c r="H20" s="23">
        <f t="shared" si="1"/>
        <v>7999.99785</v>
      </c>
      <c r="I20" s="23">
        <f t="shared" si="2"/>
        <v>7530.1259762781</v>
      </c>
      <c r="J20" s="23">
        <f t="shared" si="3"/>
        <v>37.6506298813905</v>
      </c>
      <c r="K20" s="23">
        <f t="shared" si="4"/>
        <v>16000.00155</v>
      </c>
    </row>
    <row r="21" customHeight="1" spans="1:10">
      <c r="A21" s="20" t="s">
        <v>36</v>
      </c>
      <c r="B21" s="21" t="s">
        <v>40</v>
      </c>
      <c r="C21" s="22" t="s">
        <v>37</v>
      </c>
      <c r="D21" s="21" t="s">
        <v>41</v>
      </c>
      <c r="E21" s="21" t="s">
        <v>39</v>
      </c>
      <c r="F21" s="20">
        <v>200</v>
      </c>
      <c r="G21" s="23">
        <v>6837.61</v>
      </c>
      <c r="H21" s="23">
        <f t="shared" si="1"/>
        <v>8000.0037</v>
      </c>
      <c r="I21" s="23">
        <f t="shared" si="2"/>
        <v>7530.1314826842</v>
      </c>
      <c r="J21" s="23">
        <f t="shared" si="3"/>
        <v>37.650657413421</v>
      </c>
    </row>
    <row r="22" customHeight="1" spans="1:11">
      <c r="A22" s="20" t="s">
        <v>42</v>
      </c>
      <c r="B22" s="21" t="s">
        <v>43</v>
      </c>
      <c r="C22" s="22" t="s">
        <v>44</v>
      </c>
      <c r="D22" s="21" t="s">
        <v>45</v>
      </c>
      <c r="E22" s="21" t="s">
        <v>46</v>
      </c>
      <c r="F22" s="20">
        <v>20</v>
      </c>
      <c r="G22" s="23">
        <f t="shared" ref="G22:G85" si="5">H22/1.17</f>
        <v>688.888888888889</v>
      </c>
      <c r="H22" s="23">
        <v>806</v>
      </c>
      <c r="I22" s="23">
        <f t="shared" si="2"/>
        <v>758.660396</v>
      </c>
      <c r="J22" s="23">
        <f t="shared" si="3"/>
        <v>37.9330198</v>
      </c>
      <c r="K22" s="23">
        <f>SUM(H22:H25)</f>
        <v>2729</v>
      </c>
    </row>
    <row r="23" customHeight="1" spans="1:10">
      <c r="A23" s="20" t="s">
        <v>42</v>
      </c>
      <c r="B23" s="21" t="s">
        <v>43</v>
      </c>
      <c r="C23" s="22" t="s">
        <v>47</v>
      </c>
      <c r="D23" s="21" t="s">
        <v>48</v>
      </c>
      <c r="E23" s="21" t="s">
        <v>49</v>
      </c>
      <c r="F23" s="20">
        <v>10</v>
      </c>
      <c r="G23" s="23">
        <f t="shared" si="5"/>
        <v>316.239316239316</v>
      </c>
      <c r="H23" s="23">
        <v>370</v>
      </c>
      <c r="I23" s="23">
        <f t="shared" si="2"/>
        <v>348.26842</v>
      </c>
      <c r="J23" s="23">
        <f t="shared" si="3"/>
        <v>34.826842</v>
      </c>
    </row>
    <row r="24" customHeight="1" spans="1:10">
      <c r="A24" s="20" t="s">
        <v>50</v>
      </c>
      <c r="B24" s="21" t="s">
        <v>43</v>
      </c>
      <c r="C24" s="22" t="s">
        <v>51</v>
      </c>
      <c r="D24" s="21" t="s">
        <v>52</v>
      </c>
      <c r="E24" s="21" t="s">
        <v>46</v>
      </c>
      <c r="F24" s="20">
        <v>30</v>
      </c>
      <c r="G24" s="23">
        <f t="shared" si="5"/>
        <v>938.461538461539</v>
      </c>
      <c r="H24" s="23">
        <v>1098</v>
      </c>
      <c r="I24" s="23">
        <f t="shared" si="2"/>
        <v>1033.510068</v>
      </c>
      <c r="J24" s="23">
        <f t="shared" si="3"/>
        <v>34.4503356</v>
      </c>
    </row>
    <row r="25" customHeight="1" spans="1:10">
      <c r="A25" s="20" t="s">
        <v>53</v>
      </c>
      <c r="B25" s="21" t="s">
        <v>43</v>
      </c>
      <c r="C25" s="22" t="s">
        <v>54</v>
      </c>
      <c r="D25" s="21" t="s">
        <v>55</v>
      </c>
      <c r="E25" s="21" t="s">
        <v>56</v>
      </c>
      <c r="F25" s="20">
        <v>10</v>
      </c>
      <c r="G25" s="23">
        <f t="shared" si="5"/>
        <v>388.888888888889</v>
      </c>
      <c r="H25" s="23">
        <v>455</v>
      </c>
      <c r="I25" s="23">
        <f t="shared" si="2"/>
        <v>428.27603</v>
      </c>
      <c r="J25" s="23">
        <f t="shared" si="3"/>
        <v>42.827603</v>
      </c>
    </row>
    <row r="26" customHeight="1" spans="1:11">
      <c r="A26" s="20" t="s">
        <v>57</v>
      </c>
      <c r="B26" s="21" t="s">
        <v>43</v>
      </c>
      <c r="C26" s="22" t="s">
        <v>58</v>
      </c>
      <c r="D26" s="21" t="s">
        <v>59</v>
      </c>
      <c r="E26" s="21" t="s">
        <v>60</v>
      </c>
      <c r="F26" s="20">
        <v>20</v>
      </c>
      <c r="G26" s="23">
        <f t="shared" si="5"/>
        <v>628.717948717949</v>
      </c>
      <c r="H26" s="23">
        <v>735.6</v>
      </c>
      <c r="I26" s="23">
        <f t="shared" si="2"/>
        <v>692.3952696</v>
      </c>
      <c r="J26" s="23">
        <f t="shared" si="3"/>
        <v>34.61976348</v>
      </c>
      <c r="K26" s="23">
        <f>SUM(H26:H28)</f>
        <v>1357.1</v>
      </c>
    </row>
    <row r="27" customHeight="1" spans="1:10">
      <c r="A27" s="20" t="s">
        <v>42</v>
      </c>
      <c r="B27" s="21" t="s">
        <v>43</v>
      </c>
      <c r="C27" s="22" t="s">
        <v>61</v>
      </c>
      <c r="D27" s="21" t="s">
        <v>62</v>
      </c>
      <c r="E27" s="21" t="s">
        <v>63</v>
      </c>
      <c r="F27" s="20">
        <v>30</v>
      </c>
      <c r="G27" s="23">
        <f t="shared" si="5"/>
        <v>285.897435897436</v>
      </c>
      <c r="H27" s="23">
        <v>334.5</v>
      </c>
      <c r="I27" s="23">
        <f t="shared" si="2"/>
        <v>314.853477</v>
      </c>
      <c r="J27" s="23">
        <f t="shared" si="3"/>
        <v>10.4951159</v>
      </c>
    </row>
    <row r="28" customHeight="1" spans="1:10">
      <c r="A28" s="20" t="s">
        <v>42</v>
      </c>
      <c r="B28" s="21" t="s">
        <v>43</v>
      </c>
      <c r="C28" s="22" t="s">
        <v>64</v>
      </c>
      <c r="D28" s="21" t="s">
        <v>65</v>
      </c>
      <c r="E28" s="21" t="s">
        <v>66</v>
      </c>
      <c r="F28" s="20">
        <v>10</v>
      </c>
      <c r="G28" s="23">
        <f t="shared" si="5"/>
        <v>245.299145299145</v>
      </c>
      <c r="H28" s="23">
        <v>287</v>
      </c>
      <c r="I28" s="23">
        <f t="shared" si="2"/>
        <v>270.143342</v>
      </c>
      <c r="J28" s="23">
        <f t="shared" si="3"/>
        <v>27.0143342</v>
      </c>
    </row>
    <row r="29" customHeight="1" spans="1:11">
      <c r="A29" s="20" t="s">
        <v>42</v>
      </c>
      <c r="B29" s="21" t="s">
        <v>43</v>
      </c>
      <c r="C29" s="22" t="s">
        <v>67</v>
      </c>
      <c r="D29" s="21" t="s">
        <v>68</v>
      </c>
      <c r="E29" s="21" t="s">
        <v>69</v>
      </c>
      <c r="F29" s="20">
        <v>40</v>
      </c>
      <c r="G29" s="23">
        <f t="shared" si="5"/>
        <v>95.042735042735</v>
      </c>
      <c r="H29" s="23">
        <v>111.2</v>
      </c>
      <c r="I29" s="23">
        <f t="shared" si="2"/>
        <v>104.6687792</v>
      </c>
      <c r="J29" s="23">
        <f t="shared" si="3"/>
        <v>2.61671948</v>
      </c>
      <c r="K29" s="23">
        <f>SUM(H29:H32)</f>
        <v>1662.2</v>
      </c>
    </row>
    <row r="30" customHeight="1" spans="1:10">
      <c r="A30" s="20" t="s">
        <v>70</v>
      </c>
      <c r="B30" s="21" t="s">
        <v>43</v>
      </c>
      <c r="C30" s="22" t="s">
        <v>71</v>
      </c>
      <c r="D30" s="21" t="s">
        <v>72</v>
      </c>
      <c r="E30" s="21" t="s">
        <v>73</v>
      </c>
      <c r="F30" s="20">
        <v>20</v>
      </c>
      <c r="G30" s="23">
        <f t="shared" si="5"/>
        <v>34.1880341880342</v>
      </c>
      <c r="H30" s="23">
        <v>40</v>
      </c>
      <c r="I30" s="23">
        <f t="shared" si="2"/>
        <v>37.65064</v>
      </c>
      <c r="J30" s="23">
        <f t="shared" si="3"/>
        <v>1.882532</v>
      </c>
    </row>
    <row r="31" customHeight="1" spans="1:10">
      <c r="A31" s="20" t="s">
        <v>74</v>
      </c>
      <c r="B31" s="21" t="s">
        <v>43</v>
      </c>
      <c r="C31" s="22" t="s">
        <v>75</v>
      </c>
      <c r="D31" s="21" t="s">
        <v>76</v>
      </c>
      <c r="E31" s="21" t="s">
        <v>77</v>
      </c>
      <c r="F31" s="20">
        <v>30</v>
      </c>
      <c r="G31" s="23">
        <f t="shared" si="5"/>
        <v>679.48717948718</v>
      </c>
      <c r="H31" s="23">
        <v>795</v>
      </c>
      <c r="I31" s="23">
        <f t="shared" si="2"/>
        <v>748.30647</v>
      </c>
      <c r="J31" s="23">
        <f t="shared" si="3"/>
        <v>24.943549</v>
      </c>
    </row>
    <row r="32" customHeight="1" spans="1:10">
      <c r="A32" s="20" t="s">
        <v>53</v>
      </c>
      <c r="B32" s="21" t="s">
        <v>43</v>
      </c>
      <c r="C32" s="22" t="s">
        <v>78</v>
      </c>
      <c r="D32" s="21" t="s">
        <v>79</v>
      </c>
      <c r="E32" s="21" t="s">
        <v>80</v>
      </c>
      <c r="F32" s="20">
        <v>20</v>
      </c>
      <c r="G32" s="23">
        <f t="shared" si="5"/>
        <v>611.965811965812</v>
      </c>
      <c r="H32" s="23">
        <v>716</v>
      </c>
      <c r="I32" s="23">
        <f t="shared" si="2"/>
        <v>673.946456</v>
      </c>
      <c r="J32" s="23">
        <f t="shared" si="3"/>
        <v>33.6973228</v>
      </c>
    </row>
    <row r="33" customHeight="1" spans="1:11">
      <c r="A33" s="20" t="s">
        <v>74</v>
      </c>
      <c r="B33" s="21" t="s">
        <v>43</v>
      </c>
      <c r="C33" s="22" t="s">
        <v>81</v>
      </c>
      <c r="D33" s="21" t="s">
        <v>82</v>
      </c>
      <c r="E33" s="21" t="s">
        <v>83</v>
      </c>
      <c r="F33" s="20">
        <v>10</v>
      </c>
      <c r="G33" s="23">
        <f t="shared" si="5"/>
        <v>31.6239316239316</v>
      </c>
      <c r="H33" s="23">
        <v>37</v>
      </c>
      <c r="I33" s="23">
        <f t="shared" si="2"/>
        <v>34.826842</v>
      </c>
      <c r="J33" s="23">
        <f t="shared" si="3"/>
        <v>3.4826842</v>
      </c>
      <c r="K33" s="23">
        <f>SUM(H33:H35)</f>
        <v>140</v>
      </c>
    </row>
    <row r="34" customHeight="1" spans="1:10">
      <c r="A34" s="20" t="s">
        <v>74</v>
      </c>
      <c r="B34" s="21" t="s">
        <v>43</v>
      </c>
      <c r="C34" s="22" t="s">
        <v>84</v>
      </c>
      <c r="D34" s="21" t="s">
        <v>85</v>
      </c>
      <c r="E34" s="21" t="s">
        <v>86</v>
      </c>
      <c r="F34" s="20">
        <v>10</v>
      </c>
      <c r="G34" s="23">
        <f t="shared" si="5"/>
        <v>58.974358974359</v>
      </c>
      <c r="H34" s="23">
        <v>69</v>
      </c>
      <c r="I34" s="23">
        <f t="shared" si="2"/>
        <v>64.947354</v>
      </c>
      <c r="J34" s="23">
        <f t="shared" si="3"/>
        <v>6.4947354</v>
      </c>
    </row>
    <row r="35" customHeight="1" spans="1:10">
      <c r="A35" s="20" t="s">
        <v>42</v>
      </c>
      <c r="B35" s="21" t="s">
        <v>43</v>
      </c>
      <c r="C35" s="22" t="s">
        <v>87</v>
      </c>
      <c r="D35" s="21" t="s">
        <v>88</v>
      </c>
      <c r="E35" s="21" t="s">
        <v>89</v>
      </c>
      <c r="F35" s="20">
        <v>10</v>
      </c>
      <c r="G35" s="23">
        <f t="shared" si="5"/>
        <v>29.0598290598291</v>
      </c>
      <c r="H35" s="23">
        <v>34</v>
      </c>
      <c r="I35" s="23">
        <f t="shared" si="2"/>
        <v>32.003044</v>
      </c>
      <c r="J35" s="23">
        <f t="shared" si="3"/>
        <v>3.2003044</v>
      </c>
    </row>
    <row r="36" customHeight="1" spans="1:11">
      <c r="A36" s="20" t="s">
        <v>90</v>
      </c>
      <c r="B36" s="21" t="s">
        <v>43</v>
      </c>
      <c r="C36" s="22" t="s">
        <v>91</v>
      </c>
      <c r="D36" s="21" t="s">
        <v>23</v>
      </c>
      <c r="E36" s="21" t="s">
        <v>92</v>
      </c>
      <c r="F36" s="20">
        <v>10</v>
      </c>
      <c r="G36" s="23">
        <f t="shared" si="5"/>
        <v>47.6068376068376</v>
      </c>
      <c r="H36" s="23">
        <v>55.7</v>
      </c>
      <c r="I36" s="23">
        <f t="shared" si="2"/>
        <v>52.4285162</v>
      </c>
      <c r="J36" s="23">
        <f t="shared" si="3"/>
        <v>5.24285162</v>
      </c>
      <c r="K36" s="23">
        <f>SUM(H36:H39)</f>
        <v>1179.7</v>
      </c>
    </row>
    <row r="37" customHeight="1" spans="1:10">
      <c r="A37" s="20" t="s">
        <v>57</v>
      </c>
      <c r="B37" s="21" t="s">
        <v>43</v>
      </c>
      <c r="C37" s="22" t="s">
        <v>93</v>
      </c>
      <c r="D37" s="21" t="s">
        <v>94</v>
      </c>
      <c r="E37" s="21" t="s">
        <v>95</v>
      </c>
      <c r="F37" s="20">
        <v>20</v>
      </c>
      <c r="G37" s="23">
        <f t="shared" si="5"/>
        <v>66.6666666666667</v>
      </c>
      <c r="H37" s="23">
        <v>78</v>
      </c>
      <c r="I37" s="23">
        <f t="shared" si="2"/>
        <v>73.418748</v>
      </c>
      <c r="J37" s="23">
        <f t="shared" si="3"/>
        <v>3.6709374</v>
      </c>
    </row>
    <row r="38" customHeight="1" spans="1:10">
      <c r="A38" s="20" t="s">
        <v>53</v>
      </c>
      <c r="B38" s="21" t="s">
        <v>43</v>
      </c>
      <c r="C38" s="22" t="s">
        <v>96</v>
      </c>
      <c r="D38" s="21" t="s">
        <v>97</v>
      </c>
      <c r="E38" s="21" t="s">
        <v>98</v>
      </c>
      <c r="F38" s="20">
        <v>10</v>
      </c>
      <c r="G38" s="23">
        <f t="shared" si="5"/>
        <v>535.042735042735</v>
      </c>
      <c r="H38" s="23">
        <v>626</v>
      </c>
      <c r="I38" s="23">
        <f t="shared" si="2"/>
        <v>589.232516</v>
      </c>
      <c r="J38" s="23">
        <f t="shared" si="3"/>
        <v>58.9232516</v>
      </c>
    </row>
    <row r="39" customHeight="1" spans="1:10">
      <c r="A39" s="20" t="s">
        <v>42</v>
      </c>
      <c r="B39" s="21" t="s">
        <v>43</v>
      </c>
      <c r="C39" s="22" t="s">
        <v>99</v>
      </c>
      <c r="D39" s="21" t="s">
        <v>100</v>
      </c>
      <c r="E39" s="21" t="s">
        <v>101</v>
      </c>
      <c r="F39" s="20">
        <v>30</v>
      </c>
      <c r="G39" s="23">
        <f t="shared" si="5"/>
        <v>358.974358974359</v>
      </c>
      <c r="H39" s="23">
        <v>420</v>
      </c>
      <c r="I39" s="23">
        <f t="shared" si="2"/>
        <v>395.33172</v>
      </c>
      <c r="J39" s="23">
        <f t="shared" si="3"/>
        <v>13.177724</v>
      </c>
    </row>
    <row r="40" customHeight="1" spans="1:11">
      <c r="A40" s="20" t="s">
        <v>42</v>
      </c>
      <c r="B40" s="21" t="s">
        <v>43</v>
      </c>
      <c r="C40" s="22" t="s">
        <v>102</v>
      </c>
      <c r="D40" s="21" t="s">
        <v>103</v>
      </c>
      <c r="E40" s="21" t="s">
        <v>104</v>
      </c>
      <c r="F40" s="20">
        <v>20</v>
      </c>
      <c r="G40" s="23">
        <f t="shared" si="5"/>
        <v>892.307692307692</v>
      </c>
      <c r="H40" s="23">
        <v>1044</v>
      </c>
      <c r="I40" s="23">
        <f t="shared" si="2"/>
        <v>982.681704</v>
      </c>
      <c r="J40" s="23">
        <f t="shared" si="3"/>
        <v>49.1340852</v>
      </c>
      <c r="K40" s="23">
        <f>H40</f>
        <v>1044</v>
      </c>
    </row>
    <row r="41" customHeight="1" spans="1:11">
      <c r="A41" s="20" t="s">
        <v>57</v>
      </c>
      <c r="B41" s="21" t="s">
        <v>43</v>
      </c>
      <c r="C41" s="22" t="s">
        <v>105</v>
      </c>
      <c r="D41" s="21" t="s">
        <v>106</v>
      </c>
      <c r="E41" s="21" t="s">
        <v>107</v>
      </c>
      <c r="F41" s="20">
        <v>30</v>
      </c>
      <c r="G41" s="23">
        <f t="shared" si="5"/>
        <v>122.564102564103</v>
      </c>
      <c r="H41" s="23">
        <v>143.4</v>
      </c>
      <c r="I41" s="23">
        <f t="shared" si="2"/>
        <v>134.9775444</v>
      </c>
      <c r="J41" s="23">
        <f t="shared" si="3"/>
        <v>4.49925148</v>
      </c>
      <c r="K41" s="23">
        <f>SUM(H41:H44)</f>
        <v>4575.4</v>
      </c>
    </row>
    <row r="42" customHeight="1" spans="1:10">
      <c r="A42" s="20" t="s">
        <v>74</v>
      </c>
      <c r="B42" s="21" t="s">
        <v>43</v>
      </c>
      <c r="C42" s="22" t="s">
        <v>108</v>
      </c>
      <c r="D42" s="21" t="s">
        <v>109</v>
      </c>
      <c r="E42" s="21" t="s">
        <v>110</v>
      </c>
      <c r="F42" s="20">
        <v>30</v>
      </c>
      <c r="G42" s="23">
        <f t="shared" si="5"/>
        <v>174.358974358974</v>
      </c>
      <c r="H42" s="23">
        <v>204</v>
      </c>
      <c r="I42" s="23">
        <f t="shared" si="2"/>
        <v>192.018264</v>
      </c>
      <c r="J42" s="23">
        <f t="shared" si="3"/>
        <v>6.4006088</v>
      </c>
    </row>
    <row r="43" customHeight="1" spans="1:10">
      <c r="A43" s="20" t="s">
        <v>74</v>
      </c>
      <c r="B43" s="21" t="s">
        <v>43</v>
      </c>
      <c r="C43" s="22" t="s">
        <v>111</v>
      </c>
      <c r="D43" s="21" t="s">
        <v>112</v>
      </c>
      <c r="E43" s="21" t="s">
        <v>113</v>
      </c>
      <c r="F43" s="20">
        <v>100</v>
      </c>
      <c r="G43" s="23">
        <f t="shared" si="5"/>
        <v>2393.16239316239</v>
      </c>
      <c r="H43" s="23">
        <v>2800</v>
      </c>
      <c r="I43" s="23">
        <f t="shared" si="2"/>
        <v>2635.5448</v>
      </c>
      <c r="J43" s="23">
        <f t="shared" si="3"/>
        <v>26.355448</v>
      </c>
    </row>
    <row r="44" customHeight="1" spans="1:10">
      <c r="A44" s="20" t="s">
        <v>74</v>
      </c>
      <c r="B44" s="21" t="s">
        <v>43</v>
      </c>
      <c r="C44" s="22" t="s">
        <v>114</v>
      </c>
      <c r="D44" s="21" t="s">
        <v>115</v>
      </c>
      <c r="E44" s="21" t="s">
        <v>116</v>
      </c>
      <c r="F44" s="20">
        <v>40</v>
      </c>
      <c r="G44" s="23">
        <f t="shared" si="5"/>
        <v>1220.51282051282</v>
      </c>
      <c r="H44" s="23">
        <v>1428</v>
      </c>
      <c r="I44" s="23">
        <f t="shared" si="2"/>
        <v>1344.127848</v>
      </c>
      <c r="J44" s="23">
        <f t="shared" si="3"/>
        <v>33.6031962</v>
      </c>
    </row>
    <row r="45" customHeight="1" spans="1:11">
      <c r="A45" s="20" t="s">
        <v>74</v>
      </c>
      <c r="B45" s="21" t="s">
        <v>43</v>
      </c>
      <c r="C45" s="22" t="s">
        <v>117</v>
      </c>
      <c r="D45" s="21" t="s">
        <v>118</v>
      </c>
      <c r="E45" s="21" t="s">
        <v>119</v>
      </c>
      <c r="F45" s="20">
        <v>48</v>
      </c>
      <c r="G45" s="23">
        <f t="shared" si="5"/>
        <v>2686.35897435897</v>
      </c>
      <c r="H45" s="23">
        <v>3143.04</v>
      </c>
      <c r="I45" s="23">
        <f t="shared" si="2"/>
        <v>2958.43668864</v>
      </c>
      <c r="J45" s="23">
        <f t="shared" si="3"/>
        <v>61.63409768</v>
      </c>
      <c r="K45" s="23">
        <f>SUM(H45:H48)</f>
        <v>3693.04</v>
      </c>
    </row>
    <row r="46" customHeight="1" spans="1:10">
      <c r="A46" s="20" t="s">
        <v>42</v>
      </c>
      <c r="B46" s="21" t="s">
        <v>43</v>
      </c>
      <c r="C46" s="22" t="s">
        <v>120</v>
      </c>
      <c r="D46" s="21" t="s">
        <v>121</v>
      </c>
      <c r="E46" s="21" t="s">
        <v>122</v>
      </c>
      <c r="F46" s="20">
        <v>100</v>
      </c>
      <c r="G46" s="23">
        <f t="shared" si="5"/>
        <v>188.034188034188</v>
      </c>
      <c r="H46" s="23">
        <v>220</v>
      </c>
      <c r="I46" s="23">
        <f t="shared" si="2"/>
        <v>207.07852</v>
      </c>
      <c r="J46" s="23">
        <f t="shared" si="3"/>
        <v>2.0707852</v>
      </c>
    </row>
    <row r="47" customHeight="1" spans="1:10">
      <c r="A47" s="20" t="s">
        <v>123</v>
      </c>
      <c r="B47" s="21" t="s">
        <v>43</v>
      </c>
      <c r="C47" s="22" t="s">
        <v>124</v>
      </c>
      <c r="D47" s="21" t="s">
        <v>125</v>
      </c>
      <c r="E47" s="21" t="s">
        <v>126</v>
      </c>
      <c r="F47" s="20">
        <v>10</v>
      </c>
      <c r="G47" s="23">
        <f t="shared" si="5"/>
        <v>72.6495726495726</v>
      </c>
      <c r="H47" s="23">
        <v>85</v>
      </c>
      <c r="I47" s="23">
        <f t="shared" si="2"/>
        <v>80.00761</v>
      </c>
      <c r="J47" s="23">
        <f t="shared" si="3"/>
        <v>8.000761</v>
      </c>
    </row>
    <row r="48" customHeight="1" spans="1:10">
      <c r="A48" s="20" t="s">
        <v>42</v>
      </c>
      <c r="B48" s="21" t="s">
        <v>43</v>
      </c>
      <c r="C48" s="22" t="s">
        <v>127</v>
      </c>
      <c r="D48" s="21" t="s">
        <v>128</v>
      </c>
      <c r="E48" s="21" t="s">
        <v>129</v>
      </c>
      <c r="F48" s="20">
        <v>25</v>
      </c>
      <c r="G48" s="23">
        <f t="shared" si="5"/>
        <v>209.401709401709</v>
      </c>
      <c r="H48" s="23">
        <v>245</v>
      </c>
      <c r="I48" s="23">
        <f t="shared" si="2"/>
        <v>230.61017</v>
      </c>
      <c r="J48" s="23">
        <f t="shared" si="3"/>
        <v>9.2244068</v>
      </c>
    </row>
    <row r="49" customHeight="1" spans="1:11">
      <c r="A49" s="20" t="s">
        <v>74</v>
      </c>
      <c r="B49" s="21" t="s">
        <v>43</v>
      </c>
      <c r="C49" s="22" t="s">
        <v>130</v>
      </c>
      <c r="D49" s="21" t="s">
        <v>131</v>
      </c>
      <c r="E49" s="21" t="s">
        <v>60</v>
      </c>
      <c r="F49" s="20">
        <v>50</v>
      </c>
      <c r="G49" s="23">
        <f t="shared" si="5"/>
        <v>3264.95726495727</v>
      </c>
      <c r="H49" s="23">
        <v>3820</v>
      </c>
      <c r="I49" s="23">
        <f t="shared" si="2"/>
        <v>3595.63612</v>
      </c>
      <c r="J49" s="23">
        <f t="shared" si="3"/>
        <v>71.9127224</v>
      </c>
      <c r="K49" s="23">
        <f>SUM(H49:H52)</f>
        <v>5204</v>
      </c>
    </row>
    <row r="50" customHeight="1" spans="1:10">
      <c r="A50" s="20" t="s">
        <v>74</v>
      </c>
      <c r="B50" s="21" t="s">
        <v>43</v>
      </c>
      <c r="C50" s="22" t="s">
        <v>130</v>
      </c>
      <c r="D50" s="21" t="s">
        <v>97</v>
      </c>
      <c r="E50" s="21" t="s">
        <v>60</v>
      </c>
      <c r="F50" s="20">
        <v>20</v>
      </c>
      <c r="G50" s="23">
        <f t="shared" si="5"/>
        <v>909.401709401709</v>
      </c>
      <c r="H50" s="23">
        <v>1064</v>
      </c>
      <c r="I50" s="23">
        <f t="shared" si="2"/>
        <v>1001.507024</v>
      </c>
      <c r="J50" s="23">
        <f t="shared" si="3"/>
        <v>50.0753512</v>
      </c>
    </row>
    <row r="51" customHeight="1" spans="1:10">
      <c r="A51" s="20" t="s">
        <v>57</v>
      </c>
      <c r="B51" s="21" t="s">
        <v>43</v>
      </c>
      <c r="C51" s="22" t="s">
        <v>93</v>
      </c>
      <c r="D51" s="21" t="s">
        <v>132</v>
      </c>
      <c r="E51" s="21" t="s">
        <v>95</v>
      </c>
      <c r="F51" s="20">
        <v>20</v>
      </c>
      <c r="G51" s="23">
        <f t="shared" si="5"/>
        <v>102.564102564103</v>
      </c>
      <c r="H51" s="23">
        <v>120</v>
      </c>
      <c r="I51" s="23">
        <f t="shared" si="2"/>
        <v>112.95192</v>
      </c>
      <c r="J51" s="23">
        <f t="shared" si="3"/>
        <v>5.647596</v>
      </c>
    </row>
    <row r="52" customHeight="1" spans="1:10">
      <c r="A52" s="20" t="s">
        <v>70</v>
      </c>
      <c r="B52" s="21" t="s">
        <v>43</v>
      </c>
      <c r="C52" s="22" t="s">
        <v>133</v>
      </c>
      <c r="D52" s="21" t="s">
        <v>134</v>
      </c>
      <c r="E52" s="21" t="s">
        <v>135</v>
      </c>
      <c r="F52" s="20">
        <v>10</v>
      </c>
      <c r="G52" s="23">
        <f t="shared" si="5"/>
        <v>170.940170940171</v>
      </c>
      <c r="H52" s="23">
        <v>200</v>
      </c>
      <c r="I52" s="23">
        <f t="shared" si="2"/>
        <v>188.2532</v>
      </c>
      <c r="J52" s="23">
        <f t="shared" si="3"/>
        <v>18.82532</v>
      </c>
    </row>
    <row r="53" customHeight="1" spans="1:11">
      <c r="A53" s="20" t="s">
        <v>74</v>
      </c>
      <c r="B53" s="21" t="s">
        <v>43</v>
      </c>
      <c r="C53" s="22" t="s">
        <v>114</v>
      </c>
      <c r="D53" s="21" t="s">
        <v>136</v>
      </c>
      <c r="E53" s="21" t="s">
        <v>116</v>
      </c>
      <c r="F53" s="20">
        <v>20</v>
      </c>
      <c r="G53" s="23">
        <f t="shared" si="5"/>
        <v>509.401709401709</v>
      </c>
      <c r="H53" s="23">
        <v>596</v>
      </c>
      <c r="I53" s="23">
        <f t="shared" si="2"/>
        <v>560.994536</v>
      </c>
      <c r="J53" s="23">
        <f t="shared" si="3"/>
        <v>28.0497268</v>
      </c>
      <c r="K53" s="23">
        <f>SUM(H53:H56)</f>
        <v>2938.9</v>
      </c>
    </row>
    <row r="54" customHeight="1" spans="1:10">
      <c r="A54" s="20" t="s">
        <v>123</v>
      </c>
      <c r="B54" s="21" t="s">
        <v>43</v>
      </c>
      <c r="C54" s="22" t="s">
        <v>137</v>
      </c>
      <c r="D54" s="21" t="s">
        <v>138</v>
      </c>
      <c r="E54" s="21" t="s">
        <v>139</v>
      </c>
      <c r="F54" s="20">
        <v>20</v>
      </c>
      <c r="G54" s="23">
        <f t="shared" si="5"/>
        <v>196.581196581197</v>
      </c>
      <c r="H54" s="23">
        <v>230</v>
      </c>
      <c r="I54" s="23">
        <f t="shared" si="2"/>
        <v>216.49118</v>
      </c>
      <c r="J54" s="23">
        <f t="shared" si="3"/>
        <v>10.824559</v>
      </c>
    </row>
    <row r="55" customHeight="1" spans="1:10">
      <c r="A55" s="20" t="s">
        <v>74</v>
      </c>
      <c r="B55" s="21" t="s">
        <v>43</v>
      </c>
      <c r="C55" s="22" t="s">
        <v>140</v>
      </c>
      <c r="D55" s="21" t="s">
        <v>141</v>
      </c>
      <c r="E55" s="21" t="s">
        <v>142</v>
      </c>
      <c r="F55" s="20">
        <v>30</v>
      </c>
      <c r="G55" s="23">
        <f t="shared" si="5"/>
        <v>216.153846153846</v>
      </c>
      <c r="H55" s="23">
        <v>252.9</v>
      </c>
      <c r="I55" s="23">
        <f t="shared" si="2"/>
        <v>238.0461714</v>
      </c>
      <c r="J55" s="23">
        <f t="shared" si="3"/>
        <v>7.93487238</v>
      </c>
    </row>
    <row r="56" customHeight="1" spans="1:10">
      <c r="A56" s="20" t="s">
        <v>42</v>
      </c>
      <c r="B56" s="21" t="s">
        <v>43</v>
      </c>
      <c r="C56" s="22" t="s">
        <v>143</v>
      </c>
      <c r="D56" s="21" t="s">
        <v>144</v>
      </c>
      <c r="E56" s="21" t="s">
        <v>119</v>
      </c>
      <c r="F56" s="20">
        <v>30</v>
      </c>
      <c r="G56" s="23">
        <f t="shared" si="5"/>
        <v>1589.74358974359</v>
      </c>
      <c r="H56" s="23">
        <v>1860</v>
      </c>
      <c r="I56" s="23">
        <f t="shared" si="2"/>
        <v>1750.75476</v>
      </c>
      <c r="J56" s="23">
        <f t="shared" si="3"/>
        <v>58.358492</v>
      </c>
    </row>
    <row r="57" customHeight="1" spans="1:11">
      <c r="A57" s="20" t="s">
        <v>123</v>
      </c>
      <c r="B57" s="21" t="s">
        <v>43</v>
      </c>
      <c r="C57" s="22" t="s">
        <v>145</v>
      </c>
      <c r="D57" s="21" t="s">
        <v>146</v>
      </c>
      <c r="E57" s="21" t="s">
        <v>147</v>
      </c>
      <c r="F57" s="20">
        <v>10</v>
      </c>
      <c r="G57" s="23">
        <f t="shared" si="5"/>
        <v>120.34188034188</v>
      </c>
      <c r="H57" s="23">
        <v>140.8</v>
      </c>
      <c r="I57" s="23">
        <f t="shared" si="2"/>
        <v>132.5302528</v>
      </c>
      <c r="J57" s="23">
        <f t="shared" si="3"/>
        <v>13.25302528</v>
      </c>
      <c r="K57" s="23">
        <f>SUM(H57:H60)</f>
        <v>4044</v>
      </c>
    </row>
    <row r="58" customHeight="1" spans="1:10">
      <c r="A58" s="20" t="s">
        <v>42</v>
      </c>
      <c r="B58" s="21" t="s">
        <v>43</v>
      </c>
      <c r="C58" s="22" t="s">
        <v>44</v>
      </c>
      <c r="D58" s="21" t="s">
        <v>45</v>
      </c>
      <c r="E58" s="21" t="s">
        <v>46</v>
      </c>
      <c r="F58" s="20">
        <v>40</v>
      </c>
      <c r="G58" s="23">
        <f t="shared" si="5"/>
        <v>1446.15384615385</v>
      </c>
      <c r="H58" s="23">
        <v>1692</v>
      </c>
      <c r="I58" s="23">
        <f t="shared" si="2"/>
        <v>1592.622072</v>
      </c>
      <c r="J58" s="23">
        <f t="shared" si="3"/>
        <v>39.8155518</v>
      </c>
    </row>
    <row r="59" customHeight="1" spans="1:10">
      <c r="A59" s="20" t="s">
        <v>57</v>
      </c>
      <c r="B59" s="21" t="s">
        <v>43</v>
      </c>
      <c r="C59" s="22" t="s">
        <v>58</v>
      </c>
      <c r="D59" s="21" t="s">
        <v>59</v>
      </c>
      <c r="E59" s="21" t="s">
        <v>60</v>
      </c>
      <c r="F59" s="20">
        <v>40</v>
      </c>
      <c r="G59" s="23">
        <f t="shared" si="5"/>
        <v>1257.4358974359</v>
      </c>
      <c r="H59" s="23">
        <v>1471.2</v>
      </c>
      <c r="I59" s="23">
        <f t="shared" si="2"/>
        <v>1384.7905392</v>
      </c>
      <c r="J59" s="23">
        <f t="shared" si="3"/>
        <v>34.61976348</v>
      </c>
    </row>
    <row r="60" customHeight="1" spans="1:10">
      <c r="A60" s="20" t="s">
        <v>42</v>
      </c>
      <c r="B60" s="21" t="s">
        <v>43</v>
      </c>
      <c r="C60" s="22" t="s">
        <v>47</v>
      </c>
      <c r="D60" s="21" t="s">
        <v>48</v>
      </c>
      <c r="E60" s="21" t="s">
        <v>49</v>
      </c>
      <c r="F60" s="20">
        <v>20</v>
      </c>
      <c r="G60" s="23">
        <f t="shared" si="5"/>
        <v>632.478632478633</v>
      </c>
      <c r="H60" s="23">
        <v>740</v>
      </c>
      <c r="I60" s="23">
        <f t="shared" si="2"/>
        <v>696.53684</v>
      </c>
      <c r="J60" s="23">
        <f t="shared" si="3"/>
        <v>34.826842</v>
      </c>
    </row>
    <row r="61" customHeight="1" spans="1:11">
      <c r="A61" s="20" t="s">
        <v>42</v>
      </c>
      <c r="B61" s="21" t="s">
        <v>43</v>
      </c>
      <c r="C61" s="22" t="s">
        <v>148</v>
      </c>
      <c r="D61" s="21" t="s">
        <v>149</v>
      </c>
      <c r="E61" s="21" t="s">
        <v>150</v>
      </c>
      <c r="F61" s="20">
        <v>20</v>
      </c>
      <c r="G61" s="23">
        <f t="shared" si="5"/>
        <v>724.786324786325</v>
      </c>
      <c r="H61" s="23">
        <v>848</v>
      </c>
      <c r="I61" s="23">
        <f t="shared" si="2"/>
        <v>798.193568</v>
      </c>
      <c r="J61" s="23">
        <f t="shared" si="3"/>
        <v>39.9096784</v>
      </c>
      <c r="K61" s="23">
        <f>SUM(H61:H64)</f>
        <v>1404.6</v>
      </c>
    </row>
    <row r="62" customHeight="1" spans="1:10">
      <c r="A62" s="20" t="s">
        <v>57</v>
      </c>
      <c r="B62" s="21" t="s">
        <v>43</v>
      </c>
      <c r="C62" s="22" t="s">
        <v>151</v>
      </c>
      <c r="D62" s="21" t="s">
        <v>152</v>
      </c>
      <c r="E62" s="21" t="s">
        <v>153</v>
      </c>
      <c r="F62" s="20">
        <v>30</v>
      </c>
      <c r="G62" s="23">
        <f t="shared" si="5"/>
        <v>167.179487179487</v>
      </c>
      <c r="H62" s="23">
        <v>195.6</v>
      </c>
      <c r="I62" s="23">
        <f t="shared" si="2"/>
        <v>184.1116296</v>
      </c>
      <c r="J62" s="23">
        <f t="shared" si="3"/>
        <v>6.13705432</v>
      </c>
    </row>
    <row r="63" customHeight="1" spans="1:10">
      <c r="A63" s="20" t="s">
        <v>70</v>
      </c>
      <c r="B63" s="21" t="s">
        <v>43</v>
      </c>
      <c r="C63" s="22" t="s">
        <v>154</v>
      </c>
      <c r="D63" s="21" t="s">
        <v>155</v>
      </c>
      <c r="E63" s="21" t="s">
        <v>98</v>
      </c>
      <c r="F63" s="20">
        <v>20</v>
      </c>
      <c r="G63" s="23">
        <f t="shared" si="5"/>
        <v>148.717948717949</v>
      </c>
      <c r="H63" s="23">
        <v>174</v>
      </c>
      <c r="I63" s="23">
        <f t="shared" si="2"/>
        <v>163.780284</v>
      </c>
      <c r="J63" s="23">
        <f t="shared" si="3"/>
        <v>8.1890142</v>
      </c>
    </row>
    <row r="64" customHeight="1" spans="1:10">
      <c r="A64" s="20" t="s">
        <v>70</v>
      </c>
      <c r="B64" s="21" t="s">
        <v>43</v>
      </c>
      <c r="C64" s="22" t="s">
        <v>156</v>
      </c>
      <c r="D64" s="21" t="s">
        <v>157</v>
      </c>
      <c r="E64" s="21" t="s">
        <v>98</v>
      </c>
      <c r="F64" s="20">
        <v>10</v>
      </c>
      <c r="G64" s="23">
        <f t="shared" si="5"/>
        <v>159.82905982906</v>
      </c>
      <c r="H64" s="23">
        <v>187</v>
      </c>
      <c r="I64" s="23">
        <f t="shared" si="2"/>
        <v>176.016742</v>
      </c>
      <c r="J64" s="23">
        <f t="shared" si="3"/>
        <v>17.6016742</v>
      </c>
    </row>
    <row r="65" customHeight="1" spans="1:11">
      <c r="A65" s="20" t="s">
        <v>42</v>
      </c>
      <c r="B65" s="21" t="s">
        <v>43</v>
      </c>
      <c r="C65" s="22" t="s">
        <v>120</v>
      </c>
      <c r="D65" s="21" t="s">
        <v>121</v>
      </c>
      <c r="E65" s="21" t="s">
        <v>122</v>
      </c>
      <c r="F65" s="20">
        <v>20</v>
      </c>
      <c r="G65" s="23">
        <f t="shared" si="5"/>
        <v>37.6068376068376</v>
      </c>
      <c r="H65" s="23">
        <v>44</v>
      </c>
      <c r="I65" s="23">
        <f t="shared" si="2"/>
        <v>41.415704</v>
      </c>
      <c r="J65" s="23">
        <f t="shared" si="3"/>
        <v>2.0707852</v>
      </c>
      <c r="K65" s="23">
        <f>H65</f>
        <v>44</v>
      </c>
    </row>
    <row r="66" customHeight="1" spans="1:11">
      <c r="A66" s="20" t="s">
        <v>42</v>
      </c>
      <c r="B66" s="21" t="s">
        <v>43</v>
      </c>
      <c r="C66" s="22" t="s">
        <v>158</v>
      </c>
      <c r="D66" s="21" t="s">
        <v>159</v>
      </c>
      <c r="E66" s="21" t="s">
        <v>160</v>
      </c>
      <c r="F66" s="20">
        <v>120</v>
      </c>
      <c r="G66" s="23">
        <f t="shared" si="5"/>
        <v>1723.07692307692</v>
      </c>
      <c r="H66" s="23">
        <v>2016</v>
      </c>
      <c r="I66" s="23">
        <f t="shared" si="2"/>
        <v>1897.592256</v>
      </c>
      <c r="J66" s="23">
        <f t="shared" si="3"/>
        <v>15.8132688</v>
      </c>
      <c r="K66" s="23">
        <f>SUM(H66:H69)</f>
        <v>5948.8</v>
      </c>
    </row>
    <row r="67" customHeight="1" spans="1:10">
      <c r="A67" s="20" t="s">
        <v>57</v>
      </c>
      <c r="B67" s="21" t="s">
        <v>43</v>
      </c>
      <c r="C67" s="22" t="s">
        <v>161</v>
      </c>
      <c r="D67" s="21" t="s">
        <v>162</v>
      </c>
      <c r="E67" s="21" t="s">
        <v>163</v>
      </c>
      <c r="F67" s="20">
        <v>120</v>
      </c>
      <c r="G67" s="23">
        <f t="shared" si="5"/>
        <v>697.435897435897</v>
      </c>
      <c r="H67" s="23">
        <v>816</v>
      </c>
      <c r="I67" s="23">
        <f t="shared" ref="I67:I130" si="6">H67*0.941266</f>
        <v>768.073056</v>
      </c>
      <c r="J67" s="23">
        <f t="shared" ref="J67:J130" si="7">I67/F67</f>
        <v>6.4006088</v>
      </c>
    </row>
    <row r="68" customHeight="1" spans="1:10">
      <c r="A68" s="20" t="s">
        <v>74</v>
      </c>
      <c r="B68" s="21" t="s">
        <v>43</v>
      </c>
      <c r="C68" s="22" t="s">
        <v>130</v>
      </c>
      <c r="D68" s="21" t="s">
        <v>131</v>
      </c>
      <c r="E68" s="21" t="s">
        <v>60</v>
      </c>
      <c r="F68" s="20">
        <v>40</v>
      </c>
      <c r="G68" s="23">
        <f t="shared" si="5"/>
        <v>2611.96581196581</v>
      </c>
      <c r="H68" s="23">
        <v>3056</v>
      </c>
      <c r="I68" s="23">
        <f t="shared" si="6"/>
        <v>2876.508896</v>
      </c>
      <c r="J68" s="23">
        <f t="shared" si="7"/>
        <v>71.9127224</v>
      </c>
    </row>
    <row r="69" customHeight="1" spans="1:10">
      <c r="A69" s="20" t="s">
        <v>74</v>
      </c>
      <c r="B69" s="21" t="s">
        <v>43</v>
      </c>
      <c r="C69" s="22" t="s">
        <v>164</v>
      </c>
      <c r="D69" s="21" t="s">
        <v>165</v>
      </c>
      <c r="E69" s="21" t="s">
        <v>166</v>
      </c>
      <c r="F69" s="20">
        <v>20</v>
      </c>
      <c r="G69" s="23">
        <f t="shared" si="5"/>
        <v>51.965811965812</v>
      </c>
      <c r="H69" s="23">
        <v>60.8</v>
      </c>
      <c r="I69" s="23">
        <f t="shared" si="6"/>
        <v>57.2289728</v>
      </c>
      <c r="J69" s="23">
        <f t="shared" si="7"/>
        <v>2.86144864</v>
      </c>
    </row>
    <row r="70" customHeight="1" spans="1:11">
      <c r="A70" s="20" t="s">
        <v>167</v>
      </c>
      <c r="B70" s="21" t="s">
        <v>43</v>
      </c>
      <c r="C70" s="22" t="s">
        <v>168</v>
      </c>
      <c r="D70" s="21" t="s">
        <v>169</v>
      </c>
      <c r="E70" s="21" t="s">
        <v>170</v>
      </c>
      <c r="F70" s="20">
        <v>10</v>
      </c>
      <c r="G70" s="23">
        <f t="shared" si="5"/>
        <v>73.5042735042735</v>
      </c>
      <c r="H70" s="23">
        <v>86</v>
      </c>
      <c r="I70" s="23">
        <f t="shared" si="6"/>
        <v>80.948876</v>
      </c>
      <c r="J70" s="23">
        <f t="shared" si="7"/>
        <v>8.0948876</v>
      </c>
      <c r="K70" s="23">
        <f>SUM(H70:H73)</f>
        <v>392.1</v>
      </c>
    </row>
    <row r="71" customHeight="1" spans="1:10">
      <c r="A71" s="20" t="s">
        <v>42</v>
      </c>
      <c r="B71" s="21" t="s">
        <v>43</v>
      </c>
      <c r="C71" s="22" t="s">
        <v>171</v>
      </c>
      <c r="D71" s="21" t="s">
        <v>169</v>
      </c>
      <c r="E71" s="21" t="s">
        <v>172</v>
      </c>
      <c r="F71" s="20">
        <v>20</v>
      </c>
      <c r="G71" s="23">
        <f t="shared" si="5"/>
        <v>147.008547008547</v>
      </c>
      <c r="H71" s="23">
        <v>172</v>
      </c>
      <c r="I71" s="23">
        <f t="shared" si="6"/>
        <v>161.897752</v>
      </c>
      <c r="J71" s="23">
        <f t="shared" si="7"/>
        <v>8.0948876</v>
      </c>
    </row>
    <row r="72" customHeight="1" spans="1:10">
      <c r="A72" s="20" t="s">
        <v>57</v>
      </c>
      <c r="B72" s="21" t="s">
        <v>43</v>
      </c>
      <c r="C72" s="22" t="s">
        <v>173</v>
      </c>
      <c r="D72" s="21" t="s">
        <v>169</v>
      </c>
      <c r="E72" s="21" t="s">
        <v>172</v>
      </c>
      <c r="F72" s="20">
        <v>20</v>
      </c>
      <c r="G72" s="23">
        <f t="shared" si="5"/>
        <v>90.2564102564103</v>
      </c>
      <c r="H72" s="23">
        <v>105.6</v>
      </c>
      <c r="I72" s="23">
        <f t="shared" si="6"/>
        <v>99.3976896</v>
      </c>
      <c r="J72" s="23">
        <f t="shared" si="7"/>
        <v>4.96988448</v>
      </c>
    </row>
    <row r="73" customHeight="1" spans="1:10">
      <c r="A73" s="20" t="s">
        <v>74</v>
      </c>
      <c r="B73" s="21" t="s">
        <v>43</v>
      </c>
      <c r="C73" s="22" t="s">
        <v>140</v>
      </c>
      <c r="D73" s="21" t="s">
        <v>141</v>
      </c>
      <c r="E73" s="21" t="s">
        <v>142</v>
      </c>
      <c r="F73" s="20">
        <v>3</v>
      </c>
      <c r="G73" s="23">
        <f t="shared" si="5"/>
        <v>24.3589743589744</v>
      </c>
      <c r="H73" s="23">
        <v>28.5</v>
      </c>
      <c r="I73" s="23">
        <f t="shared" si="6"/>
        <v>26.826081</v>
      </c>
      <c r="J73" s="23">
        <f t="shared" si="7"/>
        <v>8.942027</v>
      </c>
    </row>
    <row r="74" customHeight="1" spans="1:11">
      <c r="A74" s="20" t="s">
        <v>42</v>
      </c>
      <c r="B74" s="21" t="s">
        <v>43</v>
      </c>
      <c r="C74" s="22" t="s">
        <v>174</v>
      </c>
      <c r="D74" s="21" t="s">
        <v>138</v>
      </c>
      <c r="E74" s="21" t="s">
        <v>175</v>
      </c>
      <c r="F74" s="20">
        <v>10</v>
      </c>
      <c r="G74" s="23">
        <f t="shared" si="5"/>
        <v>112.820512820513</v>
      </c>
      <c r="H74" s="23">
        <v>132</v>
      </c>
      <c r="I74" s="23">
        <f t="shared" si="6"/>
        <v>124.247112</v>
      </c>
      <c r="J74" s="23">
        <f t="shared" si="7"/>
        <v>12.4247112</v>
      </c>
      <c r="K74" s="23">
        <f>SUM(H74:H77)</f>
        <v>1027.6</v>
      </c>
    </row>
    <row r="75" customHeight="1" spans="1:10">
      <c r="A75" s="20" t="s">
        <v>74</v>
      </c>
      <c r="B75" s="21" t="s">
        <v>43</v>
      </c>
      <c r="C75" s="28" t="s">
        <v>176</v>
      </c>
      <c r="D75" s="21" t="s">
        <v>33</v>
      </c>
      <c r="E75" s="21" t="s">
        <v>177</v>
      </c>
      <c r="F75" s="20">
        <v>30</v>
      </c>
      <c r="G75" s="23">
        <f t="shared" si="5"/>
        <v>430.769230769231</v>
      </c>
      <c r="H75" s="23">
        <v>504</v>
      </c>
      <c r="I75" s="23">
        <f t="shared" si="6"/>
        <v>474.398064</v>
      </c>
      <c r="J75" s="23">
        <f t="shared" si="7"/>
        <v>15.8132688</v>
      </c>
    </row>
    <row r="76" customHeight="1" spans="1:10">
      <c r="A76" s="20" t="s">
        <v>42</v>
      </c>
      <c r="B76" s="21" t="s">
        <v>43</v>
      </c>
      <c r="C76" s="22" t="s">
        <v>178</v>
      </c>
      <c r="D76" s="21" t="s">
        <v>33</v>
      </c>
      <c r="E76" s="21" t="s">
        <v>179</v>
      </c>
      <c r="F76" s="20">
        <v>12</v>
      </c>
      <c r="G76" s="23">
        <f t="shared" si="5"/>
        <v>211.282051282051</v>
      </c>
      <c r="H76" s="23">
        <v>247.2</v>
      </c>
      <c r="I76" s="23">
        <f t="shared" si="6"/>
        <v>232.6809552</v>
      </c>
      <c r="J76" s="23">
        <f t="shared" si="7"/>
        <v>19.3900796</v>
      </c>
    </row>
    <row r="77" customHeight="1" spans="1:10">
      <c r="A77" s="20" t="s">
        <v>74</v>
      </c>
      <c r="B77" s="21" t="s">
        <v>43</v>
      </c>
      <c r="C77" s="22" t="s">
        <v>180</v>
      </c>
      <c r="D77" s="21" t="s">
        <v>181</v>
      </c>
      <c r="E77" s="21" t="s">
        <v>170</v>
      </c>
      <c r="F77" s="20">
        <v>20</v>
      </c>
      <c r="G77" s="23">
        <f t="shared" si="5"/>
        <v>123.418803418803</v>
      </c>
      <c r="H77" s="23">
        <v>144.4</v>
      </c>
      <c r="I77" s="23">
        <f t="shared" si="6"/>
        <v>135.9188104</v>
      </c>
      <c r="J77" s="23">
        <f t="shared" si="7"/>
        <v>6.79594052</v>
      </c>
    </row>
    <row r="78" customHeight="1" spans="1:11">
      <c r="A78" s="20" t="s">
        <v>42</v>
      </c>
      <c r="B78" s="21" t="s">
        <v>43</v>
      </c>
      <c r="C78" s="22" t="s">
        <v>182</v>
      </c>
      <c r="D78" s="21" t="s">
        <v>183</v>
      </c>
      <c r="E78" s="21" t="s">
        <v>184</v>
      </c>
      <c r="F78" s="20">
        <v>10</v>
      </c>
      <c r="G78" s="23">
        <f t="shared" si="5"/>
        <v>102.564102564103</v>
      </c>
      <c r="H78" s="23">
        <v>120</v>
      </c>
      <c r="I78" s="23">
        <f t="shared" si="6"/>
        <v>112.95192</v>
      </c>
      <c r="J78" s="23">
        <f t="shared" si="7"/>
        <v>11.295192</v>
      </c>
      <c r="K78" s="23">
        <f>SUM(H78:H81)</f>
        <v>1180.6</v>
      </c>
    </row>
    <row r="79" customHeight="1" spans="1:10">
      <c r="A79" s="20" t="s">
        <v>74</v>
      </c>
      <c r="B79" s="21" t="s">
        <v>43</v>
      </c>
      <c r="C79" s="22" t="s">
        <v>185</v>
      </c>
      <c r="D79" s="21" t="s">
        <v>186</v>
      </c>
      <c r="E79" s="21" t="s">
        <v>187</v>
      </c>
      <c r="F79" s="20">
        <v>40</v>
      </c>
      <c r="G79" s="23">
        <f t="shared" si="5"/>
        <v>116.239316239316</v>
      </c>
      <c r="H79" s="23">
        <v>136</v>
      </c>
      <c r="I79" s="23">
        <f t="shared" si="6"/>
        <v>128.012176</v>
      </c>
      <c r="J79" s="23">
        <f t="shared" si="7"/>
        <v>3.2003044</v>
      </c>
    </row>
    <row r="80" customHeight="1" spans="1:10">
      <c r="A80" s="20" t="s">
        <v>123</v>
      </c>
      <c r="B80" s="21" t="s">
        <v>43</v>
      </c>
      <c r="C80" s="22" t="s">
        <v>188</v>
      </c>
      <c r="D80" s="21" t="s">
        <v>189</v>
      </c>
      <c r="E80" s="21" t="s">
        <v>190</v>
      </c>
      <c r="F80" s="20">
        <v>10</v>
      </c>
      <c r="G80" s="23">
        <f t="shared" si="5"/>
        <v>121.367521367521</v>
      </c>
      <c r="H80" s="23">
        <v>142</v>
      </c>
      <c r="I80" s="23">
        <f t="shared" si="6"/>
        <v>133.659772</v>
      </c>
      <c r="J80" s="23">
        <f t="shared" si="7"/>
        <v>13.3659772</v>
      </c>
    </row>
    <row r="81" customHeight="1" spans="1:10">
      <c r="A81" s="20" t="s">
        <v>90</v>
      </c>
      <c r="B81" s="21" t="s">
        <v>43</v>
      </c>
      <c r="C81" s="22" t="s">
        <v>191</v>
      </c>
      <c r="D81" s="21" t="s">
        <v>192</v>
      </c>
      <c r="E81" s="21" t="s">
        <v>56</v>
      </c>
      <c r="F81" s="20">
        <v>10</v>
      </c>
      <c r="G81" s="23">
        <f t="shared" si="5"/>
        <v>668.888888888889</v>
      </c>
      <c r="H81" s="23">
        <v>782.6</v>
      </c>
      <c r="I81" s="23">
        <f t="shared" si="6"/>
        <v>736.6347716</v>
      </c>
      <c r="J81" s="23">
        <f t="shared" si="7"/>
        <v>73.66347716</v>
      </c>
    </row>
    <row r="82" customHeight="1" spans="1:11">
      <c r="A82" s="20" t="s">
        <v>74</v>
      </c>
      <c r="B82" s="21" t="s">
        <v>43</v>
      </c>
      <c r="C82" s="22" t="s">
        <v>108</v>
      </c>
      <c r="D82" s="21" t="s">
        <v>109</v>
      </c>
      <c r="E82" s="21" t="s">
        <v>110</v>
      </c>
      <c r="F82" s="20">
        <v>50</v>
      </c>
      <c r="G82" s="23">
        <f t="shared" si="5"/>
        <v>290.598290598291</v>
      </c>
      <c r="H82" s="23">
        <v>340</v>
      </c>
      <c r="I82" s="23">
        <f t="shared" si="6"/>
        <v>320.03044</v>
      </c>
      <c r="J82" s="23">
        <f t="shared" si="7"/>
        <v>6.4006088</v>
      </c>
      <c r="K82" s="23">
        <f>SUM(H82:H85)</f>
        <v>1919.6</v>
      </c>
    </row>
    <row r="83" customHeight="1" spans="1:10">
      <c r="A83" s="20" t="s">
        <v>42</v>
      </c>
      <c r="B83" s="21" t="s">
        <v>43</v>
      </c>
      <c r="C83" s="22" t="s">
        <v>193</v>
      </c>
      <c r="D83" s="21" t="s">
        <v>194</v>
      </c>
      <c r="E83" s="21" t="s">
        <v>195</v>
      </c>
      <c r="F83" s="20">
        <v>10</v>
      </c>
      <c r="G83" s="23">
        <f t="shared" si="5"/>
        <v>190.598290598291</v>
      </c>
      <c r="H83" s="23">
        <v>223</v>
      </c>
      <c r="I83" s="23">
        <f t="shared" si="6"/>
        <v>209.902318</v>
      </c>
      <c r="J83" s="23">
        <f t="shared" si="7"/>
        <v>20.9902318</v>
      </c>
    </row>
    <row r="84" customHeight="1" spans="1:10">
      <c r="A84" s="20" t="s">
        <v>42</v>
      </c>
      <c r="B84" s="21" t="s">
        <v>43</v>
      </c>
      <c r="C84" s="22" t="s">
        <v>196</v>
      </c>
      <c r="D84" s="21" t="s">
        <v>197</v>
      </c>
      <c r="E84" s="21" t="s">
        <v>198</v>
      </c>
      <c r="F84" s="20">
        <v>20</v>
      </c>
      <c r="G84" s="23">
        <f t="shared" si="5"/>
        <v>99.6581196581197</v>
      </c>
      <c r="H84" s="23">
        <v>116.6</v>
      </c>
      <c r="I84" s="23">
        <f t="shared" si="6"/>
        <v>109.7516156</v>
      </c>
      <c r="J84" s="23">
        <f t="shared" si="7"/>
        <v>5.48758078</v>
      </c>
    </row>
    <row r="85" customHeight="1" spans="1:10">
      <c r="A85" s="20" t="s">
        <v>74</v>
      </c>
      <c r="B85" s="21" t="s">
        <v>43</v>
      </c>
      <c r="C85" s="22" t="s">
        <v>199</v>
      </c>
      <c r="D85" s="21" t="s">
        <v>200</v>
      </c>
      <c r="E85" s="21" t="s">
        <v>201</v>
      </c>
      <c r="F85" s="20">
        <v>80</v>
      </c>
      <c r="G85" s="23">
        <f t="shared" si="5"/>
        <v>1059.82905982906</v>
      </c>
      <c r="H85" s="23">
        <v>1240</v>
      </c>
      <c r="I85" s="23">
        <f t="shared" si="6"/>
        <v>1167.16984</v>
      </c>
      <c r="J85" s="23">
        <f t="shared" si="7"/>
        <v>14.589623</v>
      </c>
    </row>
    <row r="86" customHeight="1" spans="1:11">
      <c r="A86" s="20" t="s">
        <v>57</v>
      </c>
      <c r="B86" s="21" t="s">
        <v>43</v>
      </c>
      <c r="C86" s="22" t="s">
        <v>161</v>
      </c>
      <c r="D86" s="21" t="s">
        <v>162</v>
      </c>
      <c r="E86" s="21" t="s">
        <v>163</v>
      </c>
      <c r="F86" s="20">
        <v>120</v>
      </c>
      <c r="G86" s="23">
        <f t="shared" ref="G86:G90" si="8">H86/1.17</f>
        <v>592.820512820513</v>
      </c>
      <c r="H86" s="23">
        <v>693.6</v>
      </c>
      <c r="I86" s="23">
        <f t="shared" si="6"/>
        <v>652.8620976</v>
      </c>
      <c r="J86" s="23">
        <f t="shared" si="7"/>
        <v>5.44051748</v>
      </c>
      <c r="K86" s="23">
        <f>SUM(H86:H89)</f>
        <v>2670.6</v>
      </c>
    </row>
    <row r="87" customHeight="1" spans="1:10">
      <c r="A87" s="20" t="s">
        <v>202</v>
      </c>
      <c r="B87" s="21" t="s">
        <v>43</v>
      </c>
      <c r="C87" s="22" t="s">
        <v>203</v>
      </c>
      <c r="D87" s="21" t="s">
        <v>118</v>
      </c>
      <c r="E87" s="21" t="s">
        <v>204</v>
      </c>
      <c r="F87" s="20">
        <v>60</v>
      </c>
      <c r="G87" s="23">
        <f t="shared" si="8"/>
        <v>441.025641025641</v>
      </c>
      <c r="H87" s="23">
        <v>516</v>
      </c>
      <c r="I87" s="23">
        <f t="shared" si="6"/>
        <v>485.693256</v>
      </c>
      <c r="J87" s="23">
        <f t="shared" si="7"/>
        <v>8.0948876</v>
      </c>
    </row>
    <row r="88" customHeight="1" spans="1:10">
      <c r="A88" s="20" t="s">
        <v>29</v>
      </c>
      <c r="B88" s="21" t="s">
        <v>43</v>
      </c>
      <c r="C88" s="22" t="s">
        <v>205</v>
      </c>
      <c r="D88" s="21" t="s">
        <v>152</v>
      </c>
      <c r="E88" s="21" t="s">
        <v>206</v>
      </c>
      <c r="F88" s="20">
        <v>50</v>
      </c>
      <c r="G88" s="23">
        <f t="shared" si="8"/>
        <v>833.333333333333</v>
      </c>
      <c r="H88" s="23">
        <v>975</v>
      </c>
      <c r="I88" s="23">
        <f t="shared" si="6"/>
        <v>917.73435</v>
      </c>
      <c r="J88" s="23">
        <f t="shared" si="7"/>
        <v>18.354687</v>
      </c>
    </row>
    <row r="89" customHeight="1" spans="1:10">
      <c r="A89" s="20" t="s">
        <v>74</v>
      </c>
      <c r="B89" s="21" t="s">
        <v>43</v>
      </c>
      <c r="C89" s="22" t="s">
        <v>207</v>
      </c>
      <c r="D89" s="21" t="s">
        <v>208</v>
      </c>
      <c r="E89" s="21" t="s">
        <v>80</v>
      </c>
      <c r="F89" s="20">
        <v>30</v>
      </c>
      <c r="G89" s="23">
        <f t="shared" si="8"/>
        <v>415.384615384615</v>
      </c>
      <c r="H89" s="23">
        <v>486</v>
      </c>
      <c r="I89" s="23">
        <f t="shared" si="6"/>
        <v>457.455276</v>
      </c>
      <c r="J89" s="23">
        <f t="shared" si="7"/>
        <v>15.2485092</v>
      </c>
    </row>
    <row r="90" customHeight="1" spans="1:11">
      <c r="A90" s="20" t="s">
        <v>209</v>
      </c>
      <c r="B90" s="21" t="s">
        <v>210</v>
      </c>
      <c r="C90" s="22" t="s">
        <v>211</v>
      </c>
      <c r="D90" s="21" t="s">
        <v>212</v>
      </c>
      <c r="E90" s="20" t="s">
        <v>213</v>
      </c>
      <c r="F90" s="20">
        <v>900</v>
      </c>
      <c r="G90" s="23">
        <f t="shared" si="8"/>
        <v>12276.9230769231</v>
      </c>
      <c r="H90" s="23">
        <v>14364</v>
      </c>
      <c r="I90" s="23">
        <f t="shared" si="6"/>
        <v>13520.344824</v>
      </c>
      <c r="J90" s="23">
        <f t="shared" si="7"/>
        <v>15.02260536</v>
      </c>
      <c r="K90" s="23">
        <f t="shared" ref="K90:K92" si="9">H90</f>
        <v>14364</v>
      </c>
    </row>
    <row r="91" customHeight="1" spans="1:11">
      <c r="A91" s="20" t="s">
        <v>36</v>
      </c>
      <c r="B91" s="21" t="s">
        <v>214</v>
      </c>
      <c r="C91" s="22" t="s">
        <v>37</v>
      </c>
      <c r="D91" s="21" t="s">
        <v>38</v>
      </c>
      <c r="E91" s="21" t="s">
        <v>39</v>
      </c>
      <c r="F91" s="20">
        <v>200</v>
      </c>
      <c r="G91" s="23">
        <v>5350.43</v>
      </c>
      <c r="H91" s="23">
        <f t="shared" ref="H91:H113" si="10">G91*1.17</f>
        <v>6260.0031</v>
      </c>
      <c r="I91" s="23">
        <f t="shared" si="6"/>
        <v>5892.3280779246</v>
      </c>
      <c r="J91" s="23">
        <f t="shared" si="7"/>
        <v>29.461640389623</v>
      </c>
      <c r="K91" s="23">
        <f t="shared" si="9"/>
        <v>6260.0031</v>
      </c>
    </row>
    <row r="92" customHeight="1" spans="1:11">
      <c r="A92" s="20" t="s">
        <v>36</v>
      </c>
      <c r="B92" s="21" t="s">
        <v>215</v>
      </c>
      <c r="C92" s="22" t="s">
        <v>37</v>
      </c>
      <c r="D92" s="21" t="s">
        <v>38</v>
      </c>
      <c r="E92" s="21" t="s">
        <v>39</v>
      </c>
      <c r="F92" s="20">
        <v>200</v>
      </c>
      <c r="G92" s="23">
        <v>5641.026</v>
      </c>
      <c r="H92" s="23">
        <f t="shared" si="10"/>
        <v>6600.00042</v>
      </c>
      <c r="I92" s="23">
        <f t="shared" si="6"/>
        <v>6212.35599533172</v>
      </c>
      <c r="J92" s="23">
        <f t="shared" si="7"/>
        <v>31.0617799766586</v>
      </c>
      <c r="K92" s="23">
        <f t="shared" si="9"/>
        <v>6600.00042</v>
      </c>
    </row>
    <row r="93" customHeight="1" spans="1:11">
      <c r="A93" s="20" t="s">
        <v>36</v>
      </c>
      <c r="B93" s="21" t="s">
        <v>215</v>
      </c>
      <c r="C93" s="22" t="s">
        <v>37</v>
      </c>
      <c r="D93" s="21" t="s">
        <v>38</v>
      </c>
      <c r="E93" s="21" t="s">
        <v>39</v>
      </c>
      <c r="F93" s="20">
        <v>150</v>
      </c>
      <c r="G93" s="23">
        <v>4230.77</v>
      </c>
      <c r="H93" s="23">
        <f t="shared" si="10"/>
        <v>4950.0009</v>
      </c>
      <c r="I93" s="23">
        <f t="shared" si="6"/>
        <v>4659.2675471394</v>
      </c>
      <c r="J93" s="23">
        <f t="shared" si="7"/>
        <v>31.061783647596</v>
      </c>
      <c r="K93" s="23">
        <f>SUBTOTAL(9,H93:H94)</f>
        <v>11550.00249</v>
      </c>
    </row>
    <row r="94" customHeight="1" spans="1:10">
      <c r="A94" s="20" t="s">
        <v>36</v>
      </c>
      <c r="B94" s="21" t="s">
        <v>215</v>
      </c>
      <c r="C94" s="22" t="s">
        <v>37</v>
      </c>
      <c r="D94" s="21" t="s">
        <v>41</v>
      </c>
      <c r="E94" s="21" t="s">
        <v>39</v>
      </c>
      <c r="F94" s="20">
        <v>200</v>
      </c>
      <c r="G94" s="23">
        <v>5641.027</v>
      </c>
      <c r="H94" s="23">
        <f t="shared" si="10"/>
        <v>6600.00159</v>
      </c>
      <c r="I94" s="23">
        <f t="shared" si="6"/>
        <v>6212.35709661294</v>
      </c>
      <c r="J94" s="23">
        <f t="shared" si="7"/>
        <v>31.0617854830647</v>
      </c>
    </row>
    <row r="95" customHeight="1" spans="1:11">
      <c r="A95" s="20" t="s">
        <v>29</v>
      </c>
      <c r="B95" s="21" t="s">
        <v>216</v>
      </c>
      <c r="C95" s="22" t="s">
        <v>217</v>
      </c>
      <c r="D95" s="21" t="s">
        <v>218</v>
      </c>
      <c r="E95" s="21" t="s">
        <v>219</v>
      </c>
      <c r="F95" s="20">
        <v>935</v>
      </c>
      <c r="G95" s="23">
        <v>20346.24</v>
      </c>
      <c r="H95" s="23">
        <f t="shared" si="10"/>
        <v>23805.1008</v>
      </c>
      <c r="I95" s="23">
        <f t="shared" si="6"/>
        <v>22406.9320096128</v>
      </c>
      <c r="J95" s="23">
        <f t="shared" si="7"/>
        <v>23.9646331653613</v>
      </c>
      <c r="K95" s="23">
        <f>SUBTOTAL(9,H95:H96)</f>
        <v>71215.4547</v>
      </c>
    </row>
    <row r="96" customHeight="1" spans="1:10">
      <c r="A96" s="20" t="s">
        <v>29</v>
      </c>
      <c r="B96" s="21" t="s">
        <v>216</v>
      </c>
      <c r="C96" s="22" t="s">
        <v>217</v>
      </c>
      <c r="D96" s="21" t="s">
        <v>218</v>
      </c>
      <c r="E96" s="21" t="s">
        <v>219</v>
      </c>
      <c r="F96" s="20">
        <v>2665</v>
      </c>
      <c r="G96" s="23">
        <v>40521.67</v>
      </c>
      <c r="H96" s="23">
        <f t="shared" si="10"/>
        <v>47410.3539</v>
      </c>
      <c r="I96" s="23">
        <f t="shared" si="6"/>
        <v>44625.7541740374</v>
      </c>
      <c r="J96" s="23">
        <f t="shared" si="7"/>
        <v>16.7451235174624</v>
      </c>
    </row>
    <row r="97" customHeight="1" spans="1:11">
      <c r="A97" s="20" t="s">
        <v>220</v>
      </c>
      <c r="B97" s="21" t="s">
        <v>221</v>
      </c>
      <c r="C97" s="22" t="s">
        <v>222</v>
      </c>
      <c r="D97" s="21" t="s">
        <v>223</v>
      </c>
      <c r="E97" s="21" t="s">
        <v>224</v>
      </c>
      <c r="F97" s="20">
        <v>240</v>
      </c>
      <c r="G97" s="23">
        <v>14728.205</v>
      </c>
      <c r="H97" s="23">
        <f t="shared" si="10"/>
        <v>17231.99985</v>
      </c>
      <c r="I97" s="23">
        <f t="shared" si="6"/>
        <v>16219.8955708101</v>
      </c>
      <c r="J97" s="23">
        <f t="shared" si="7"/>
        <v>67.5828982117088</v>
      </c>
      <c r="K97" s="23">
        <f>SUBTOTAL(9,H97:H99)</f>
        <v>86000.00175</v>
      </c>
    </row>
    <row r="98" customHeight="1" spans="1:10">
      <c r="A98" s="20" t="s">
        <v>29</v>
      </c>
      <c r="B98" s="21" t="s">
        <v>221</v>
      </c>
      <c r="C98" s="22" t="s">
        <v>225</v>
      </c>
      <c r="D98" s="21" t="s">
        <v>226</v>
      </c>
      <c r="E98" s="21" t="s">
        <v>227</v>
      </c>
      <c r="F98" s="20">
        <v>1600</v>
      </c>
      <c r="G98" s="23">
        <v>43117.95</v>
      </c>
      <c r="H98" s="23">
        <f t="shared" si="10"/>
        <v>50448.0015</v>
      </c>
      <c r="I98" s="23">
        <f t="shared" si="6"/>
        <v>47484.988579899</v>
      </c>
      <c r="J98" s="23">
        <f t="shared" si="7"/>
        <v>29.6781178624369</v>
      </c>
    </row>
    <row r="99" customHeight="1" spans="1:10">
      <c r="A99" s="20" t="s">
        <v>228</v>
      </c>
      <c r="B99" s="21" t="s">
        <v>221</v>
      </c>
      <c r="C99" s="22" t="s">
        <v>229</v>
      </c>
      <c r="D99" s="21" t="s">
        <v>230</v>
      </c>
      <c r="E99" s="21" t="s">
        <v>107</v>
      </c>
      <c r="F99" s="20">
        <v>400</v>
      </c>
      <c r="G99" s="23">
        <v>15658.12</v>
      </c>
      <c r="H99" s="23">
        <f t="shared" si="10"/>
        <v>18320.0004</v>
      </c>
      <c r="I99" s="23">
        <f t="shared" si="6"/>
        <v>17243.9934965064</v>
      </c>
      <c r="J99" s="23">
        <f t="shared" si="7"/>
        <v>43.109983741266</v>
      </c>
    </row>
    <row r="100" customHeight="1" spans="1:11">
      <c r="A100" s="20" t="s">
        <v>231</v>
      </c>
      <c r="B100" s="21" t="s">
        <v>221</v>
      </c>
      <c r="C100" s="22" t="s">
        <v>232</v>
      </c>
      <c r="D100" s="21" t="s">
        <v>233</v>
      </c>
      <c r="E100" s="21" t="s">
        <v>234</v>
      </c>
      <c r="F100" s="20">
        <v>1200</v>
      </c>
      <c r="G100" s="23">
        <v>65435.9</v>
      </c>
      <c r="H100" s="23">
        <f t="shared" si="10"/>
        <v>76560.003</v>
      </c>
      <c r="I100" s="23">
        <f t="shared" si="6"/>
        <v>72063.327783798</v>
      </c>
      <c r="J100" s="23">
        <f t="shared" si="7"/>
        <v>60.052773153165</v>
      </c>
      <c r="K100" s="23">
        <f>SUM(H100:H102)</f>
        <v>89801.0029566</v>
      </c>
    </row>
    <row r="101" customHeight="1" spans="1:10">
      <c r="A101" s="20" t="s">
        <v>231</v>
      </c>
      <c r="B101" s="21" t="s">
        <v>221</v>
      </c>
      <c r="C101" s="22" t="s">
        <v>235</v>
      </c>
      <c r="D101" s="21" t="s">
        <v>236</v>
      </c>
      <c r="E101" s="21" t="s">
        <v>237</v>
      </c>
      <c r="F101" s="20">
        <v>100</v>
      </c>
      <c r="G101" s="23">
        <v>5982.90598</v>
      </c>
      <c r="H101" s="23">
        <f t="shared" si="10"/>
        <v>6999.9999966</v>
      </c>
      <c r="I101" s="23">
        <f t="shared" si="6"/>
        <v>6588.8619967997</v>
      </c>
      <c r="J101" s="23">
        <f t="shared" si="7"/>
        <v>65.888619967997</v>
      </c>
    </row>
    <row r="102" customHeight="1" spans="1:10">
      <c r="A102" s="20" t="s">
        <v>231</v>
      </c>
      <c r="B102" s="21" t="s">
        <v>221</v>
      </c>
      <c r="C102" s="22" t="s">
        <v>238</v>
      </c>
      <c r="D102" s="21" t="s">
        <v>239</v>
      </c>
      <c r="E102" s="21" t="s">
        <v>240</v>
      </c>
      <c r="F102" s="20">
        <v>100</v>
      </c>
      <c r="G102" s="23">
        <v>5334.188</v>
      </c>
      <c r="H102" s="23">
        <f t="shared" si="10"/>
        <v>6240.99996</v>
      </c>
      <c r="I102" s="23">
        <f t="shared" si="6"/>
        <v>5874.44106834936</v>
      </c>
      <c r="J102" s="23">
        <f t="shared" si="7"/>
        <v>58.7444106834936</v>
      </c>
    </row>
    <row r="103" customHeight="1" spans="1:11">
      <c r="A103" s="20" t="s">
        <v>241</v>
      </c>
      <c r="B103" s="21" t="s">
        <v>221</v>
      </c>
      <c r="C103" s="22" t="s">
        <v>242</v>
      </c>
      <c r="D103" s="21" t="s">
        <v>243</v>
      </c>
      <c r="E103" s="21" t="s">
        <v>244</v>
      </c>
      <c r="F103" s="20">
        <v>200</v>
      </c>
      <c r="G103" s="23">
        <v>16764.1</v>
      </c>
      <c r="H103" s="23">
        <f t="shared" si="10"/>
        <v>19613.997</v>
      </c>
      <c r="I103" s="23">
        <f t="shared" si="6"/>
        <v>18461.988500202</v>
      </c>
      <c r="J103" s="23">
        <f t="shared" si="7"/>
        <v>92.30994250101</v>
      </c>
      <c r="K103" s="23">
        <f>SUM(H103:H107)</f>
        <v>86293.99818</v>
      </c>
    </row>
    <row r="104" customHeight="1" spans="1:10">
      <c r="A104" s="20" t="s">
        <v>90</v>
      </c>
      <c r="B104" s="21" t="s">
        <v>221</v>
      </c>
      <c r="C104" s="22" t="s">
        <v>245</v>
      </c>
      <c r="D104" s="21" t="s">
        <v>246</v>
      </c>
      <c r="E104" s="21" t="s">
        <v>247</v>
      </c>
      <c r="F104" s="20">
        <v>600</v>
      </c>
      <c r="G104" s="23">
        <v>11292.31</v>
      </c>
      <c r="H104" s="23">
        <f t="shared" si="10"/>
        <v>13212.0027</v>
      </c>
      <c r="I104" s="23">
        <f t="shared" si="6"/>
        <v>12436.0089334182</v>
      </c>
      <c r="J104" s="23">
        <f t="shared" si="7"/>
        <v>20.726681555697</v>
      </c>
    </row>
    <row r="105" customHeight="1" spans="1:10">
      <c r="A105" s="20" t="s">
        <v>248</v>
      </c>
      <c r="B105" s="21" t="s">
        <v>221</v>
      </c>
      <c r="C105" s="22" t="s">
        <v>249</v>
      </c>
      <c r="D105" s="21" t="s">
        <v>250</v>
      </c>
      <c r="E105" s="21" t="s">
        <v>251</v>
      </c>
      <c r="F105" s="20">
        <v>2000</v>
      </c>
      <c r="G105" s="23">
        <v>30957.264</v>
      </c>
      <c r="H105" s="23">
        <f t="shared" si="10"/>
        <v>36219.99888</v>
      </c>
      <c r="I105" s="23">
        <f t="shared" si="6"/>
        <v>34092.6534657821</v>
      </c>
      <c r="J105" s="23">
        <f t="shared" si="7"/>
        <v>17.046326732891</v>
      </c>
    </row>
    <row r="106" customHeight="1" spans="1:10">
      <c r="A106" s="20" t="s">
        <v>252</v>
      </c>
      <c r="B106" s="21" t="s">
        <v>221</v>
      </c>
      <c r="C106" s="22" t="s">
        <v>253</v>
      </c>
      <c r="D106" s="21" t="s">
        <v>254</v>
      </c>
      <c r="E106" s="21" t="s">
        <v>255</v>
      </c>
      <c r="F106" s="20">
        <v>150</v>
      </c>
      <c r="G106" s="23">
        <v>9415.38</v>
      </c>
      <c r="H106" s="23">
        <f t="shared" si="10"/>
        <v>11015.9946</v>
      </c>
      <c r="I106" s="23">
        <f t="shared" si="6"/>
        <v>10368.9811731636</v>
      </c>
      <c r="J106" s="23">
        <f t="shared" si="7"/>
        <v>69.126541154424</v>
      </c>
    </row>
    <row r="107" customHeight="1" spans="1:10">
      <c r="A107" s="20" t="s">
        <v>256</v>
      </c>
      <c r="B107" s="21" t="s">
        <v>221</v>
      </c>
      <c r="C107" s="22" t="s">
        <v>257</v>
      </c>
      <c r="D107" s="21" t="s">
        <v>258</v>
      </c>
      <c r="E107" s="21" t="s">
        <v>259</v>
      </c>
      <c r="F107" s="20">
        <v>400</v>
      </c>
      <c r="G107" s="23">
        <v>5326.5</v>
      </c>
      <c r="H107" s="23">
        <f t="shared" si="10"/>
        <v>6232.005</v>
      </c>
      <c r="I107" s="23">
        <f t="shared" si="6"/>
        <v>5865.97441833</v>
      </c>
      <c r="J107" s="23">
        <f t="shared" si="7"/>
        <v>14.664936045825</v>
      </c>
    </row>
    <row r="108" customHeight="1" spans="1:11">
      <c r="A108" s="20" t="s">
        <v>231</v>
      </c>
      <c r="B108" s="21" t="s">
        <v>221</v>
      </c>
      <c r="C108" s="22" t="s">
        <v>260</v>
      </c>
      <c r="D108" s="21" t="s">
        <v>261</v>
      </c>
      <c r="E108" s="21" t="s">
        <v>262</v>
      </c>
      <c r="F108" s="20">
        <v>300</v>
      </c>
      <c r="G108" s="23">
        <v>34938.464</v>
      </c>
      <c r="H108" s="23">
        <f t="shared" si="10"/>
        <v>40878.00288</v>
      </c>
      <c r="I108" s="23">
        <f t="shared" si="6"/>
        <v>38477.0742588461</v>
      </c>
      <c r="J108" s="23">
        <f t="shared" si="7"/>
        <v>128.256914196154</v>
      </c>
      <c r="K108" s="23">
        <f>SUM(H108:H111)</f>
        <v>81534.49668</v>
      </c>
    </row>
    <row r="109" customHeight="1" spans="1:10">
      <c r="A109" s="20" t="s">
        <v>263</v>
      </c>
      <c r="B109" s="21" t="s">
        <v>221</v>
      </c>
      <c r="C109" s="22" t="s">
        <v>264</v>
      </c>
      <c r="D109" s="21" t="s">
        <v>265</v>
      </c>
      <c r="E109" s="21" t="s">
        <v>266</v>
      </c>
      <c r="F109" s="20">
        <v>360</v>
      </c>
      <c r="G109" s="23">
        <v>31600</v>
      </c>
      <c r="H109" s="23">
        <f t="shared" si="10"/>
        <v>36972</v>
      </c>
      <c r="I109" s="23">
        <f t="shared" si="6"/>
        <v>34800.486552</v>
      </c>
      <c r="J109" s="23">
        <f t="shared" si="7"/>
        <v>96.6680182</v>
      </c>
    </row>
    <row r="110" customHeight="1" spans="1:10">
      <c r="A110" s="20" t="s">
        <v>231</v>
      </c>
      <c r="B110" s="21" t="s">
        <v>221</v>
      </c>
      <c r="C110" s="22" t="s">
        <v>267</v>
      </c>
      <c r="D110" s="21" t="s">
        <v>268</v>
      </c>
      <c r="E110" s="21" t="s">
        <v>240</v>
      </c>
      <c r="F110" s="20">
        <v>50</v>
      </c>
      <c r="G110" s="23">
        <v>1438.03</v>
      </c>
      <c r="H110" s="23">
        <f t="shared" si="10"/>
        <v>1682.4951</v>
      </c>
      <c r="I110" s="23">
        <f t="shared" si="6"/>
        <v>1583.6754327966</v>
      </c>
      <c r="J110" s="23">
        <f t="shared" si="7"/>
        <v>31.673508655932</v>
      </c>
    </row>
    <row r="111" customHeight="1" spans="1:10">
      <c r="A111" s="20" t="s">
        <v>269</v>
      </c>
      <c r="B111" s="21" t="s">
        <v>221</v>
      </c>
      <c r="C111" s="22" t="s">
        <v>270</v>
      </c>
      <c r="D111" s="21" t="s">
        <v>271</v>
      </c>
      <c r="E111" s="21" t="s">
        <v>272</v>
      </c>
      <c r="F111" s="20">
        <v>200</v>
      </c>
      <c r="G111" s="23">
        <v>1711.11</v>
      </c>
      <c r="H111" s="23">
        <f t="shared" si="10"/>
        <v>2001.9987</v>
      </c>
      <c r="I111" s="23">
        <f t="shared" si="6"/>
        <v>1884.4133083542</v>
      </c>
      <c r="J111" s="23">
        <f t="shared" si="7"/>
        <v>9.422066541771</v>
      </c>
    </row>
    <row r="112" customHeight="1" spans="1:11">
      <c r="A112" s="20" t="s">
        <v>273</v>
      </c>
      <c r="B112" s="21" t="s">
        <v>221</v>
      </c>
      <c r="C112" s="22" t="s">
        <v>274</v>
      </c>
      <c r="D112" s="21" t="s">
        <v>275</v>
      </c>
      <c r="E112" s="21" t="s">
        <v>276</v>
      </c>
      <c r="F112" s="20">
        <v>300</v>
      </c>
      <c r="G112" s="23">
        <v>5530.77</v>
      </c>
      <c r="H112" s="23">
        <f t="shared" si="10"/>
        <v>6471.0009</v>
      </c>
      <c r="I112" s="23">
        <f t="shared" si="6"/>
        <v>6090.9331331394</v>
      </c>
      <c r="J112" s="23">
        <f t="shared" si="7"/>
        <v>20.303110443798</v>
      </c>
      <c r="K112" s="23">
        <f>SUM(H112:H113)</f>
        <v>9119.0034</v>
      </c>
    </row>
    <row r="113" customHeight="1" spans="1:10">
      <c r="A113" s="20" t="s">
        <v>273</v>
      </c>
      <c r="B113" s="21" t="s">
        <v>221</v>
      </c>
      <c r="C113" s="22" t="s">
        <v>274</v>
      </c>
      <c r="D113" s="21" t="s">
        <v>277</v>
      </c>
      <c r="E113" s="21" t="s">
        <v>276</v>
      </c>
      <c r="F113" s="20">
        <v>80</v>
      </c>
      <c r="G113" s="23">
        <v>2263.25</v>
      </c>
      <c r="H113" s="23">
        <f t="shared" si="10"/>
        <v>2648.0025</v>
      </c>
      <c r="I113" s="23">
        <f t="shared" si="6"/>
        <v>2492.474721165</v>
      </c>
      <c r="J113" s="23">
        <f t="shared" si="7"/>
        <v>31.1559340145625</v>
      </c>
    </row>
    <row r="114" customHeight="1" spans="1:11">
      <c r="A114" s="20" t="s">
        <v>231</v>
      </c>
      <c r="B114" s="21" t="s">
        <v>221</v>
      </c>
      <c r="C114" s="22" t="s">
        <v>278</v>
      </c>
      <c r="D114" s="21" t="s">
        <v>279</v>
      </c>
      <c r="E114" s="21" t="s">
        <v>280</v>
      </c>
      <c r="F114" s="20">
        <v>100</v>
      </c>
      <c r="G114" s="23">
        <v>19988.89</v>
      </c>
      <c r="H114" s="23">
        <f t="shared" ref="H114:H121" si="11">G114*1.17</f>
        <v>23387.0013</v>
      </c>
      <c r="I114" s="23">
        <f t="shared" si="6"/>
        <v>22013.3891656458</v>
      </c>
      <c r="J114" s="23">
        <f t="shared" si="7"/>
        <v>220.133891656458</v>
      </c>
      <c r="K114" s="23">
        <f>SUM(H114:H120)</f>
        <v>79415.0019</v>
      </c>
    </row>
    <row r="115" customHeight="1" spans="1:10">
      <c r="A115" s="20" t="s">
        <v>241</v>
      </c>
      <c r="B115" s="21" t="s">
        <v>221</v>
      </c>
      <c r="C115" s="22" t="s">
        <v>242</v>
      </c>
      <c r="D115" s="21" t="s">
        <v>243</v>
      </c>
      <c r="E115" s="21" t="s">
        <v>244</v>
      </c>
      <c r="F115" s="20">
        <v>100</v>
      </c>
      <c r="G115" s="23">
        <v>8382.05</v>
      </c>
      <c r="H115" s="23">
        <f t="shared" si="11"/>
        <v>9806.9985</v>
      </c>
      <c r="I115" s="23">
        <f t="shared" si="6"/>
        <v>9230.994250101</v>
      </c>
      <c r="J115" s="23">
        <f t="shared" si="7"/>
        <v>92.30994250101</v>
      </c>
    </row>
    <row r="116" customHeight="1" spans="1:10">
      <c r="A116" s="20" t="s">
        <v>248</v>
      </c>
      <c r="B116" s="21" t="s">
        <v>221</v>
      </c>
      <c r="C116" s="22" t="s">
        <v>249</v>
      </c>
      <c r="D116" s="21" t="s">
        <v>250</v>
      </c>
      <c r="E116" s="21" t="s">
        <v>251</v>
      </c>
      <c r="F116" s="20">
        <v>1000</v>
      </c>
      <c r="G116" s="23">
        <v>15478.63</v>
      </c>
      <c r="H116" s="23">
        <f t="shared" si="11"/>
        <v>18109.9971</v>
      </c>
      <c r="I116" s="23">
        <f t="shared" si="6"/>
        <v>17046.3245303286</v>
      </c>
      <c r="J116" s="23">
        <f t="shared" si="7"/>
        <v>17.0463245303286</v>
      </c>
    </row>
    <row r="117" customHeight="1" spans="1:10">
      <c r="A117" s="20" t="s">
        <v>220</v>
      </c>
      <c r="B117" s="21" t="s">
        <v>221</v>
      </c>
      <c r="C117" s="22" t="s">
        <v>222</v>
      </c>
      <c r="D117" s="21" t="s">
        <v>223</v>
      </c>
      <c r="E117" s="21" t="s">
        <v>224</v>
      </c>
      <c r="F117" s="20">
        <v>160</v>
      </c>
      <c r="G117" s="23">
        <v>9818.8</v>
      </c>
      <c r="H117" s="23">
        <f t="shared" si="11"/>
        <v>11487.996</v>
      </c>
      <c r="I117" s="23">
        <f t="shared" si="6"/>
        <v>10813.260042936</v>
      </c>
      <c r="J117" s="23">
        <f t="shared" si="7"/>
        <v>67.58287526835</v>
      </c>
    </row>
    <row r="118" customHeight="1" spans="1:10">
      <c r="A118" s="20" t="s">
        <v>29</v>
      </c>
      <c r="B118" s="21" t="s">
        <v>221</v>
      </c>
      <c r="C118" s="22" t="s">
        <v>205</v>
      </c>
      <c r="D118" s="21" t="s">
        <v>281</v>
      </c>
      <c r="E118" s="21" t="s">
        <v>282</v>
      </c>
      <c r="F118" s="20">
        <v>400</v>
      </c>
      <c r="G118" s="23">
        <v>7182.91</v>
      </c>
      <c r="H118" s="23">
        <f t="shared" si="11"/>
        <v>8404.0047</v>
      </c>
      <c r="I118" s="23">
        <f t="shared" si="6"/>
        <v>7910.4038879502</v>
      </c>
      <c r="J118" s="23">
        <f t="shared" si="7"/>
        <v>19.7760097198755</v>
      </c>
    </row>
    <row r="119" customHeight="1" spans="1:10">
      <c r="A119" s="20" t="s">
        <v>74</v>
      </c>
      <c r="B119" s="21" t="s">
        <v>221</v>
      </c>
      <c r="C119" s="22" t="s">
        <v>283</v>
      </c>
      <c r="D119" s="21" t="s">
        <v>284</v>
      </c>
      <c r="E119" s="21" t="s">
        <v>285</v>
      </c>
      <c r="F119" s="20">
        <v>100</v>
      </c>
      <c r="G119" s="23">
        <v>3110.26</v>
      </c>
      <c r="H119" s="23">
        <f t="shared" si="11"/>
        <v>3639.0042</v>
      </c>
      <c r="I119" s="23">
        <f t="shared" si="6"/>
        <v>3425.2709273172</v>
      </c>
      <c r="J119" s="23">
        <f t="shared" si="7"/>
        <v>34.252709273172</v>
      </c>
    </row>
    <row r="120" customHeight="1" spans="1:10">
      <c r="A120" s="20" t="s">
        <v>228</v>
      </c>
      <c r="B120" s="21" t="s">
        <v>221</v>
      </c>
      <c r="C120" s="22" t="s">
        <v>229</v>
      </c>
      <c r="D120" s="21" t="s">
        <v>230</v>
      </c>
      <c r="E120" s="21" t="s">
        <v>107</v>
      </c>
      <c r="F120" s="20">
        <v>100</v>
      </c>
      <c r="G120" s="23">
        <v>3914.53</v>
      </c>
      <c r="H120" s="23">
        <f t="shared" si="11"/>
        <v>4580.0001</v>
      </c>
      <c r="I120" s="23">
        <f t="shared" si="6"/>
        <v>4310.9983741266</v>
      </c>
      <c r="J120" s="23">
        <f t="shared" si="7"/>
        <v>43.109983741266</v>
      </c>
    </row>
    <row r="121" customHeight="1" spans="1:11">
      <c r="A121" s="20" t="s">
        <v>273</v>
      </c>
      <c r="B121" s="21" t="s">
        <v>221</v>
      </c>
      <c r="C121" s="22" t="s">
        <v>286</v>
      </c>
      <c r="D121" s="21" t="s">
        <v>287</v>
      </c>
      <c r="E121" s="21" t="s">
        <v>288</v>
      </c>
      <c r="F121" s="20">
        <v>-230</v>
      </c>
      <c r="G121" s="23">
        <v>-471.798</v>
      </c>
      <c r="H121" s="23">
        <f t="shared" si="11"/>
        <v>-552.00366</v>
      </c>
      <c r="I121" s="23">
        <f t="shared" si="6"/>
        <v>-519.58227703356</v>
      </c>
      <c r="J121" s="23">
        <f t="shared" si="7"/>
        <v>2.25905337840678</v>
      </c>
      <c r="K121" s="23">
        <f>H121</f>
        <v>-552.00366</v>
      </c>
    </row>
    <row r="122" customHeight="1" spans="1:11">
      <c r="A122" s="20" t="s">
        <v>273</v>
      </c>
      <c r="B122" s="21" t="s">
        <v>221</v>
      </c>
      <c r="C122" s="22" t="s">
        <v>286</v>
      </c>
      <c r="D122" s="21" t="s">
        <v>287</v>
      </c>
      <c r="E122" s="21" t="s">
        <v>288</v>
      </c>
      <c r="F122" s="20">
        <v>-350</v>
      </c>
      <c r="G122" s="23">
        <v>-717.95</v>
      </c>
      <c r="H122" s="23">
        <f t="shared" ref="H122:H137" si="12">G122*1.17</f>
        <v>-840.0015</v>
      </c>
      <c r="I122" s="23">
        <f t="shared" si="6"/>
        <v>-790.664851899</v>
      </c>
      <c r="J122" s="23">
        <f t="shared" si="7"/>
        <v>2.25904243399714</v>
      </c>
      <c r="K122" s="23">
        <f>H122</f>
        <v>-840.0015</v>
      </c>
    </row>
    <row r="123" customHeight="1" spans="1:11">
      <c r="A123" s="20" t="s">
        <v>29</v>
      </c>
      <c r="B123" s="21" t="s">
        <v>221</v>
      </c>
      <c r="C123" s="22" t="s">
        <v>225</v>
      </c>
      <c r="D123" s="21" t="s">
        <v>226</v>
      </c>
      <c r="E123" s="21" t="s">
        <v>227</v>
      </c>
      <c r="F123" s="20">
        <v>-1258</v>
      </c>
      <c r="G123" s="23">
        <v>-12289.69</v>
      </c>
      <c r="H123" s="23">
        <f t="shared" si="12"/>
        <v>-14378.9373</v>
      </c>
      <c r="I123" s="23">
        <f t="shared" si="6"/>
        <v>-13534.4047966218</v>
      </c>
      <c r="J123" s="23">
        <f t="shared" si="7"/>
        <v>10.7586683597948</v>
      </c>
      <c r="K123" s="23">
        <f>SUM(H123:H124)</f>
        <v>-14834.6406</v>
      </c>
    </row>
    <row r="124" customHeight="1" spans="1:10">
      <c r="A124" s="20" t="s">
        <v>289</v>
      </c>
      <c r="B124" s="21" t="s">
        <v>221</v>
      </c>
      <c r="C124" s="22" t="s">
        <v>290</v>
      </c>
      <c r="D124" s="21" t="s">
        <v>291</v>
      </c>
      <c r="E124" s="21" t="s">
        <v>292</v>
      </c>
      <c r="F124" s="20">
        <v>-70</v>
      </c>
      <c r="G124" s="23">
        <v>-389.49</v>
      </c>
      <c r="H124" s="23">
        <f t="shared" si="12"/>
        <v>-455.7033</v>
      </c>
      <c r="I124" s="23">
        <f t="shared" si="6"/>
        <v>-428.9380223778</v>
      </c>
      <c r="J124" s="23">
        <f t="shared" si="7"/>
        <v>6.12768603396857</v>
      </c>
    </row>
    <row r="125" customHeight="1" spans="1:11">
      <c r="A125" s="20" t="s">
        <v>29</v>
      </c>
      <c r="B125" s="21" t="s">
        <v>221</v>
      </c>
      <c r="C125" s="22" t="s">
        <v>225</v>
      </c>
      <c r="D125" s="21" t="s">
        <v>226</v>
      </c>
      <c r="E125" s="21" t="s">
        <v>227</v>
      </c>
      <c r="F125" s="20">
        <v>-1200</v>
      </c>
      <c r="G125" s="23">
        <v>-11723.08</v>
      </c>
      <c r="H125" s="23">
        <f t="shared" si="12"/>
        <v>-13716.0036</v>
      </c>
      <c r="I125" s="23">
        <f t="shared" si="6"/>
        <v>-12910.4078445576</v>
      </c>
      <c r="J125" s="23">
        <f t="shared" si="7"/>
        <v>10.758673203798</v>
      </c>
      <c r="K125" s="23">
        <f>SUM(H125:H126)</f>
        <v>-15018.003</v>
      </c>
    </row>
    <row r="126" customHeight="1" spans="1:10">
      <c r="A126" s="20" t="s">
        <v>289</v>
      </c>
      <c r="B126" s="21" t="s">
        <v>221</v>
      </c>
      <c r="C126" s="22" t="s">
        <v>290</v>
      </c>
      <c r="D126" s="21" t="s">
        <v>291</v>
      </c>
      <c r="E126" s="21" t="s">
        <v>292</v>
      </c>
      <c r="F126" s="20">
        <v>-200</v>
      </c>
      <c r="G126" s="23">
        <v>-1112.82</v>
      </c>
      <c r="H126" s="23">
        <f t="shared" si="12"/>
        <v>-1301.9994</v>
      </c>
      <c r="I126" s="23">
        <f t="shared" si="6"/>
        <v>-1225.5277672404</v>
      </c>
      <c r="J126" s="23">
        <f t="shared" si="7"/>
        <v>6.127638836202</v>
      </c>
    </row>
    <row r="127" customHeight="1" spans="1:11">
      <c r="A127" s="20" t="s">
        <v>231</v>
      </c>
      <c r="B127" s="21" t="s">
        <v>221</v>
      </c>
      <c r="C127" s="22" t="s">
        <v>232</v>
      </c>
      <c r="D127" s="21" t="s">
        <v>233</v>
      </c>
      <c r="E127" s="21" t="s">
        <v>234</v>
      </c>
      <c r="F127" s="20">
        <v>1200</v>
      </c>
      <c r="G127" s="23">
        <v>65435.9</v>
      </c>
      <c r="H127" s="23">
        <f t="shared" si="12"/>
        <v>76560.003</v>
      </c>
      <c r="I127" s="23">
        <f t="shared" si="6"/>
        <v>72063.327783798</v>
      </c>
      <c r="J127" s="23">
        <f t="shared" si="7"/>
        <v>60.052773153165</v>
      </c>
      <c r="K127" s="23">
        <f>SUM(H127)</f>
        <v>76560.003</v>
      </c>
    </row>
    <row r="128" customHeight="1" spans="1:11">
      <c r="A128" s="20" t="s">
        <v>252</v>
      </c>
      <c r="B128" s="21" t="s">
        <v>221</v>
      </c>
      <c r="C128" s="22" t="s">
        <v>253</v>
      </c>
      <c r="D128" s="21" t="s">
        <v>254</v>
      </c>
      <c r="E128" s="21" t="s">
        <v>255</v>
      </c>
      <c r="F128" s="20">
        <v>150</v>
      </c>
      <c r="G128" s="23">
        <v>9415.384</v>
      </c>
      <c r="H128" s="23">
        <f t="shared" si="12"/>
        <v>11015.99928</v>
      </c>
      <c r="I128" s="23">
        <f t="shared" si="6"/>
        <v>10368.9855782885</v>
      </c>
      <c r="J128" s="23">
        <f t="shared" si="7"/>
        <v>69.1265705219232</v>
      </c>
      <c r="K128" s="23">
        <f>SUM(H128:H131)</f>
        <v>77568.99558057</v>
      </c>
    </row>
    <row r="129" customHeight="1" spans="1:10">
      <c r="A129" s="20" t="s">
        <v>90</v>
      </c>
      <c r="B129" s="21" t="s">
        <v>221</v>
      </c>
      <c r="C129" s="22" t="s">
        <v>245</v>
      </c>
      <c r="D129" s="21" t="s">
        <v>246</v>
      </c>
      <c r="E129" s="21" t="s">
        <v>247</v>
      </c>
      <c r="F129" s="20">
        <v>1000</v>
      </c>
      <c r="G129" s="23">
        <v>18820.512821</v>
      </c>
      <c r="H129" s="23">
        <f t="shared" si="12"/>
        <v>22020.00000057</v>
      </c>
      <c r="I129" s="23">
        <f t="shared" si="6"/>
        <v>20726.6773205365</v>
      </c>
      <c r="J129" s="23">
        <f t="shared" si="7"/>
        <v>20.7266773205365</v>
      </c>
    </row>
    <row r="130" customHeight="1" spans="1:10">
      <c r="A130" s="20" t="s">
        <v>29</v>
      </c>
      <c r="B130" s="21" t="s">
        <v>221</v>
      </c>
      <c r="C130" s="22" t="s">
        <v>205</v>
      </c>
      <c r="D130" s="21" t="s">
        <v>281</v>
      </c>
      <c r="E130" s="21" t="s">
        <v>282</v>
      </c>
      <c r="F130" s="20">
        <v>1600</v>
      </c>
      <c r="G130" s="23">
        <v>28731.62</v>
      </c>
      <c r="H130" s="23">
        <f t="shared" si="12"/>
        <v>33615.9954</v>
      </c>
      <c r="I130" s="23">
        <f t="shared" si="6"/>
        <v>31641.5935261764</v>
      </c>
      <c r="J130" s="23">
        <f t="shared" si="7"/>
        <v>19.7759959538603</v>
      </c>
    </row>
    <row r="131" customHeight="1" spans="1:10">
      <c r="A131" s="20" t="s">
        <v>74</v>
      </c>
      <c r="B131" s="21" t="s">
        <v>221</v>
      </c>
      <c r="C131" s="22" t="s">
        <v>283</v>
      </c>
      <c r="D131" s="21" t="s">
        <v>284</v>
      </c>
      <c r="E131" s="21" t="s">
        <v>285</v>
      </c>
      <c r="F131" s="20">
        <v>300</v>
      </c>
      <c r="G131" s="23">
        <v>9330.77</v>
      </c>
      <c r="H131" s="23">
        <f t="shared" si="12"/>
        <v>10917.0009</v>
      </c>
      <c r="I131" s="23">
        <f t="shared" ref="I131:I194" si="13">H131*0.941266</f>
        <v>10275.8017691394</v>
      </c>
      <c r="J131" s="23">
        <f t="shared" ref="J131:J194" si="14">I131/F131</f>
        <v>34.252672563798</v>
      </c>
    </row>
    <row r="132" customHeight="1" spans="1:11">
      <c r="A132" s="20" t="s">
        <v>29</v>
      </c>
      <c r="B132" s="21" t="s">
        <v>221</v>
      </c>
      <c r="C132" s="22" t="s">
        <v>225</v>
      </c>
      <c r="D132" s="21" t="s">
        <v>226</v>
      </c>
      <c r="E132" s="21" t="s">
        <v>227</v>
      </c>
      <c r="F132" s="20">
        <v>1600</v>
      </c>
      <c r="G132" s="23">
        <v>43117.95</v>
      </c>
      <c r="H132" s="23">
        <f t="shared" si="12"/>
        <v>50448.0015</v>
      </c>
      <c r="I132" s="23">
        <f t="shared" si="13"/>
        <v>47484.988579899</v>
      </c>
      <c r="J132" s="23">
        <f t="shared" si="14"/>
        <v>29.6781178624369</v>
      </c>
      <c r="K132" s="23">
        <f>SUM(H132:H135)</f>
        <v>82715.3028</v>
      </c>
    </row>
    <row r="133" customHeight="1" spans="1:10">
      <c r="A133" s="20" t="s">
        <v>228</v>
      </c>
      <c r="B133" s="21" t="s">
        <v>221</v>
      </c>
      <c r="C133" s="22" t="s">
        <v>229</v>
      </c>
      <c r="D133" s="21" t="s">
        <v>230</v>
      </c>
      <c r="E133" s="21" t="s">
        <v>107</v>
      </c>
      <c r="F133" s="20">
        <v>500</v>
      </c>
      <c r="G133" s="23">
        <v>19572.65</v>
      </c>
      <c r="H133" s="23">
        <f t="shared" si="12"/>
        <v>22900.0005</v>
      </c>
      <c r="I133" s="23">
        <f t="shared" si="13"/>
        <v>21554.991870633</v>
      </c>
      <c r="J133" s="23">
        <f t="shared" si="14"/>
        <v>43.109983741266</v>
      </c>
    </row>
    <row r="134" customHeight="1" spans="1:10">
      <c r="A134" s="20" t="s">
        <v>231</v>
      </c>
      <c r="B134" s="21" t="s">
        <v>221</v>
      </c>
      <c r="C134" s="22" t="s">
        <v>238</v>
      </c>
      <c r="D134" s="21" t="s">
        <v>239</v>
      </c>
      <c r="E134" s="21" t="s">
        <v>240</v>
      </c>
      <c r="F134" s="20">
        <v>80</v>
      </c>
      <c r="G134" s="23">
        <v>4267.35</v>
      </c>
      <c r="H134" s="23">
        <f t="shared" si="12"/>
        <v>4992.7995</v>
      </c>
      <c r="I134" s="23">
        <f t="shared" si="13"/>
        <v>4699.552414167</v>
      </c>
      <c r="J134" s="23">
        <f t="shared" si="14"/>
        <v>58.7444051770875</v>
      </c>
    </row>
    <row r="135" customHeight="1" spans="1:10">
      <c r="A135" s="20" t="s">
        <v>231</v>
      </c>
      <c r="B135" s="21" t="s">
        <v>221</v>
      </c>
      <c r="C135" s="22" t="s">
        <v>267</v>
      </c>
      <c r="D135" s="21" t="s">
        <v>268</v>
      </c>
      <c r="E135" s="21" t="s">
        <v>240</v>
      </c>
      <c r="F135" s="20">
        <v>130</v>
      </c>
      <c r="G135" s="23">
        <v>3738.89</v>
      </c>
      <c r="H135" s="23">
        <f t="shared" si="12"/>
        <v>4374.5013</v>
      </c>
      <c r="I135" s="23">
        <f t="shared" si="13"/>
        <v>4117.5693406458</v>
      </c>
      <c r="J135" s="23">
        <f t="shared" si="14"/>
        <v>31.67361031266</v>
      </c>
    </row>
    <row r="136" customHeight="1" spans="1:11">
      <c r="A136" s="20" t="s">
        <v>273</v>
      </c>
      <c r="B136" s="21" t="s">
        <v>221</v>
      </c>
      <c r="C136" s="22" t="s">
        <v>274</v>
      </c>
      <c r="D136" s="21" t="s">
        <v>275</v>
      </c>
      <c r="E136" s="21" t="s">
        <v>276</v>
      </c>
      <c r="F136" s="20">
        <v>500</v>
      </c>
      <c r="G136" s="23">
        <v>9217.946</v>
      </c>
      <c r="H136" s="23">
        <f t="shared" si="12"/>
        <v>10784.99682</v>
      </c>
      <c r="I136" s="23">
        <f t="shared" si="13"/>
        <v>10151.5508167741</v>
      </c>
      <c r="J136" s="23">
        <f t="shared" si="14"/>
        <v>20.3031016335482</v>
      </c>
      <c r="K136" s="23">
        <f>SUM(H136:H139)</f>
        <v>66997.00098</v>
      </c>
    </row>
    <row r="137" customHeight="1" spans="1:10">
      <c r="A137" s="20" t="s">
        <v>220</v>
      </c>
      <c r="B137" s="21" t="s">
        <v>221</v>
      </c>
      <c r="C137" s="22" t="s">
        <v>222</v>
      </c>
      <c r="D137" s="21" t="s">
        <v>223</v>
      </c>
      <c r="E137" s="21" t="s">
        <v>224</v>
      </c>
      <c r="F137" s="20">
        <v>400</v>
      </c>
      <c r="G137" s="23">
        <v>24547.01</v>
      </c>
      <c r="H137" s="23">
        <f t="shared" si="12"/>
        <v>28720.0017</v>
      </c>
      <c r="I137" s="23">
        <f t="shared" si="13"/>
        <v>27033.1611201522</v>
      </c>
      <c r="J137" s="23">
        <f t="shared" si="14"/>
        <v>67.5829028003805</v>
      </c>
    </row>
    <row r="138" customHeight="1" spans="1:10">
      <c r="A138" s="20" t="s">
        <v>273</v>
      </c>
      <c r="B138" s="21" t="s">
        <v>221</v>
      </c>
      <c r="C138" s="22" t="s">
        <v>286</v>
      </c>
      <c r="D138" s="21" t="s">
        <v>287</v>
      </c>
      <c r="E138" s="29" t="s">
        <v>293</v>
      </c>
      <c r="F138" s="20">
        <v>600</v>
      </c>
      <c r="G138" s="23">
        <v>12184.618</v>
      </c>
      <c r="H138" s="23">
        <f t="shared" ref="H138:H157" si="15">G138*1.17</f>
        <v>14256.00306</v>
      </c>
      <c r="I138" s="23">
        <f t="shared" si="13"/>
        <v>13418.690976274</v>
      </c>
      <c r="J138" s="23">
        <f t="shared" si="14"/>
        <v>22.3644849604566</v>
      </c>
    </row>
    <row r="139" customHeight="1" spans="1:10">
      <c r="A139" s="20" t="s">
        <v>289</v>
      </c>
      <c r="B139" s="21" t="s">
        <v>221</v>
      </c>
      <c r="C139" s="22" t="s">
        <v>290</v>
      </c>
      <c r="D139" s="21" t="s">
        <v>291</v>
      </c>
      <c r="E139" s="21" t="s">
        <v>292</v>
      </c>
      <c r="F139" s="20">
        <v>400</v>
      </c>
      <c r="G139" s="23">
        <v>11312.82</v>
      </c>
      <c r="H139" s="23">
        <f t="shared" si="15"/>
        <v>13235.9994</v>
      </c>
      <c r="I139" s="23">
        <f t="shared" si="13"/>
        <v>12458.5962112404</v>
      </c>
      <c r="J139" s="23">
        <f t="shared" si="14"/>
        <v>31.146490528101</v>
      </c>
    </row>
    <row r="140" customHeight="1" spans="1:11">
      <c r="A140" s="20" t="s">
        <v>241</v>
      </c>
      <c r="B140" s="21" t="s">
        <v>221</v>
      </c>
      <c r="C140" s="22" t="s">
        <v>242</v>
      </c>
      <c r="D140" s="21" t="s">
        <v>243</v>
      </c>
      <c r="E140" s="21" t="s">
        <v>244</v>
      </c>
      <c r="F140" s="20">
        <v>300</v>
      </c>
      <c r="G140" s="23">
        <v>25146.15</v>
      </c>
      <c r="H140" s="23">
        <f t="shared" si="15"/>
        <v>29420.9955</v>
      </c>
      <c r="I140" s="23">
        <f t="shared" si="13"/>
        <v>27692.982750303</v>
      </c>
      <c r="J140" s="23">
        <f t="shared" si="14"/>
        <v>92.30994250101</v>
      </c>
      <c r="K140" s="23">
        <f>H140</f>
        <v>29420.9955</v>
      </c>
    </row>
    <row r="141" customHeight="1" spans="1:11">
      <c r="A141" s="20" t="s">
        <v>256</v>
      </c>
      <c r="B141" s="21" t="s">
        <v>221</v>
      </c>
      <c r="C141" s="22" t="s">
        <v>257</v>
      </c>
      <c r="D141" s="21" t="s">
        <v>258</v>
      </c>
      <c r="E141" s="21" t="s">
        <v>259</v>
      </c>
      <c r="F141" s="20">
        <v>80</v>
      </c>
      <c r="G141" s="23">
        <v>1065.3</v>
      </c>
      <c r="H141" s="23">
        <f t="shared" si="15"/>
        <v>1246.401</v>
      </c>
      <c r="I141" s="23">
        <f t="shared" si="13"/>
        <v>1173.194883666</v>
      </c>
      <c r="J141" s="23">
        <f t="shared" si="14"/>
        <v>14.664936045825</v>
      </c>
      <c r="K141" s="23">
        <f>H141</f>
        <v>1246.401</v>
      </c>
    </row>
    <row r="142" customHeight="1" spans="1:11">
      <c r="A142" s="20" t="s">
        <v>231</v>
      </c>
      <c r="B142" s="21" t="s">
        <v>221</v>
      </c>
      <c r="C142" s="22" t="s">
        <v>294</v>
      </c>
      <c r="D142" s="21" t="s">
        <v>295</v>
      </c>
      <c r="E142" s="21" t="s">
        <v>262</v>
      </c>
      <c r="F142" s="20">
        <v>120</v>
      </c>
      <c r="G142" s="23">
        <v>13756.92</v>
      </c>
      <c r="H142" s="23">
        <f t="shared" si="15"/>
        <v>16095.5964</v>
      </c>
      <c r="I142" s="23">
        <f t="shared" si="13"/>
        <v>15150.2376410424</v>
      </c>
      <c r="J142" s="23">
        <f t="shared" si="14"/>
        <v>126.25198034202</v>
      </c>
      <c r="K142" s="23">
        <f>SUM(H142:H143)</f>
        <v>16669.2006</v>
      </c>
    </row>
    <row r="143" customHeight="1" spans="1:10">
      <c r="A143" s="20" t="s">
        <v>256</v>
      </c>
      <c r="B143" s="21" t="s">
        <v>221</v>
      </c>
      <c r="C143" s="22" t="s">
        <v>296</v>
      </c>
      <c r="D143" s="21" t="s">
        <v>297</v>
      </c>
      <c r="E143" s="30" t="s">
        <v>298</v>
      </c>
      <c r="F143" s="20">
        <v>30</v>
      </c>
      <c r="G143" s="23">
        <v>490.26</v>
      </c>
      <c r="H143" s="23">
        <f t="shared" si="15"/>
        <v>573.6042</v>
      </c>
      <c r="I143" s="23">
        <f t="shared" si="13"/>
        <v>539.9141309172</v>
      </c>
      <c r="J143" s="23">
        <f t="shared" si="14"/>
        <v>17.99713769724</v>
      </c>
    </row>
    <row r="144" customHeight="1" spans="1:11">
      <c r="A144" s="20" t="s">
        <v>231</v>
      </c>
      <c r="B144" s="21" t="s">
        <v>221</v>
      </c>
      <c r="C144" s="22" t="s">
        <v>294</v>
      </c>
      <c r="D144" s="21" t="s">
        <v>295</v>
      </c>
      <c r="E144" s="21" t="s">
        <v>262</v>
      </c>
      <c r="F144" s="20">
        <v>480</v>
      </c>
      <c r="G144" s="23">
        <v>55027.69</v>
      </c>
      <c r="H144" s="23">
        <f t="shared" si="15"/>
        <v>64382.3973</v>
      </c>
      <c r="I144" s="23">
        <f t="shared" si="13"/>
        <v>60600.9615769818</v>
      </c>
      <c r="J144" s="23">
        <f t="shared" si="14"/>
        <v>126.252003285379</v>
      </c>
      <c r="K144" s="23">
        <f>SUM(H144:H146)</f>
        <v>98516.1996</v>
      </c>
    </row>
    <row r="145" customHeight="1" spans="1:10">
      <c r="A145" s="20" t="s">
        <v>228</v>
      </c>
      <c r="B145" s="21" t="s">
        <v>221</v>
      </c>
      <c r="C145" s="22" t="s">
        <v>229</v>
      </c>
      <c r="D145" s="21" t="s">
        <v>230</v>
      </c>
      <c r="E145" s="21" t="s">
        <v>107</v>
      </c>
      <c r="F145" s="20">
        <v>500</v>
      </c>
      <c r="G145" s="23">
        <v>19572.65</v>
      </c>
      <c r="H145" s="23">
        <f t="shared" si="15"/>
        <v>22900.0005</v>
      </c>
      <c r="I145" s="23">
        <f t="shared" si="13"/>
        <v>21554.991870633</v>
      </c>
      <c r="J145" s="23">
        <f t="shared" si="14"/>
        <v>43.109983741266</v>
      </c>
    </row>
    <row r="146" customHeight="1" spans="1:10">
      <c r="A146" s="20" t="s">
        <v>231</v>
      </c>
      <c r="B146" s="21" t="s">
        <v>221</v>
      </c>
      <c r="C146" s="22" t="s">
        <v>238</v>
      </c>
      <c r="D146" s="21" t="s">
        <v>239</v>
      </c>
      <c r="E146" s="21" t="s">
        <v>240</v>
      </c>
      <c r="F146" s="20">
        <v>180</v>
      </c>
      <c r="G146" s="23">
        <v>9601.54</v>
      </c>
      <c r="H146" s="23">
        <f t="shared" si="15"/>
        <v>11233.8018</v>
      </c>
      <c r="I146" s="23">
        <f t="shared" si="13"/>
        <v>10573.9956850788</v>
      </c>
      <c r="J146" s="23">
        <f t="shared" si="14"/>
        <v>58.74442047266</v>
      </c>
    </row>
    <row r="147" customHeight="1" spans="1:11">
      <c r="A147" s="20" t="s">
        <v>29</v>
      </c>
      <c r="B147" s="21" t="s">
        <v>221</v>
      </c>
      <c r="C147" s="22" t="s">
        <v>225</v>
      </c>
      <c r="D147" s="21" t="s">
        <v>226</v>
      </c>
      <c r="E147" s="21" t="s">
        <v>227</v>
      </c>
      <c r="F147" s="20">
        <v>2000</v>
      </c>
      <c r="G147" s="23">
        <v>53897.44</v>
      </c>
      <c r="H147" s="23">
        <f t="shared" si="15"/>
        <v>63060.0048</v>
      </c>
      <c r="I147" s="23">
        <f t="shared" si="13"/>
        <v>59356.2384780768</v>
      </c>
      <c r="J147" s="23">
        <f t="shared" si="14"/>
        <v>29.6781192390384</v>
      </c>
      <c r="K147" s="23">
        <f>SUM(H147:H149)</f>
        <v>83848.00405</v>
      </c>
    </row>
    <row r="148" customHeight="1" spans="1:10">
      <c r="A148" s="20" t="s">
        <v>74</v>
      </c>
      <c r="B148" s="21" t="s">
        <v>221</v>
      </c>
      <c r="C148" s="22" t="s">
        <v>283</v>
      </c>
      <c r="D148" s="21" t="s">
        <v>284</v>
      </c>
      <c r="E148" s="21" t="s">
        <v>285</v>
      </c>
      <c r="F148" s="20">
        <v>400</v>
      </c>
      <c r="G148" s="23">
        <v>12441.025</v>
      </c>
      <c r="H148" s="23">
        <f t="shared" si="15"/>
        <v>14555.99925</v>
      </c>
      <c r="I148" s="23">
        <f t="shared" si="13"/>
        <v>13701.0671900505</v>
      </c>
      <c r="J148" s="23">
        <f t="shared" si="14"/>
        <v>34.2526679751263</v>
      </c>
    </row>
    <row r="149" customHeight="1" spans="1:10">
      <c r="A149" s="20" t="s">
        <v>256</v>
      </c>
      <c r="B149" s="21" t="s">
        <v>221</v>
      </c>
      <c r="C149" s="22" t="s">
        <v>257</v>
      </c>
      <c r="D149" s="21" t="s">
        <v>258</v>
      </c>
      <c r="E149" s="21" t="s">
        <v>259</v>
      </c>
      <c r="F149" s="20">
        <v>400</v>
      </c>
      <c r="G149" s="23">
        <f>H149/1.17</f>
        <v>5326.49572649573</v>
      </c>
      <c r="H149" s="23">
        <v>6232</v>
      </c>
      <c r="I149" s="23">
        <f t="shared" si="13"/>
        <v>5865.969712</v>
      </c>
      <c r="J149" s="23">
        <f t="shared" si="14"/>
        <v>14.66492428</v>
      </c>
    </row>
    <row r="150" customHeight="1" spans="1:11">
      <c r="A150" s="20" t="s">
        <v>241</v>
      </c>
      <c r="B150" s="21" t="s">
        <v>221</v>
      </c>
      <c r="C150" s="22" t="s">
        <v>242</v>
      </c>
      <c r="D150" s="21" t="s">
        <v>243</v>
      </c>
      <c r="E150" s="21" t="s">
        <v>244</v>
      </c>
      <c r="F150" s="20">
        <v>600</v>
      </c>
      <c r="G150" s="23">
        <v>50292.31</v>
      </c>
      <c r="H150" s="23">
        <f t="shared" si="15"/>
        <v>58842.0027</v>
      </c>
      <c r="I150" s="23">
        <f t="shared" si="13"/>
        <v>55385.9765134182</v>
      </c>
      <c r="J150" s="23">
        <f t="shared" si="14"/>
        <v>92.309960855697</v>
      </c>
      <c r="K150" s="23">
        <f>SUM(H150:H155)</f>
        <v>86067.0018</v>
      </c>
    </row>
    <row r="151" customHeight="1" spans="1:10">
      <c r="A151" s="20" t="s">
        <v>90</v>
      </c>
      <c r="B151" s="21" t="s">
        <v>221</v>
      </c>
      <c r="C151" s="22" t="s">
        <v>245</v>
      </c>
      <c r="D151" s="21" t="s">
        <v>246</v>
      </c>
      <c r="E151" s="21" t="s">
        <v>247</v>
      </c>
      <c r="F151" s="20">
        <v>1000</v>
      </c>
      <c r="G151" s="23">
        <v>18820.51</v>
      </c>
      <c r="H151" s="23">
        <f t="shared" si="15"/>
        <v>22019.9967</v>
      </c>
      <c r="I151" s="23">
        <f t="shared" si="13"/>
        <v>20726.6742138222</v>
      </c>
      <c r="J151" s="23">
        <f t="shared" si="14"/>
        <v>20.7266742138222</v>
      </c>
    </row>
    <row r="152" customHeight="1" spans="1:10">
      <c r="A152" s="20" t="s">
        <v>273</v>
      </c>
      <c r="B152" s="21" t="s">
        <v>221</v>
      </c>
      <c r="C152" s="22" t="s">
        <v>274</v>
      </c>
      <c r="D152" s="21" t="s">
        <v>277</v>
      </c>
      <c r="E152" s="21" t="s">
        <v>276</v>
      </c>
      <c r="F152" s="20">
        <v>120</v>
      </c>
      <c r="G152" s="23">
        <v>3394.87</v>
      </c>
      <c r="H152" s="23">
        <f t="shared" si="15"/>
        <v>3971.9979</v>
      </c>
      <c r="I152" s="23">
        <f t="shared" si="13"/>
        <v>3738.7065753414</v>
      </c>
      <c r="J152" s="23">
        <f t="shared" si="14"/>
        <v>31.155888127845</v>
      </c>
    </row>
    <row r="153" customHeight="1" spans="1:10">
      <c r="A153" s="20" t="s">
        <v>299</v>
      </c>
      <c r="B153" s="21" t="s">
        <v>221</v>
      </c>
      <c r="C153" s="22" t="s">
        <v>300</v>
      </c>
      <c r="D153" s="21" t="s">
        <v>301</v>
      </c>
      <c r="E153" s="21" t="s">
        <v>302</v>
      </c>
      <c r="F153" s="20">
        <v>90</v>
      </c>
      <c r="G153" s="23">
        <v>753.85</v>
      </c>
      <c r="H153" s="23">
        <f t="shared" si="15"/>
        <v>882.0045</v>
      </c>
      <c r="I153" s="23">
        <f t="shared" si="13"/>
        <v>830.200847697</v>
      </c>
      <c r="J153" s="23">
        <f t="shared" si="14"/>
        <v>9.2244538633</v>
      </c>
    </row>
    <row r="154" customHeight="1" spans="1:10">
      <c r="A154" s="20" t="s">
        <v>74</v>
      </c>
      <c r="B154" s="21" t="s">
        <v>221</v>
      </c>
      <c r="C154" s="22" t="s">
        <v>303</v>
      </c>
      <c r="D154" s="21" t="s">
        <v>301</v>
      </c>
      <c r="E154" s="21" t="s">
        <v>302</v>
      </c>
      <c r="F154" s="20">
        <v>60</v>
      </c>
      <c r="G154" s="23">
        <v>215.38</v>
      </c>
      <c r="H154" s="23">
        <f t="shared" si="15"/>
        <v>251.9946</v>
      </c>
      <c r="I154" s="23">
        <f t="shared" si="13"/>
        <v>237.1939491636</v>
      </c>
      <c r="J154" s="23">
        <f t="shared" si="14"/>
        <v>3.95323248606</v>
      </c>
    </row>
    <row r="155" customHeight="1" spans="1:10">
      <c r="A155" s="20" t="s">
        <v>304</v>
      </c>
      <c r="B155" s="21" t="s">
        <v>221</v>
      </c>
      <c r="C155" s="22" t="s">
        <v>305</v>
      </c>
      <c r="D155" s="21" t="s">
        <v>306</v>
      </c>
      <c r="E155" s="21" t="s">
        <v>302</v>
      </c>
      <c r="F155" s="20">
        <v>15</v>
      </c>
      <c r="G155" s="23">
        <v>84.62</v>
      </c>
      <c r="H155" s="23">
        <f t="shared" si="15"/>
        <v>99.0054</v>
      </c>
      <c r="I155" s="23">
        <f t="shared" si="13"/>
        <v>93.1904168364</v>
      </c>
      <c r="J155" s="23">
        <f t="shared" si="14"/>
        <v>6.21269445576</v>
      </c>
    </row>
    <row r="156" customHeight="1" spans="1:11">
      <c r="A156" s="20" t="s">
        <v>248</v>
      </c>
      <c r="B156" s="21" t="s">
        <v>221</v>
      </c>
      <c r="C156" s="22" t="s">
        <v>249</v>
      </c>
      <c r="D156" s="21" t="s">
        <v>250</v>
      </c>
      <c r="E156" s="21" t="s">
        <v>251</v>
      </c>
      <c r="F156" s="20">
        <v>1000</v>
      </c>
      <c r="G156" s="23">
        <v>15478.63</v>
      </c>
      <c r="H156" s="23">
        <f t="shared" si="15"/>
        <v>18109.9971</v>
      </c>
      <c r="I156" s="23">
        <f t="shared" si="13"/>
        <v>17046.3245303286</v>
      </c>
      <c r="J156" s="23">
        <f t="shared" si="14"/>
        <v>17.0463245303286</v>
      </c>
      <c r="K156" s="23">
        <f>H156</f>
        <v>18109.9971</v>
      </c>
    </row>
    <row r="157" customHeight="1" spans="1:11">
      <c r="A157" s="20" t="s">
        <v>231</v>
      </c>
      <c r="B157" s="21" t="s">
        <v>221</v>
      </c>
      <c r="C157" s="22" t="s">
        <v>278</v>
      </c>
      <c r="D157" s="21" t="s">
        <v>279</v>
      </c>
      <c r="E157" s="21" t="s">
        <v>280</v>
      </c>
      <c r="F157" s="20">
        <v>100</v>
      </c>
      <c r="G157" s="23">
        <v>19988.888888</v>
      </c>
      <c r="H157" s="23">
        <f t="shared" si="15"/>
        <v>23386.99999896</v>
      </c>
      <c r="I157" s="23">
        <f t="shared" si="13"/>
        <v>22013.3879410211</v>
      </c>
      <c r="J157" s="23">
        <f t="shared" si="14"/>
        <v>220.133879410211</v>
      </c>
      <c r="K157" s="23">
        <f>SUM(H157:H159)</f>
        <v>85722.99709896</v>
      </c>
    </row>
    <row r="158" customHeight="1" spans="1:10">
      <c r="A158" s="20" t="s">
        <v>220</v>
      </c>
      <c r="B158" s="21" t="s">
        <v>221</v>
      </c>
      <c r="C158" s="22" t="s">
        <v>222</v>
      </c>
      <c r="D158" s="21" t="s">
        <v>223</v>
      </c>
      <c r="E158" s="21" t="s">
        <v>224</v>
      </c>
      <c r="F158" s="20">
        <v>400</v>
      </c>
      <c r="G158" s="23">
        <v>24547.01</v>
      </c>
      <c r="H158" s="23">
        <f t="shared" ref="H158:H164" si="16">G158*1.17</f>
        <v>28720.0017</v>
      </c>
      <c r="I158" s="23">
        <f t="shared" si="13"/>
        <v>27033.1611201522</v>
      </c>
      <c r="J158" s="23">
        <f t="shared" si="14"/>
        <v>67.5829028003805</v>
      </c>
    </row>
    <row r="159" customHeight="1" spans="1:10">
      <c r="A159" s="20" t="s">
        <v>29</v>
      </c>
      <c r="B159" s="21" t="s">
        <v>221</v>
      </c>
      <c r="C159" s="22" t="s">
        <v>205</v>
      </c>
      <c r="D159" s="21" t="s">
        <v>281</v>
      </c>
      <c r="E159" s="21" t="s">
        <v>282</v>
      </c>
      <c r="F159" s="20">
        <v>1600</v>
      </c>
      <c r="G159" s="23">
        <v>28731.62</v>
      </c>
      <c r="H159" s="23">
        <f t="shared" si="16"/>
        <v>33615.9954</v>
      </c>
      <c r="I159" s="23">
        <f t="shared" si="13"/>
        <v>31641.5935261764</v>
      </c>
      <c r="J159" s="23">
        <f t="shared" si="14"/>
        <v>19.7759959538603</v>
      </c>
    </row>
    <row r="160" customHeight="1" spans="1:11">
      <c r="A160" s="20" t="s">
        <v>252</v>
      </c>
      <c r="B160" s="21" t="s">
        <v>221</v>
      </c>
      <c r="C160" s="22" t="s">
        <v>253</v>
      </c>
      <c r="D160" s="21" t="s">
        <v>254</v>
      </c>
      <c r="E160" s="21" t="s">
        <v>255</v>
      </c>
      <c r="F160" s="20">
        <v>150</v>
      </c>
      <c r="G160" s="23">
        <v>9415.384</v>
      </c>
      <c r="H160" s="23">
        <f t="shared" si="16"/>
        <v>11015.99928</v>
      </c>
      <c r="I160" s="23">
        <f t="shared" si="13"/>
        <v>10368.9855782885</v>
      </c>
      <c r="J160" s="23">
        <f t="shared" si="14"/>
        <v>69.1265705219232</v>
      </c>
      <c r="K160" s="23">
        <f>H160</f>
        <v>11015.99928</v>
      </c>
    </row>
    <row r="161" customHeight="1" spans="1:11">
      <c r="A161" s="20" t="s">
        <v>273</v>
      </c>
      <c r="B161" s="21" t="s">
        <v>221</v>
      </c>
      <c r="C161" s="22" t="s">
        <v>274</v>
      </c>
      <c r="D161" s="21" t="s">
        <v>277</v>
      </c>
      <c r="E161" s="21" t="s">
        <v>276</v>
      </c>
      <c r="F161" s="20">
        <v>40</v>
      </c>
      <c r="G161" s="23">
        <v>1131.62</v>
      </c>
      <c r="H161" s="23">
        <f t="shared" si="16"/>
        <v>1323.9954</v>
      </c>
      <c r="I161" s="23">
        <f t="shared" si="13"/>
        <v>1246.2318541764</v>
      </c>
      <c r="J161" s="23">
        <f t="shared" si="14"/>
        <v>31.15579635441</v>
      </c>
      <c r="K161" s="23">
        <f>SUM(H161:H162)</f>
        <v>5903.9955</v>
      </c>
    </row>
    <row r="162" customHeight="1" spans="1:10">
      <c r="A162" s="20" t="s">
        <v>228</v>
      </c>
      <c r="B162" s="21" t="s">
        <v>221</v>
      </c>
      <c r="C162" s="22" t="s">
        <v>229</v>
      </c>
      <c r="D162" s="21" t="s">
        <v>230</v>
      </c>
      <c r="E162" s="21" t="s">
        <v>107</v>
      </c>
      <c r="F162" s="20">
        <v>100</v>
      </c>
      <c r="G162" s="23">
        <v>3914.53</v>
      </c>
      <c r="H162" s="23">
        <f t="shared" si="16"/>
        <v>4580.0001</v>
      </c>
      <c r="I162" s="23">
        <f t="shared" si="13"/>
        <v>4310.9983741266</v>
      </c>
      <c r="J162" s="23">
        <f t="shared" si="14"/>
        <v>43.109983741266</v>
      </c>
    </row>
    <row r="163" customHeight="1" spans="1:11">
      <c r="A163" s="20" t="s">
        <v>74</v>
      </c>
      <c r="B163" s="21" t="s">
        <v>221</v>
      </c>
      <c r="C163" s="22" t="s">
        <v>307</v>
      </c>
      <c r="D163" s="21" t="s">
        <v>308</v>
      </c>
      <c r="E163" s="21" t="s">
        <v>309</v>
      </c>
      <c r="F163" s="20">
        <v>120</v>
      </c>
      <c r="G163" s="23">
        <v>2264.62</v>
      </c>
      <c r="H163" s="23">
        <f t="shared" si="16"/>
        <v>2649.6054</v>
      </c>
      <c r="I163" s="23">
        <f t="shared" si="13"/>
        <v>2493.9834764364</v>
      </c>
      <c r="J163" s="23">
        <f t="shared" si="14"/>
        <v>20.78319563697</v>
      </c>
      <c r="K163" s="23">
        <f>SUM(H163:H164)</f>
        <v>6936.6024</v>
      </c>
    </row>
    <row r="164" customHeight="1" spans="1:10">
      <c r="A164" s="20" t="s">
        <v>256</v>
      </c>
      <c r="B164" s="21" t="s">
        <v>221</v>
      </c>
      <c r="C164" s="22" t="s">
        <v>310</v>
      </c>
      <c r="D164" s="21" t="s">
        <v>311</v>
      </c>
      <c r="E164" s="21" t="s">
        <v>312</v>
      </c>
      <c r="F164" s="20">
        <v>50</v>
      </c>
      <c r="G164" s="23">
        <v>3664.1</v>
      </c>
      <c r="H164" s="23">
        <f t="shared" si="16"/>
        <v>4286.997</v>
      </c>
      <c r="I164" s="23">
        <f t="shared" si="13"/>
        <v>4035.204518202</v>
      </c>
      <c r="J164" s="23">
        <f t="shared" si="14"/>
        <v>80.70409036404</v>
      </c>
    </row>
    <row r="165" customHeight="1" spans="1:11">
      <c r="A165" s="20" t="s">
        <v>313</v>
      </c>
      <c r="B165" s="21" t="s">
        <v>221</v>
      </c>
      <c r="C165" s="22" t="s">
        <v>314</v>
      </c>
      <c r="D165" s="21" t="s">
        <v>13</v>
      </c>
      <c r="E165" s="21" t="s">
        <v>315</v>
      </c>
      <c r="F165" s="20">
        <v>180</v>
      </c>
      <c r="G165" s="23">
        <v>3836.92</v>
      </c>
      <c r="H165" s="23">
        <f t="shared" ref="H165:H188" si="17">G165*1.17</f>
        <v>4489.1964</v>
      </c>
      <c r="I165" s="23">
        <f t="shared" si="13"/>
        <v>4225.5279386424</v>
      </c>
      <c r="J165" s="23">
        <f t="shared" si="14"/>
        <v>23.47515521468</v>
      </c>
      <c r="K165" s="23">
        <f>H165</f>
        <v>4489.1964</v>
      </c>
    </row>
    <row r="166" customHeight="1" spans="1:11">
      <c r="A166" s="20" t="s">
        <v>313</v>
      </c>
      <c r="B166" s="21" t="s">
        <v>221</v>
      </c>
      <c r="C166" s="22" t="s">
        <v>314</v>
      </c>
      <c r="D166" s="21" t="s">
        <v>13</v>
      </c>
      <c r="E166" s="21" t="s">
        <v>315</v>
      </c>
      <c r="F166" s="20">
        <v>120</v>
      </c>
      <c r="G166" s="23">
        <v>2557.95</v>
      </c>
      <c r="H166" s="23">
        <f t="shared" si="17"/>
        <v>2992.8015</v>
      </c>
      <c r="I166" s="23">
        <f t="shared" si="13"/>
        <v>2817.022296699</v>
      </c>
      <c r="J166" s="23">
        <f t="shared" si="14"/>
        <v>23.475185805825</v>
      </c>
      <c r="K166" s="23">
        <f>H166</f>
        <v>2992.8015</v>
      </c>
    </row>
    <row r="167" customHeight="1" spans="1:11">
      <c r="A167" s="20" t="s">
        <v>313</v>
      </c>
      <c r="B167" s="21" t="s">
        <v>221</v>
      </c>
      <c r="C167" s="22" t="s">
        <v>314</v>
      </c>
      <c r="D167" s="21" t="s">
        <v>13</v>
      </c>
      <c r="E167" s="21" t="s">
        <v>315</v>
      </c>
      <c r="F167" s="20">
        <v>60</v>
      </c>
      <c r="G167" s="23">
        <v>1278.97</v>
      </c>
      <c r="H167" s="23">
        <f t="shared" si="17"/>
        <v>1496.3949</v>
      </c>
      <c r="I167" s="23">
        <f t="shared" si="13"/>
        <v>1408.5056419434</v>
      </c>
      <c r="J167" s="23">
        <f t="shared" si="14"/>
        <v>23.47509403239</v>
      </c>
      <c r="K167" s="23">
        <f>SUM(H167:H169)</f>
        <v>8432.9973</v>
      </c>
    </row>
    <row r="168" customHeight="1" spans="1:10">
      <c r="A168" s="20" t="s">
        <v>74</v>
      </c>
      <c r="B168" s="21" t="s">
        <v>221</v>
      </c>
      <c r="C168" s="22" t="s">
        <v>307</v>
      </c>
      <c r="D168" s="21" t="s">
        <v>308</v>
      </c>
      <c r="E168" s="21" t="s">
        <v>309</v>
      </c>
      <c r="F168" s="20">
        <v>120</v>
      </c>
      <c r="G168" s="23">
        <v>2264.62</v>
      </c>
      <c r="H168" s="23">
        <f t="shared" si="17"/>
        <v>2649.6054</v>
      </c>
      <c r="I168" s="23">
        <f t="shared" si="13"/>
        <v>2493.9834764364</v>
      </c>
      <c r="J168" s="23">
        <f t="shared" si="14"/>
        <v>20.78319563697</v>
      </c>
    </row>
    <row r="169" customHeight="1" spans="1:10">
      <c r="A169" s="20" t="s">
        <v>256</v>
      </c>
      <c r="B169" s="21" t="s">
        <v>221</v>
      </c>
      <c r="C169" s="22" t="s">
        <v>310</v>
      </c>
      <c r="D169" s="21" t="s">
        <v>311</v>
      </c>
      <c r="E169" s="21" t="s">
        <v>312</v>
      </c>
      <c r="F169" s="20">
        <v>50</v>
      </c>
      <c r="G169" s="23">
        <v>3664.1</v>
      </c>
      <c r="H169" s="23">
        <f t="shared" si="17"/>
        <v>4286.997</v>
      </c>
      <c r="I169" s="23">
        <f t="shared" si="13"/>
        <v>4035.204518202</v>
      </c>
      <c r="J169" s="23">
        <f t="shared" si="14"/>
        <v>80.70409036404</v>
      </c>
    </row>
    <row r="170" customHeight="1" spans="1:11">
      <c r="A170" s="20" t="s">
        <v>74</v>
      </c>
      <c r="B170" s="21" t="s">
        <v>221</v>
      </c>
      <c r="C170" s="22" t="s">
        <v>307</v>
      </c>
      <c r="D170" s="21" t="s">
        <v>308</v>
      </c>
      <c r="E170" s="21" t="s">
        <v>309</v>
      </c>
      <c r="F170" s="20">
        <v>60</v>
      </c>
      <c r="G170" s="23">
        <v>1132.31</v>
      </c>
      <c r="H170" s="23">
        <f t="shared" si="17"/>
        <v>1324.8027</v>
      </c>
      <c r="I170" s="23">
        <f t="shared" si="13"/>
        <v>1246.9917382182</v>
      </c>
      <c r="J170" s="23">
        <f t="shared" si="14"/>
        <v>20.78319563697</v>
      </c>
      <c r="K170" s="23">
        <f>SUM(H170:H171)</f>
        <v>5611.7997</v>
      </c>
    </row>
    <row r="171" customHeight="1" spans="1:10">
      <c r="A171" s="20" t="s">
        <v>256</v>
      </c>
      <c r="B171" s="21" t="s">
        <v>221</v>
      </c>
      <c r="C171" s="22" t="s">
        <v>310</v>
      </c>
      <c r="D171" s="21" t="s">
        <v>311</v>
      </c>
      <c r="E171" s="21" t="s">
        <v>312</v>
      </c>
      <c r="F171" s="20">
        <v>50</v>
      </c>
      <c r="G171" s="23">
        <v>3664.1</v>
      </c>
      <c r="H171" s="23">
        <f t="shared" si="17"/>
        <v>4286.997</v>
      </c>
      <c r="I171" s="23">
        <f t="shared" si="13"/>
        <v>4035.204518202</v>
      </c>
      <c r="J171" s="23">
        <f t="shared" si="14"/>
        <v>80.70409036404</v>
      </c>
    </row>
    <row r="172" customHeight="1" spans="1:11">
      <c r="A172" s="20" t="s">
        <v>74</v>
      </c>
      <c r="B172" s="21" t="s">
        <v>316</v>
      </c>
      <c r="C172" s="22" t="s">
        <v>317</v>
      </c>
      <c r="D172" s="21" t="s">
        <v>318</v>
      </c>
      <c r="E172" s="21" t="s">
        <v>319</v>
      </c>
      <c r="F172" s="20">
        <v>90</v>
      </c>
      <c r="G172" s="23">
        <v>481.54</v>
      </c>
      <c r="H172" s="23">
        <f t="shared" si="17"/>
        <v>563.4018</v>
      </c>
      <c r="I172" s="23">
        <f t="shared" si="13"/>
        <v>530.3109586788</v>
      </c>
      <c r="J172" s="23">
        <f t="shared" si="14"/>
        <v>5.89234398532</v>
      </c>
      <c r="K172" s="23">
        <f>SUM(H172:H173)</f>
        <v>3108.3975</v>
      </c>
    </row>
    <row r="173" customHeight="1" spans="1:10">
      <c r="A173" s="20" t="s">
        <v>320</v>
      </c>
      <c r="B173" s="21" t="s">
        <v>316</v>
      </c>
      <c r="C173" s="22" t="s">
        <v>321</v>
      </c>
      <c r="D173" s="21" t="s">
        <v>322</v>
      </c>
      <c r="E173" s="21" t="s">
        <v>282</v>
      </c>
      <c r="F173" s="20">
        <v>100</v>
      </c>
      <c r="G173" s="23">
        <v>2175.21</v>
      </c>
      <c r="H173" s="23">
        <f t="shared" si="17"/>
        <v>2544.9957</v>
      </c>
      <c r="I173" s="23">
        <f t="shared" si="13"/>
        <v>2395.5179225562</v>
      </c>
      <c r="J173" s="23">
        <f t="shared" si="14"/>
        <v>23.955179225562</v>
      </c>
    </row>
    <row r="174" customHeight="1" spans="1:11">
      <c r="A174" s="20" t="s">
        <v>29</v>
      </c>
      <c r="B174" s="21" t="s">
        <v>316</v>
      </c>
      <c r="C174" s="22" t="s">
        <v>323</v>
      </c>
      <c r="D174" s="21" t="s">
        <v>324</v>
      </c>
      <c r="E174" s="21" t="s">
        <v>325</v>
      </c>
      <c r="F174" s="20">
        <v>720</v>
      </c>
      <c r="G174" s="23">
        <v>14646.15</v>
      </c>
      <c r="H174" s="23">
        <f t="shared" si="17"/>
        <v>17135.9955</v>
      </c>
      <c r="I174" s="23">
        <f t="shared" si="13"/>
        <v>16129.529940303</v>
      </c>
      <c r="J174" s="23">
        <f t="shared" si="14"/>
        <v>22.4021249170875</v>
      </c>
      <c r="K174" s="23">
        <f>SUM(H174:H177)</f>
        <v>24671.4975</v>
      </c>
    </row>
    <row r="175" customHeight="1" spans="1:10">
      <c r="A175" s="20" t="s">
        <v>74</v>
      </c>
      <c r="B175" s="21" t="s">
        <v>316</v>
      </c>
      <c r="C175" s="22" t="s">
        <v>317</v>
      </c>
      <c r="D175" s="21" t="s">
        <v>318</v>
      </c>
      <c r="E175" s="21" t="s">
        <v>319</v>
      </c>
      <c r="F175" s="20">
        <v>60</v>
      </c>
      <c r="G175" s="23">
        <v>321.03</v>
      </c>
      <c r="H175" s="23">
        <f t="shared" si="17"/>
        <v>375.6051</v>
      </c>
      <c r="I175" s="23">
        <f t="shared" si="13"/>
        <v>353.5443100566</v>
      </c>
      <c r="J175" s="23">
        <f t="shared" si="14"/>
        <v>5.89240516761</v>
      </c>
    </row>
    <row r="176" customHeight="1" spans="1:10">
      <c r="A176" s="20" t="s">
        <v>74</v>
      </c>
      <c r="B176" s="21" t="s">
        <v>316</v>
      </c>
      <c r="C176" s="22" t="s">
        <v>326</v>
      </c>
      <c r="D176" s="21" t="s">
        <v>318</v>
      </c>
      <c r="E176" s="21" t="s">
        <v>319</v>
      </c>
      <c r="F176" s="20">
        <v>90</v>
      </c>
      <c r="G176" s="23">
        <v>681.54</v>
      </c>
      <c r="H176" s="23">
        <f t="shared" si="17"/>
        <v>797.4018</v>
      </c>
      <c r="I176" s="23">
        <f t="shared" si="13"/>
        <v>750.5672026788</v>
      </c>
      <c r="J176" s="23">
        <f t="shared" si="14"/>
        <v>8.33963558532</v>
      </c>
    </row>
    <row r="177" customHeight="1" spans="1:10">
      <c r="A177" s="20" t="s">
        <v>320</v>
      </c>
      <c r="B177" s="21" t="s">
        <v>316</v>
      </c>
      <c r="C177" s="22" t="s">
        <v>321</v>
      </c>
      <c r="D177" s="21" t="s">
        <v>322</v>
      </c>
      <c r="E177" s="21" t="s">
        <v>282</v>
      </c>
      <c r="F177" s="20">
        <v>250</v>
      </c>
      <c r="G177" s="23">
        <v>5438.03</v>
      </c>
      <c r="H177" s="23">
        <f t="shared" si="17"/>
        <v>6362.4951</v>
      </c>
      <c r="I177" s="23">
        <f t="shared" si="13"/>
        <v>5988.8003127966</v>
      </c>
      <c r="J177" s="23">
        <f t="shared" si="14"/>
        <v>23.9552012511864</v>
      </c>
    </row>
    <row r="178" customHeight="1" spans="1:11">
      <c r="A178" s="20" t="s">
        <v>29</v>
      </c>
      <c r="B178" s="21" t="s">
        <v>316</v>
      </c>
      <c r="C178" s="22" t="s">
        <v>323</v>
      </c>
      <c r="D178" s="21" t="s">
        <v>324</v>
      </c>
      <c r="E178" s="21" t="s">
        <v>325</v>
      </c>
      <c r="F178" s="20">
        <v>360</v>
      </c>
      <c r="G178" s="23">
        <v>7323.08</v>
      </c>
      <c r="H178" s="23">
        <f t="shared" si="17"/>
        <v>8568.0036</v>
      </c>
      <c r="I178" s="23">
        <f t="shared" si="13"/>
        <v>8064.7704765576</v>
      </c>
      <c r="J178" s="23">
        <f t="shared" si="14"/>
        <v>22.40214021266</v>
      </c>
      <c r="K178" s="23">
        <f>SUM(H178:H179)</f>
        <v>13658.00085</v>
      </c>
    </row>
    <row r="179" customHeight="1" spans="1:10">
      <c r="A179" s="20" t="s">
        <v>320</v>
      </c>
      <c r="B179" s="21" t="s">
        <v>316</v>
      </c>
      <c r="C179" s="22" t="s">
        <v>321</v>
      </c>
      <c r="D179" s="21" t="s">
        <v>322</v>
      </c>
      <c r="E179" s="21" t="s">
        <v>282</v>
      </c>
      <c r="F179" s="20">
        <v>200</v>
      </c>
      <c r="G179" s="23">
        <v>4350.425</v>
      </c>
      <c r="H179" s="23">
        <f t="shared" si="17"/>
        <v>5089.99725</v>
      </c>
      <c r="I179" s="23">
        <f t="shared" si="13"/>
        <v>4791.0413515185</v>
      </c>
      <c r="J179" s="23">
        <f t="shared" si="14"/>
        <v>23.9552067575925</v>
      </c>
    </row>
    <row r="180" customHeight="1" spans="1:11">
      <c r="A180" s="20" t="s">
        <v>29</v>
      </c>
      <c r="B180" s="21" t="s">
        <v>316</v>
      </c>
      <c r="C180" s="22" t="s">
        <v>323</v>
      </c>
      <c r="D180" s="21" t="s">
        <v>324</v>
      </c>
      <c r="E180" s="21" t="s">
        <v>325</v>
      </c>
      <c r="F180" s="20">
        <v>360</v>
      </c>
      <c r="G180" s="23">
        <v>7323.08</v>
      </c>
      <c r="H180" s="23">
        <f t="shared" si="17"/>
        <v>8568.0036</v>
      </c>
      <c r="I180" s="23">
        <f t="shared" si="13"/>
        <v>8064.7704765576</v>
      </c>
      <c r="J180" s="23">
        <f t="shared" si="14"/>
        <v>22.40214021266</v>
      </c>
      <c r="K180" s="23">
        <f>H180</f>
        <v>8568.0036</v>
      </c>
    </row>
    <row r="181" customHeight="1" spans="1:11">
      <c r="A181" s="20" t="s">
        <v>74</v>
      </c>
      <c r="B181" s="21" t="s">
        <v>316</v>
      </c>
      <c r="C181" s="22" t="s">
        <v>317</v>
      </c>
      <c r="D181" s="21" t="s">
        <v>318</v>
      </c>
      <c r="E181" s="21" t="s">
        <v>319</v>
      </c>
      <c r="F181" s="20">
        <v>60</v>
      </c>
      <c r="G181" s="23">
        <v>321.03</v>
      </c>
      <c r="H181" s="23">
        <f t="shared" si="17"/>
        <v>375.6051</v>
      </c>
      <c r="I181" s="23">
        <f t="shared" si="13"/>
        <v>353.5443100566</v>
      </c>
      <c r="J181" s="23">
        <f t="shared" si="14"/>
        <v>5.89240516761</v>
      </c>
      <c r="K181" s="23">
        <f>SUM(H181:H183)</f>
        <v>6557.1012</v>
      </c>
    </row>
    <row r="182" customHeight="1" spans="1:10">
      <c r="A182" s="20" t="s">
        <v>90</v>
      </c>
      <c r="B182" s="21" t="s">
        <v>316</v>
      </c>
      <c r="C182" s="22" t="s">
        <v>245</v>
      </c>
      <c r="D182" s="21" t="s">
        <v>246</v>
      </c>
      <c r="E182" s="21" t="s">
        <v>247</v>
      </c>
      <c r="F182" s="20">
        <v>200</v>
      </c>
      <c r="G182" s="23">
        <v>3760.68</v>
      </c>
      <c r="H182" s="23">
        <f t="shared" si="17"/>
        <v>4399.9956</v>
      </c>
      <c r="I182" s="23">
        <f t="shared" si="13"/>
        <v>4141.5662584296</v>
      </c>
      <c r="J182" s="23">
        <f t="shared" si="14"/>
        <v>20.707831292148</v>
      </c>
    </row>
    <row r="183" customHeight="1" spans="1:10">
      <c r="A183" s="20" t="s">
        <v>320</v>
      </c>
      <c r="B183" s="21" t="s">
        <v>316</v>
      </c>
      <c r="C183" s="22" t="s">
        <v>321</v>
      </c>
      <c r="D183" s="21" t="s">
        <v>322</v>
      </c>
      <c r="E183" s="21" t="s">
        <v>282</v>
      </c>
      <c r="F183" s="20">
        <v>70</v>
      </c>
      <c r="G183" s="23">
        <v>1522.65</v>
      </c>
      <c r="H183" s="23">
        <f t="shared" si="17"/>
        <v>1781.5005</v>
      </c>
      <c r="I183" s="23">
        <f t="shared" si="13"/>
        <v>1676.865849633</v>
      </c>
      <c r="J183" s="23">
        <f t="shared" si="14"/>
        <v>23.9552264233286</v>
      </c>
    </row>
    <row r="184" customHeight="1" spans="1:11">
      <c r="A184" s="20" t="s">
        <v>90</v>
      </c>
      <c r="B184" s="21" t="s">
        <v>327</v>
      </c>
      <c r="C184" s="22" t="s">
        <v>245</v>
      </c>
      <c r="D184" s="21" t="s">
        <v>246</v>
      </c>
      <c r="E184" s="21" t="s">
        <v>247</v>
      </c>
      <c r="F184" s="20">
        <v>1000</v>
      </c>
      <c r="G184" s="23">
        <v>18820.51</v>
      </c>
      <c r="H184" s="23">
        <f t="shared" si="17"/>
        <v>22019.9967</v>
      </c>
      <c r="I184" s="23">
        <f t="shared" si="13"/>
        <v>20726.6742138222</v>
      </c>
      <c r="J184" s="23">
        <f t="shared" si="14"/>
        <v>20.7266742138222</v>
      </c>
      <c r="K184" s="23">
        <f>SUM(H184:H185)</f>
        <v>55379.9961</v>
      </c>
    </row>
    <row r="185" customHeight="1" spans="1:10">
      <c r="A185" s="20" t="s">
        <v>256</v>
      </c>
      <c r="B185" s="21" t="s">
        <v>327</v>
      </c>
      <c r="C185" s="22" t="s">
        <v>328</v>
      </c>
      <c r="D185" s="21" t="s">
        <v>218</v>
      </c>
      <c r="E185" s="21" t="s">
        <v>329</v>
      </c>
      <c r="F185" s="20">
        <v>1200</v>
      </c>
      <c r="G185" s="23">
        <v>28512.82</v>
      </c>
      <c r="H185" s="23">
        <f t="shared" si="17"/>
        <v>33359.9994</v>
      </c>
      <c r="I185" s="23">
        <f t="shared" si="13"/>
        <v>31400.6331952404</v>
      </c>
      <c r="J185" s="23">
        <f t="shared" si="14"/>
        <v>26.167194329367</v>
      </c>
    </row>
    <row r="186" customHeight="1" spans="1:11">
      <c r="A186" s="20" t="s">
        <v>256</v>
      </c>
      <c r="B186" s="21" t="s">
        <v>327</v>
      </c>
      <c r="C186" s="22" t="s">
        <v>328</v>
      </c>
      <c r="D186" s="21" t="s">
        <v>218</v>
      </c>
      <c r="E186" s="21" t="s">
        <v>329</v>
      </c>
      <c r="F186" s="20">
        <v>1800</v>
      </c>
      <c r="G186" s="23">
        <v>42769.23</v>
      </c>
      <c r="H186" s="23">
        <f t="shared" si="17"/>
        <v>50039.9991</v>
      </c>
      <c r="I186" s="23">
        <f t="shared" si="13"/>
        <v>47100.9497928606</v>
      </c>
      <c r="J186" s="23">
        <f t="shared" si="14"/>
        <v>26.167194329367</v>
      </c>
      <c r="K186" s="23">
        <f t="shared" ref="K186:K192" si="18">H186</f>
        <v>50039.9991</v>
      </c>
    </row>
    <row r="187" customHeight="1" spans="1:11">
      <c r="A187" s="20" t="s">
        <v>90</v>
      </c>
      <c r="B187" s="21" t="s">
        <v>327</v>
      </c>
      <c r="C187" s="22" t="s">
        <v>330</v>
      </c>
      <c r="D187" s="21" t="s">
        <v>331</v>
      </c>
      <c r="E187" s="21" t="s">
        <v>332</v>
      </c>
      <c r="F187" s="20">
        <v>600</v>
      </c>
      <c r="G187" s="23">
        <v>11671.794</v>
      </c>
      <c r="H187" s="23">
        <f t="shared" si="17"/>
        <v>13655.99898</v>
      </c>
      <c r="I187" s="23">
        <f t="shared" si="13"/>
        <v>12853.9275359087</v>
      </c>
      <c r="J187" s="23">
        <f t="shared" si="14"/>
        <v>21.4232125598478</v>
      </c>
      <c r="K187" s="23">
        <f>SUM(H187:H188)</f>
        <v>97055.99748</v>
      </c>
    </row>
    <row r="188" customHeight="1" spans="1:10">
      <c r="A188" s="20" t="s">
        <v>256</v>
      </c>
      <c r="B188" s="21" t="s">
        <v>327</v>
      </c>
      <c r="C188" s="22" t="s">
        <v>328</v>
      </c>
      <c r="D188" s="21" t="s">
        <v>218</v>
      </c>
      <c r="E188" s="21" t="s">
        <v>329</v>
      </c>
      <c r="F188" s="20">
        <v>3000</v>
      </c>
      <c r="G188" s="23">
        <v>71282.05</v>
      </c>
      <c r="H188" s="23">
        <f t="shared" si="17"/>
        <v>83399.9985</v>
      </c>
      <c r="I188" s="23">
        <f t="shared" si="13"/>
        <v>78501.582988101</v>
      </c>
      <c r="J188" s="23">
        <f t="shared" si="14"/>
        <v>26.167194329367</v>
      </c>
    </row>
    <row r="189" customHeight="1" spans="1:11">
      <c r="A189" s="20" t="s">
        <v>29</v>
      </c>
      <c r="B189" s="21" t="s">
        <v>327</v>
      </c>
      <c r="C189" s="22" t="s">
        <v>205</v>
      </c>
      <c r="D189" s="21" t="s">
        <v>322</v>
      </c>
      <c r="E189" s="21" t="s">
        <v>282</v>
      </c>
      <c r="F189" s="20">
        <v>400</v>
      </c>
      <c r="G189" s="23">
        <v>9162.39</v>
      </c>
      <c r="H189" s="23">
        <f t="shared" ref="H189:H220" si="19">G189*1.17</f>
        <v>10719.9963</v>
      </c>
      <c r="I189" s="23">
        <f t="shared" si="13"/>
        <v>10090.3680373158</v>
      </c>
      <c r="J189" s="23">
        <f t="shared" si="14"/>
        <v>25.2259200932895</v>
      </c>
      <c r="K189" s="23">
        <f t="shared" si="18"/>
        <v>10719.9963</v>
      </c>
    </row>
    <row r="190" customHeight="1" spans="1:11">
      <c r="A190" s="20" t="s">
        <v>256</v>
      </c>
      <c r="B190" s="21" t="s">
        <v>327</v>
      </c>
      <c r="C190" s="22" t="s">
        <v>328</v>
      </c>
      <c r="D190" s="21" t="s">
        <v>218</v>
      </c>
      <c r="E190" s="21" t="s">
        <v>329</v>
      </c>
      <c r="F190" s="20">
        <v>3000</v>
      </c>
      <c r="G190" s="23">
        <v>71282.05</v>
      </c>
      <c r="H190" s="23">
        <f t="shared" si="19"/>
        <v>83399.9985</v>
      </c>
      <c r="I190" s="23">
        <f t="shared" si="13"/>
        <v>78501.582988101</v>
      </c>
      <c r="J190" s="23">
        <f t="shared" si="14"/>
        <v>26.167194329367</v>
      </c>
      <c r="K190" s="23">
        <f t="shared" si="18"/>
        <v>83399.9985</v>
      </c>
    </row>
    <row r="191" customHeight="1" spans="1:11">
      <c r="A191" s="20" t="s">
        <v>256</v>
      </c>
      <c r="B191" s="21" t="s">
        <v>327</v>
      </c>
      <c r="C191" s="22" t="s">
        <v>328</v>
      </c>
      <c r="D191" s="21" t="s">
        <v>218</v>
      </c>
      <c r="E191" s="21" t="s">
        <v>329</v>
      </c>
      <c r="F191" s="20">
        <v>1200</v>
      </c>
      <c r="G191" s="23">
        <v>28512.82</v>
      </c>
      <c r="H191" s="23">
        <f t="shared" si="19"/>
        <v>33359.9994</v>
      </c>
      <c r="I191" s="23">
        <f t="shared" si="13"/>
        <v>31400.6331952404</v>
      </c>
      <c r="J191" s="23">
        <f t="shared" si="14"/>
        <v>26.167194329367</v>
      </c>
      <c r="K191" s="23">
        <f t="shared" si="18"/>
        <v>33359.9994</v>
      </c>
    </row>
    <row r="192" customHeight="1" spans="1:11">
      <c r="A192" s="20" t="s">
        <v>320</v>
      </c>
      <c r="B192" s="21" t="s">
        <v>327</v>
      </c>
      <c r="C192" s="22" t="s">
        <v>321</v>
      </c>
      <c r="D192" s="21" t="s">
        <v>322</v>
      </c>
      <c r="E192" s="21" t="s">
        <v>282</v>
      </c>
      <c r="F192" s="20">
        <v>-669</v>
      </c>
      <c r="G192" s="23">
        <v>-1572.44</v>
      </c>
      <c r="H192" s="23">
        <f t="shared" si="19"/>
        <v>-1839.7548</v>
      </c>
      <c r="I192" s="23">
        <f t="shared" si="13"/>
        <v>-1731.6986415768</v>
      </c>
      <c r="J192" s="23">
        <f t="shared" si="14"/>
        <v>2.58848825347803</v>
      </c>
      <c r="K192" s="23">
        <f t="shared" si="18"/>
        <v>-1839.7548</v>
      </c>
    </row>
    <row r="193" customHeight="1" spans="1:11">
      <c r="A193" s="20" t="s">
        <v>90</v>
      </c>
      <c r="B193" s="21" t="s">
        <v>327</v>
      </c>
      <c r="C193" s="22" t="s">
        <v>330</v>
      </c>
      <c r="D193" s="21" t="s">
        <v>331</v>
      </c>
      <c r="E193" s="21" t="s">
        <v>332</v>
      </c>
      <c r="F193" s="20">
        <v>-12</v>
      </c>
      <c r="G193" s="23">
        <v>-44.31</v>
      </c>
      <c r="H193" s="23">
        <f t="shared" si="19"/>
        <v>-51.8427</v>
      </c>
      <c r="I193" s="23">
        <f t="shared" si="13"/>
        <v>-48.7977708582</v>
      </c>
      <c r="J193" s="23">
        <f t="shared" si="14"/>
        <v>4.06648090485</v>
      </c>
      <c r="K193" s="23">
        <f t="shared" ref="K193:K201" si="20">H193</f>
        <v>-51.8427</v>
      </c>
    </row>
    <row r="194" customHeight="1" spans="1:11">
      <c r="A194" s="20" t="s">
        <v>29</v>
      </c>
      <c r="B194" s="21" t="s">
        <v>327</v>
      </c>
      <c r="C194" s="22" t="s">
        <v>205</v>
      </c>
      <c r="D194" s="21" t="s">
        <v>322</v>
      </c>
      <c r="E194" s="21" t="s">
        <v>282</v>
      </c>
      <c r="F194" s="20">
        <v>400</v>
      </c>
      <c r="G194" s="23">
        <v>9162.39</v>
      </c>
      <c r="H194" s="23">
        <f t="shared" si="19"/>
        <v>10719.9963</v>
      </c>
      <c r="I194" s="23">
        <f t="shared" si="13"/>
        <v>10090.3680373158</v>
      </c>
      <c r="J194" s="23">
        <f t="shared" si="14"/>
        <v>25.2259200932895</v>
      </c>
      <c r="K194" s="23">
        <f t="shared" si="20"/>
        <v>10719.9963</v>
      </c>
    </row>
    <row r="195" customHeight="1" spans="1:11">
      <c r="A195" s="20" t="s">
        <v>90</v>
      </c>
      <c r="B195" s="21" t="s">
        <v>327</v>
      </c>
      <c r="C195" s="22" t="s">
        <v>245</v>
      </c>
      <c r="D195" s="21" t="s">
        <v>246</v>
      </c>
      <c r="E195" s="21" t="s">
        <v>247</v>
      </c>
      <c r="F195" s="20">
        <v>1000</v>
      </c>
      <c r="G195" s="23">
        <v>18820.51</v>
      </c>
      <c r="H195" s="23">
        <f t="shared" si="19"/>
        <v>22019.9967</v>
      </c>
      <c r="I195" s="23">
        <f t="shared" ref="I195:I258" si="21">H195*0.941266</f>
        <v>20726.6742138222</v>
      </c>
      <c r="J195" s="23">
        <f t="shared" ref="J195:J258" si="22">I195/F195</f>
        <v>20.7266742138222</v>
      </c>
      <c r="K195" s="23">
        <f t="shared" si="20"/>
        <v>22019.9967</v>
      </c>
    </row>
    <row r="196" customHeight="1" spans="1:11">
      <c r="A196" s="20" t="s">
        <v>313</v>
      </c>
      <c r="B196" s="21" t="s">
        <v>327</v>
      </c>
      <c r="C196" s="22" t="s">
        <v>333</v>
      </c>
      <c r="D196" s="21" t="s">
        <v>334</v>
      </c>
      <c r="E196" s="21" t="s">
        <v>315</v>
      </c>
      <c r="F196" s="20">
        <v>600</v>
      </c>
      <c r="G196" s="23">
        <v>15589.74</v>
      </c>
      <c r="H196" s="23">
        <f t="shared" si="19"/>
        <v>18239.9958</v>
      </c>
      <c r="I196" s="23">
        <f t="shared" si="21"/>
        <v>17168.6878866828</v>
      </c>
      <c r="J196" s="23">
        <f t="shared" si="22"/>
        <v>28.614479811138</v>
      </c>
      <c r="K196" s="23">
        <f>SUM(H196:H197)</f>
        <v>20727.2403</v>
      </c>
    </row>
    <row r="197" customHeight="1" spans="1:10">
      <c r="A197" s="20" t="s">
        <v>335</v>
      </c>
      <c r="B197" s="21" t="s">
        <v>327</v>
      </c>
      <c r="C197" s="22" t="s">
        <v>336</v>
      </c>
      <c r="D197" s="21" t="s">
        <v>13</v>
      </c>
      <c r="E197" s="21" t="s">
        <v>337</v>
      </c>
      <c r="F197" s="20">
        <v>84</v>
      </c>
      <c r="G197" s="23">
        <v>2125.85</v>
      </c>
      <c r="H197" s="23">
        <f t="shared" si="19"/>
        <v>2487.2445</v>
      </c>
      <c r="I197" s="23">
        <f t="shared" si="21"/>
        <v>2341.158681537</v>
      </c>
      <c r="J197" s="23">
        <f t="shared" si="22"/>
        <v>27.8709366849643</v>
      </c>
    </row>
    <row r="198" customHeight="1" spans="1:11">
      <c r="A198" s="20" t="s">
        <v>313</v>
      </c>
      <c r="B198" s="21" t="s">
        <v>327</v>
      </c>
      <c r="C198" s="22" t="s">
        <v>338</v>
      </c>
      <c r="D198" s="21" t="s">
        <v>334</v>
      </c>
      <c r="E198" s="21" t="s">
        <v>315</v>
      </c>
      <c r="F198" s="20">
        <v>600</v>
      </c>
      <c r="G198" s="23">
        <v>15589.74</v>
      </c>
      <c r="H198" s="23">
        <f t="shared" si="19"/>
        <v>18239.9958</v>
      </c>
      <c r="I198" s="23">
        <f t="shared" si="21"/>
        <v>17168.6878866828</v>
      </c>
      <c r="J198" s="23">
        <f t="shared" si="22"/>
        <v>28.614479811138</v>
      </c>
      <c r="K198" s="23">
        <f t="shared" si="20"/>
        <v>18239.9958</v>
      </c>
    </row>
    <row r="199" customHeight="1" spans="1:11">
      <c r="A199" s="20" t="s">
        <v>74</v>
      </c>
      <c r="B199" s="21" t="s">
        <v>327</v>
      </c>
      <c r="C199" s="22" t="s">
        <v>307</v>
      </c>
      <c r="D199" s="21" t="s">
        <v>339</v>
      </c>
      <c r="E199" s="21" t="s">
        <v>309</v>
      </c>
      <c r="F199" s="20">
        <v>60</v>
      </c>
      <c r="G199" s="23">
        <v>1132.31</v>
      </c>
      <c r="H199" s="23">
        <f t="shared" si="19"/>
        <v>1324.8027</v>
      </c>
      <c r="I199" s="23">
        <f t="shared" si="21"/>
        <v>1246.9917382182</v>
      </c>
      <c r="J199" s="23">
        <f t="shared" si="22"/>
        <v>20.78319563697</v>
      </c>
      <c r="K199" s="23">
        <f t="shared" si="20"/>
        <v>1324.8027</v>
      </c>
    </row>
    <row r="200" customHeight="1" spans="1:11">
      <c r="A200" s="20" t="s">
        <v>313</v>
      </c>
      <c r="B200" s="21" t="s">
        <v>327</v>
      </c>
      <c r="C200" s="22" t="s">
        <v>338</v>
      </c>
      <c r="D200" s="21" t="s">
        <v>334</v>
      </c>
      <c r="E200" s="21" t="s">
        <v>315</v>
      </c>
      <c r="F200" s="20">
        <v>600</v>
      </c>
      <c r="G200" s="23">
        <v>15589.74</v>
      </c>
      <c r="H200" s="23">
        <f t="shared" si="19"/>
        <v>18239.9958</v>
      </c>
      <c r="I200" s="23">
        <f t="shared" si="21"/>
        <v>17168.6878866828</v>
      </c>
      <c r="J200" s="23">
        <f t="shared" si="22"/>
        <v>28.614479811138</v>
      </c>
      <c r="K200" s="23">
        <f t="shared" si="20"/>
        <v>18239.9958</v>
      </c>
    </row>
    <row r="201" customHeight="1" spans="1:11">
      <c r="A201" s="20" t="s">
        <v>335</v>
      </c>
      <c r="B201" s="21" t="s">
        <v>327</v>
      </c>
      <c r="C201" s="22" t="s">
        <v>336</v>
      </c>
      <c r="D201" s="21" t="s">
        <v>13</v>
      </c>
      <c r="E201" s="21" t="s">
        <v>337</v>
      </c>
      <c r="F201" s="20">
        <v>-84</v>
      </c>
      <c r="G201" s="23">
        <v>-338.15</v>
      </c>
      <c r="H201" s="23">
        <f t="shared" si="19"/>
        <v>-395.6355</v>
      </c>
      <c r="I201" s="23">
        <f t="shared" si="21"/>
        <v>-372.398244543</v>
      </c>
      <c r="J201" s="23">
        <f t="shared" si="22"/>
        <v>4.43331243503571</v>
      </c>
      <c r="K201" s="23">
        <f t="shared" si="20"/>
        <v>-395.6355</v>
      </c>
    </row>
    <row r="202" customHeight="1" spans="1:11">
      <c r="A202" s="20" t="s">
        <v>220</v>
      </c>
      <c r="B202" s="21" t="s">
        <v>340</v>
      </c>
      <c r="C202" s="22" t="s">
        <v>341</v>
      </c>
      <c r="D202" s="21" t="s">
        <v>342</v>
      </c>
      <c r="E202" s="21" t="s">
        <v>343</v>
      </c>
      <c r="F202" s="20">
        <v>500</v>
      </c>
      <c r="G202" s="23">
        <v>34397.44</v>
      </c>
      <c r="H202" s="23">
        <f t="shared" si="19"/>
        <v>40245.0048</v>
      </c>
      <c r="I202" s="23">
        <f t="shared" si="21"/>
        <v>37881.2546880768</v>
      </c>
      <c r="J202" s="23">
        <f t="shared" si="22"/>
        <v>75.7625093761536</v>
      </c>
      <c r="K202" s="23">
        <f>SUM(H202:H205)</f>
        <v>69187.0023</v>
      </c>
    </row>
    <row r="203" customHeight="1" spans="1:10">
      <c r="A203" s="20" t="s">
        <v>344</v>
      </c>
      <c r="B203" s="21" t="s">
        <v>340</v>
      </c>
      <c r="C203" s="22" t="s">
        <v>345</v>
      </c>
      <c r="D203" s="21" t="s">
        <v>346</v>
      </c>
      <c r="E203" s="21" t="s">
        <v>347</v>
      </c>
      <c r="F203" s="20">
        <v>100</v>
      </c>
      <c r="G203" s="23">
        <v>6272.646</v>
      </c>
      <c r="H203" s="23">
        <f t="shared" si="19"/>
        <v>7338.99582</v>
      </c>
      <c r="I203" s="23">
        <f t="shared" si="21"/>
        <v>6907.94723950812</v>
      </c>
      <c r="J203" s="23">
        <f t="shared" si="22"/>
        <v>69.0794723950812</v>
      </c>
    </row>
    <row r="204" customHeight="1" spans="1:10">
      <c r="A204" s="20" t="s">
        <v>256</v>
      </c>
      <c r="B204" s="21" t="s">
        <v>340</v>
      </c>
      <c r="C204" s="22" t="s">
        <v>348</v>
      </c>
      <c r="D204" s="21" t="s">
        <v>349</v>
      </c>
      <c r="E204" s="21" t="s">
        <v>350</v>
      </c>
      <c r="F204" s="20">
        <v>450</v>
      </c>
      <c r="G204" s="23">
        <v>7423.079</v>
      </c>
      <c r="H204" s="23">
        <f t="shared" si="19"/>
        <v>8685.00243</v>
      </c>
      <c r="I204" s="23">
        <f t="shared" si="21"/>
        <v>8174.89749727638</v>
      </c>
      <c r="J204" s="23">
        <f t="shared" si="22"/>
        <v>18.1664388828364</v>
      </c>
    </row>
    <row r="205" customHeight="1" spans="1:10">
      <c r="A205" s="20" t="s">
        <v>351</v>
      </c>
      <c r="B205" s="21" t="s">
        <v>340</v>
      </c>
      <c r="C205" s="22" t="s">
        <v>352</v>
      </c>
      <c r="D205" s="21" t="s">
        <v>353</v>
      </c>
      <c r="E205" s="21" t="s">
        <v>219</v>
      </c>
      <c r="F205" s="20">
        <v>600</v>
      </c>
      <c r="G205" s="23">
        <v>11041.025</v>
      </c>
      <c r="H205" s="23">
        <f t="shared" si="19"/>
        <v>12917.99925</v>
      </c>
      <c r="I205" s="23">
        <f t="shared" si="21"/>
        <v>12159.2734820505</v>
      </c>
      <c r="J205" s="23">
        <f t="shared" si="22"/>
        <v>20.2654558034175</v>
      </c>
    </row>
    <row r="206" customHeight="1" spans="1:11">
      <c r="A206" s="20" t="s">
        <v>354</v>
      </c>
      <c r="B206" s="21" t="s">
        <v>340</v>
      </c>
      <c r="C206" s="22" t="s">
        <v>355</v>
      </c>
      <c r="D206" s="21" t="s">
        <v>88</v>
      </c>
      <c r="E206" s="21" t="s">
        <v>219</v>
      </c>
      <c r="F206" s="20">
        <v>1000</v>
      </c>
      <c r="G206" s="23">
        <v>15094.02</v>
      </c>
      <c r="H206" s="23">
        <f t="shared" si="19"/>
        <v>17660.0034</v>
      </c>
      <c r="I206" s="23">
        <f t="shared" si="21"/>
        <v>16622.7607603044</v>
      </c>
      <c r="J206" s="23">
        <f t="shared" si="22"/>
        <v>16.6227607603044</v>
      </c>
      <c r="K206" s="23">
        <f>H206</f>
        <v>17660.0034</v>
      </c>
    </row>
    <row r="207" customHeight="1" spans="1:11">
      <c r="A207" s="20" t="s">
        <v>74</v>
      </c>
      <c r="B207" s="21" t="s">
        <v>340</v>
      </c>
      <c r="C207" s="22" t="s">
        <v>317</v>
      </c>
      <c r="D207" s="21" t="s">
        <v>318</v>
      </c>
      <c r="E207" s="21" t="s">
        <v>319</v>
      </c>
      <c r="F207" s="20">
        <v>600</v>
      </c>
      <c r="G207" s="23">
        <v>4543.59</v>
      </c>
      <c r="H207" s="23">
        <f t="shared" si="19"/>
        <v>5316.0003</v>
      </c>
      <c r="I207" s="23">
        <f t="shared" si="21"/>
        <v>5003.7703383798</v>
      </c>
      <c r="J207" s="23">
        <f t="shared" si="22"/>
        <v>8.339617230633</v>
      </c>
      <c r="K207" s="23">
        <f>SUM(H207:H208)</f>
        <v>8508.6027</v>
      </c>
    </row>
    <row r="208" customHeight="1" spans="1:10">
      <c r="A208" s="20" t="s">
        <v>74</v>
      </c>
      <c r="B208" s="21" t="s">
        <v>340</v>
      </c>
      <c r="C208" s="22" t="s">
        <v>326</v>
      </c>
      <c r="D208" s="21" t="s">
        <v>318</v>
      </c>
      <c r="E208" s="21" t="s">
        <v>319</v>
      </c>
      <c r="F208" s="20">
        <v>510</v>
      </c>
      <c r="G208" s="23">
        <v>2728.72</v>
      </c>
      <c r="H208" s="23">
        <f t="shared" si="19"/>
        <v>3192.6024</v>
      </c>
      <c r="I208" s="23">
        <f t="shared" si="21"/>
        <v>3005.0880906384</v>
      </c>
      <c r="J208" s="23">
        <f t="shared" si="22"/>
        <v>5.89232958948706</v>
      </c>
    </row>
    <row r="209" customHeight="1" spans="1:11">
      <c r="A209" s="20" t="s">
        <v>256</v>
      </c>
      <c r="B209" s="21" t="s">
        <v>340</v>
      </c>
      <c r="C209" s="22" t="s">
        <v>356</v>
      </c>
      <c r="D209" s="21" t="s">
        <v>357</v>
      </c>
      <c r="E209" s="21" t="s">
        <v>329</v>
      </c>
      <c r="F209" s="20">
        <v>800</v>
      </c>
      <c r="G209" s="23">
        <v>56410.26</v>
      </c>
      <c r="H209" s="23">
        <f t="shared" si="19"/>
        <v>66000.0042</v>
      </c>
      <c r="I209" s="23">
        <f t="shared" si="21"/>
        <v>62123.5599533172</v>
      </c>
      <c r="J209" s="23">
        <f t="shared" si="22"/>
        <v>77.6544499416465</v>
      </c>
      <c r="K209" s="23">
        <f>SUM(H209:H211)</f>
        <v>85068.00315</v>
      </c>
    </row>
    <row r="210" customHeight="1" spans="1:10">
      <c r="A210" s="20" t="s">
        <v>90</v>
      </c>
      <c r="B210" s="21" t="s">
        <v>340</v>
      </c>
      <c r="C210" s="22" t="s">
        <v>245</v>
      </c>
      <c r="D210" s="21" t="s">
        <v>246</v>
      </c>
      <c r="E210" s="21" t="s">
        <v>247</v>
      </c>
      <c r="F210" s="20">
        <v>800</v>
      </c>
      <c r="G210" s="23">
        <v>15056.41</v>
      </c>
      <c r="H210" s="23">
        <f t="shared" si="19"/>
        <v>17615.9997</v>
      </c>
      <c r="I210" s="23">
        <f t="shared" si="21"/>
        <v>16581.3415736202</v>
      </c>
      <c r="J210" s="23">
        <f t="shared" si="22"/>
        <v>20.7266769670253</v>
      </c>
    </row>
    <row r="211" customHeight="1" spans="1:10">
      <c r="A211" s="20" t="s">
        <v>358</v>
      </c>
      <c r="B211" s="21" t="s">
        <v>340</v>
      </c>
      <c r="C211" s="22" t="s">
        <v>359</v>
      </c>
      <c r="D211" s="21" t="s">
        <v>360</v>
      </c>
      <c r="E211" s="21" t="s">
        <v>361</v>
      </c>
      <c r="F211" s="20">
        <v>1200</v>
      </c>
      <c r="G211" s="23">
        <v>1241.025</v>
      </c>
      <c r="H211" s="23">
        <f t="shared" si="19"/>
        <v>1451.99925</v>
      </c>
      <c r="I211" s="23">
        <f t="shared" si="21"/>
        <v>1366.7175260505</v>
      </c>
      <c r="J211" s="23">
        <f t="shared" si="22"/>
        <v>1.13893127170875</v>
      </c>
    </row>
    <row r="212" customHeight="1" spans="1:11">
      <c r="A212" s="20" t="s">
        <v>256</v>
      </c>
      <c r="B212" s="21" t="s">
        <v>340</v>
      </c>
      <c r="C212" s="22" t="s">
        <v>328</v>
      </c>
      <c r="D212" s="21" t="s">
        <v>218</v>
      </c>
      <c r="E212" s="21" t="s">
        <v>329</v>
      </c>
      <c r="F212" s="20">
        <v>3000</v>
      </c>
      <c r="G212" s="23">
        <v>71282.05</v>
      </c>
      <c r="H212" s="23">
        <f t="shared" si="19"/>
        <v>83399.9985</v>
      </c>
      <c r="I212" s="23">
        <f t="shared" si="21"/>
        <v>78501.582988101</v>
      </c>
      <c r="J212" s="23">
        <f t="shared" si="22"/>
        <v>26.167194329367</v>
      </c>
      <c r="K212" s="23">
        <f>SUM(H212:H214)</f>
        <v>91370.4012</v>
      </c>
    </row>
    <row r="213" customHeight="1" spans="1:10">
      <c r="A213" s="20" t="s">
        <v>362</v>
      </c>
      <c r="B213" s="21" t="s">
        <v>340</v>
      </c>
      <c r="C213" s="22" t="s">
        <v>363</v>
      </c>
      <c r="D213" s="21" t="s">
        <v>364</v>
      </c>
      <c r="E213" s="21" t="s">
        <v>365</v>
      </c>
      <c r="F213" s="20">
        <v>300</v>
      </c>
      <c r="G213" s="23">
        <v>6748.72</v>
      </c>
      <c r="H213" s="23">
        <f t="shared" si="19"/>
        <v>7896.0024</v>
      </c>
      <c r="I213" s="23">
        <f t="shared" si="21"/>
        <v>7432.2385950384</v>
      </c>
      <c r="J213" s="23">
        <f t="shared" si="22"/>
        <v>24.774128650128</v>
      </c>
    </row>
    <row r="214" customHeight="1" spans="1:10">
      <c r="A214" s="20" t="s">
        <v>74</v>
      </c>
      <c r="B214" s="21" t="s">
        <v>340</v>
      </c>
      <c r="C214" s="22" t="s">
        <v>366</v>
      </c>
      <c r="D214" s="21" t="s">
        <v>367</v>
      </c>
      <c r="E214" s="30" t="s">
        <v>368</v>
      </c>
      <c r="F214" s="20">
        <v>30</v>
      </c>
      <c r="G214" s="23">
        <v>63.59</v>
      </c>
      <c r="H214" s="23">
        <f t="shared" si="19"/>
        <v>74.4003</v>
      </c>
      <c r="I214" s="23">
        <f t="shared" si="21"/>
        <v>70.0304727798</v>
      </c>
      <c r="J214" s="23">
        <f t="shared" si="22"/>
        <v>2.33434909266</v>
      </c>
    </row>
    <row r="215" customHeight="1" spans="1:11">
      <c r="A215" s="20" t="s">
        <v>29</v>
      </c>
      <c r="B215" s="21" t="s">
        <v>340</v>
      </c>
      <c r="C215" s="22" t="s">
        <v>205</v>
      </c>
      <c r="D215" s="21" t="s">
        <v>281</v>
      </c>
      <c r="E215" s="21" t="s">
        <v>282</v>
      </c>
      <c r="F215" s="20">
        <v>2000</v>
      </c>
      <c r="G215" s="23">
        <v>35914.53</v>
      </c>
      <c r="H215" s="23">
        <f t="shared" si="19"/>
        <v>42020.0001</v>
      </c>
      <c r="I215" s="23">
        <f t="shared" si="21"/>
        <v>39551.9974141266</v>
      </c>
      <c r="J215" s="23">
        <f t="shared" si="22"/>
        <v>19.7759987070633</v>
      </c>
      <c r="K215" s="23">
        <f>SUM(H215:H217)</f>
        <v>59259.5991</v>
      </c>
    </row>
    <row r="216" customHeight="1" spans="1:10">
      <c r="A216" s="20" t="s">
        <v>74</v>
      </c>
      <c r="B216" s="21" t="s">
        <v>340</v>
      </c>
      <c r="C216" s="22" t="s">
        <v>369</v>
      </c>
      <c r="D216" s="21" t="s">
        <v>23</v>
      </c>
      <c r="E216" s="21" t="s">
        <v>370</v>
      </c>
      <c r="F216" s="20">
        <v>480</v>
      </c>
      <c r="G216" s="23">
        <v>7187.69</v>
      </c>
      <c r="H216" s="23">
        <f t="shared" si="19"/>
        <v>8409.5973</v>
      </c>
      <c r="I216" s="23">
        <f t="shared" si="21"/>
        <v>7915.6680121818</v>
      </c>
      <c r="J216" s="23">
        <f t="shared" si="22"/>
        <v>16.4909750253787</v>
      </c>
    </row>
    <row r="217" customHeight="1" spans="1:10">
      <c r="A217" s="20" t="s">
        <v>354</v>
      </c>
      <c r="B217" s="21" t="s">
        <v>340</v>
      </c>
      <c r="C217" s="22" t="s">
        <v>355</v>
      </c>
      <c r="D217" s="21" t="s">
        <v>88</v>
      </c>
      <c r="E217" s="21" t="s">
        <v>219</v>
      </c>
      <c r="F217" s="20">
        <v>500</v>
      </c>
      <c r="G217" s="23">
        <v>7547.01</v>
      </c>
      <c r="H217" s="23">
        <f t="shared" si="19"/>
        <v>8830.0017</v>
      </c>
      <c r="I217" s="23">
        <f t="shared" si="21"/>
        <v>8311.3803801522</v>
      </c>
      <c r="J217" s="23">
        <f t="shared" si="22"/>
        <v>16.6227607603044</v>
      </c>
    </row>
    <row r="218" customHeight="1" spans="1:11">
      <c r="A218" s="20" t="s">
        <v>354</v>
      </c>
      <c r="B218" s="21" t="s">
        <v>340</v>
      </c>
      <c r="C218" s="22" t="s">
        <v>355</v>
      </c>
      <c r="D218" s="21" t="s">
        <v>88</v>
      </c>
      <c r="E218" s="21" t="s">
        <v>89</v>
      </c>
      <c r="F218" s="20">
        <v>750</v>
      </c>
      <c r="G218" s="23">
        <v>21647.44</v>
      </c>
      <c r="H218" s="23">
        <f t="shared" si="19"/>
        <v>25327.5048</v>
      </c>
      <c r="I218" s="23">
        <f t="shared" si="21"/>
        <v>23839.9191330768</v>
      </c>
      <c r="J218" s="23">
        <f t="shared" si="22"/>
        <v>31.7865588441024</v>
      </c>
      <c r="K218" s="23">
        <f>H218</f>
        <v>25327.5048</v>
      </c>
    </row>
    <row r="219" customHeight="1" spans="1:11">
      <c r="A219" s="20" t="s">
        <v>256</v>
      </c>
      <c r="B219" s="21" t="s">
        <v>340</v>
      </c>
      <c r="C219" s="22" t="s">
        <v>328</v>
      </c>
      <c r="D219" s="21" t="s">
        <v>218</v>
      </c>
      <c r="E219" s="21" t="s">
        <v>329</v>
      </c>
      <c r="F219" s="20">
        <v>3000</v>
      </c>
      <c r="G219" s="23">
        <v>71282.054</v>
      </c>
      <c r="H219" s="23">
        <f t="shared" si="19"/>
        <v>83400.00318</v>
      </c>
      <c r="I219" s="23">
        <f t="shared" si="21"/>
        <v>78501.5873932259</v>
      </c>
      <c r="J219" s="23">
        <f t="shared" si="22"/>
        <v>26.167195797742</v>
      </c>
      <c r="K219" s="23">
        <f>SUM(H219:H222)</f>
        <v>90004.39578</v>
      </c>
    </row>
    <row r="220" customHeight="1" spans="1:10">
      <c r="A220" s="20" t="s">
        <v>74</v>
      </c>
      <c r="B220" s="21" t="s">
        <v>340</v>
      </c>
      <c r="C220" s="22" t="s">
        <v>326</v>
      </c>
      <c r="D220" s="21" t="s">
        <v>318</v>
      </c>
      <c r="E220" s="21" t="s">
        <v>319</v>
      </c>
      <c r="F220" s="20">
        <v>300</v>
      </c>
      <c r="G220" s="23">
        <v>2271.79</v>
      </c>
      <c r="H220" s="23">
        <f t="shared" si="19"/>
        <v>2657.9943</v>
      </c>
      <c r="I220" s="23">
        <f t="shared" si="21"/>
        <v>2501.8796627838</v>
      </c>
      <c r="J220" s="23">
        <f t="shared" si="22"/>
        <v>8.339598875946</v>
      </c>
    </row>
    <row r="221" customHeight="1" spans="1:10">
      <c r="A221" s="20" t="s">
        <v>74</v>
      </c>
      <c r="B221" s="21" t="s">
        <v>340</v>
      </c>
      <c r="C221" s="22" t="s">
        <v>317</v>
      </c>
      <c r="D221" s="21" t="s">
        <v>318</v>
      </c>
      <c r="E221" s="21" t="s">
        <v>319</v>
      </c>
      <c r="F221" s="20">
        <v>240</v>
      </c>
      <c r="G221" s="23">
        <v>1284.1</v>
      </c>
      <c r="H221" s="23">
        <f t="shared" ref="H221:H252" si="23">G221*1.17</f>
        <v>1502.397</v>
      </c>
      <c r="I221" s="23">
        <f t="shared" si="21"/>
        <v>1414.155214602</v>
      </c>
      <c r="J221" s="23">
        <f t="shared" si="22"/>
        <v>5.892313394175</v>
      </c>
    </row>
    <row r="222" customHeight="1" spans="1:10">
      <c r="A222" s="20" t="s">
        <v>74</v>
      </c>
      <c r="B222" s="21" t="s">
        <v>340</v>
      </c>
      <c r="C222" s="22" t="s">
        <v>371</v>
      </c>
      <c r="D222" s="21" t="s">
        <v>372</v>
      </c>
      <c r="E222" s="30" t="s">
        <v>373</v>
      </c>
      <c r="F222" s="20">
        <v>200</v>
      </c>
      <c r="G222" s="23">
        <v>2088.89</v>
      </c>
      <c r="H222" s="23">
        <f t="shared" si="23"/>
        <v>2444.0013</v>
      </c>
      <c r="I222" s="23">
        <f t="shared" si="21"/>
        <v>2300.4553276458</v>
      </c>
      <c r="J222" s="23">
        <f t="shared" si="22"/>
        <v>11.502276638229</v>
      </c>
    </row>
    <row r="223" customHeight="1" spans="1:11">
      <c r="A223" s="20" t="s">
        <v>351</v>
      </c>
      <c r="B223" s="21" t="s">
        <v>340</v>
      </c>
      <c r="C223" s="22" t="s">
        <v>352</v>
      </c>
      <c r="D223" s="21" t="s">
        <v>353</v>
      </c>
      <c r="E223" s="21" t="s">
        <v>219</v>
      </c>
      <c r="F223" s="20">
        <v>1800</v>
      </c>
      <c r="G223" s="23">
        <v>33123.08</v>
      </c>
      <c r="H223" s="23">
        <f t="shared" si="23"/>
        <v>38754.0036</v>
      </c>
      <c r="I223" s="23">
        <f t="shared" si="21"/>
        <v>36477.8259525576</v>
      </c>
      <c r="J223" s="23">
        <f t="shared" si="22"/>
        <v>20.265458862532</v>
      </c>
      <c r="K223" s="23">
        <f>SUM(H223:H227)</f>
        <v>86747.4972</v>
      </c>
    </row>
    <row r="224" customHeight="1" spans="1:10">
      <c r="A224" s="20" t="s">
        <v>29</v>
      </c>
      <c r="B224" s="21" t="s">
        <v>340</v>
      </c>
      <c r="C224" s="22" t="s">
        <v>205</v>
      </c>
      <c r="D224" s="21" t="s">
        <v>281</v>
      </c>
      <c r="E224" s="21" t="s">
        <v>282</v>
      </c>
      <c r="F224" s="20">
        <v>1600</v>
      </c>
      <c r="G224" s="23">
        <v>28731.62</v>
      </c>
      <c r="H224" s="23">
        <f t="shared" si="23"/>
        <v>33615.9954</v>
      </c>
      <c r="I224" s="23">
        <f t="shared" si="21"/>
        <v>31641.5935261764</v>
      </c>
      <c r="J224" s="23">
        <f t="shared" si="22"/>
        <v>19.7759959538603</v>
      </c>
    </row>
    <row r="225" customHeight="1" spans="1:10">
      <c r="A225" s="20" t="s">
        <v>231</v>
      </c>
      <c r="B225" s="21" t="s">
        <v>340</v>
      </c>
      <c r="C225" s="22" t="s">
        <v>235</v>
      </c>
      <c r="D225" s="21" t="s">
        <v>236</v>
      </c>
      <c r="E225" s="21" t="s">
        <v>237</v>
      </c>
      <c r="F225" s="20">
        <v>200</v>
      </c>
      <c r="G225" s="23">
        <v>11965.81</v>
      </c>
      <c r="H225" s="23">
        <f t="shared" si="23"/>
        <v>13999.9977</v>
      </c>
      <c r="I225" s="23">
        <f t="shared" si="21"/>
        <v>13177.7218350882</v>
      </c>
      <c r="J225" s="23">
        <f t="shared" si="22"/>
        <v>65.888609175441</v>
      </c>
    </row>
    <row r="226" customHeight="1" spans="1:10">
      <c r="A226" s="20" t="s">
        <v>74</v>
      </c>
      <c r="B226" s="21" t="s">
        <v>340</v>
      </c>
      <c r="C226" s="22" t="s">
        <v>374</v>
      </c>
      <c r="D226" s="21" t="s">
        <v>375</v>
      </c>
      <c r="E226" s="21" t="s">
        <v>376</v>
      </c>
      <c r="F226" s="20">
        <v>50</v>
      </c>
      <c r="G226" s="23">
        <v>48.29</v>
      </c>
      <c r="H226" s="23">
        <f t="shared" si="23"/>
        <v>56.4993</v>
      </c>
      <c r="I226" s="23">
        <f t="shared" si="21"/>
        <v>53.1808701138</v>
      </c>
      <c r="J226" s="23">
        <f t="shared" si="22"/>
        <v>1.063617402276</v>
      </c>
    </row>
    <row r="227" customHeight="1" spans="1:10">
      <c r="A227" s="20" t="s">
        <v>377</v>
      </c>
      <c r="B227" s="21" t="s">
        <v>340</v>
      </c>
      <c r="C227" s="22" t="s">
        <v>378</v>
      </c>
      <c r="D227" s="21" t="s">
        <v>379</v>
      </c>
      <c r="E227" s="21" t="s">
        <v>219</v>
      </c>
      <c r="F227" s="20">
        <v>50</v>
      </c>
      <c r="G227" s="23">
        <v>274.36</v>
      </c>
      <c r="H227" s="23">
        <f t="shared" si="23"/>
        <v>321.0012</v>
      </c>
      <c r="I227" s="23">
        <f t="shared" si="21"/>
        <v>302.1475155192</v>
      </c>
      <c r="J227" s="23">
        <f t="shared" si="22"/>
        <v>6.042950310384</v>
      </c>
    </row>
    <row r="228" customHeight="1" spans="1:11">
      <c r="A228" s="20" t="s">
        <v>231</v>
      </c>
      <c r="B228" s="21" t="s">
        <v>340</v>
      </c>
      <c r="C228" s="22" t="s">
        <v>380</v>
      </c>
      <c r="D228" s="21" t="s">
        <v>381</v>
      </c>
      <c r="E228" s="21" t="s">
        <v>382</v>
      </c>
      <c r="F228" s="20">
        <v>300</v>
      </c>
      <c r="G228" s="23">
        <v>15664.1</v>
      </c>
      <c r="H228" s="23">
        <f t="shared" si="23"/>
        <v>18326.997</v>
      </c>
      <c r="I228" s="23">
        <f t="shared" si="21"/>
        <v>17250.579158202</v>
      </c>
      <c r="J228" s="23">
        <f t="shared" si="22"/>
        <v>57.50193052734</v>
      </c>
      <c r="K228" s="23">
        <f>SUM(H228:H232)</f>
        <v>89229.00285</v>
      </c>
    </row>
    <row r="229" customHeight="1" spans="1:10">
      <c r="A229" s="20" t="s">
        <v>358</v>
      </c>
      <c r="B229" s="21" t="s">
        <v>340</v>
      </c>
      <c r="C229" s="22" t="s">
        <v>359</v>
      </c>
      <c r="D229" s="21" t="s">
        <v>360</v>
      </c>
      <c r="E229" s="21" t="s">
        <v>361</v>
      </c>
      <c r="F229" s="20">
        <v>3600</v>
      </c>
      <c r="G229" s="23">
        <v>3723.08</v>
      </c>
      <c r="H229" s="23">
        <f t="shared" si="23"/>
        <v>4356.0036</v>
      </c>
      <c r="I229" s="23">
        <f t="shared" si="21"/>
        <v>4100.1580845576</v>
      </c>
      <c r="J229" s="23">
        <f t="shared" si="22"/>
        <v>1.138932801266</v>
      </c>
    </row>
    <row r="230" customHeight="1" spans="1:10">
      <c r="A230" s="20" t="s">
        <v>220</v>
      </c>
      <c r="B230" s="21" t="s">
        <v>340</v>
      </c>
      <c r="C230" s="22" t="s">
        <v>341</v>
      </c>
      <c r="D230" s="21" t="s">
        <v>342</v>
      </c>
      <c r="E230" s="21" t="s">
        <v>343</v>
      </c>
      <c r="F230" s="20">
        <v>500</v>
      </c>
      <c r="G230" s="23">
        <v>34397.44</v>
      </c>
      <c r="H230" s="23">
        <f t="shared" si="23"/>
        <v>40245.0048</v>
      </c>
      <c r="I230" s="23">
        <f t="shared" si="21"/>
        <v>37881.2546880768</v>
      </c>
      <c r="J230" s="23">
        <f t="shared" si="22"/>
        <v>75.7625093761536</v>
      </c>
    </row>
    <row r="231" customHeight="1" spans="1:10">
      <c r="A231" s="20" t="s">
        <v>90</v>
      </c>
      <c r="B231" s="21" t="s">
        <v>340</v>
      </c>
      <c r="C231" s="22" t="s">
        <v>245</v>
      </c>
      <c r="D231" s="21" t="s">
        <v>246</v>
      </c>
      <c r="E231" s="21" t="s">
        <v>247</v>
      </c>
      <c r="F231" s="20">
        <v>800</v>
      </c>
      <c r="G231" s="23">
        <v>15056.41</v>
      </c>
      <c r="H231" s="23">
        <f t="shared" si="23"/>
        <v>17615.9997</v>
      </c>
      <c r="I231" s="23">
        <f t="shared" si="21"/>
        <v>16581.3415736202</v>
      </c>
      <c r="J231" s="23">
        <f t="shared" si="22"/>
        <v>20.7266769670253</v>
      </c>
    </row>
    <row r="232" customHeight="1" spans="1:10">
      <c r="A232" s="20" t="s">
        <v>256</v>
      </c>
      <c r="B232" s="21" t="s">
        <v>340</v>
      </c>
      <c r="C232" s="22" t="s">
        <v>348</v>
      </c>
      <c r="D232" s="21" t="s">
        <v>349</v>
      </c>
      <c r="E232" s="21" t="s">
        <v>350</v>
      </c>
      <c r="F232" s="20">
        <v>450</v>
      </c>
      <c r="G232" s="23">
        <v>7423.075</v>
      </c>
      <c r="H232" s="23">
        <f t="shared" si="23"/>
        <v>8684.99775</v>
      </c>
      <c r="I232" s="23">
        <f t="shared" si="21"/>
        <v>8174.8930921515</v>
      </c>
      <c r="J232" s="23">
        <f t="shared" si="22"/>
        <v>18.16642909367</v>
      </c>
    </row>
    <row r="233" customHeight="1" spans="1:11">
      <c r="A233" s="20" t="s">
        <v>74</v>
      </c>
      <c r="B233" s="21" t="s">
        <v>340</v>
      </c>
      <c r="C233" s="22" t="s">
        <v>317</v>
      </c>
      <c r="D233" s="21" t="s">
        <v>318</v>
      </c>
      <c r="E233" s="21" t="s">
        <v>319</v>
      </c>
      <c r="F233" s="20">
        <v>360</v>
      </c>
      <c r="G233" s="23">
        <v>1926.15</v>
      </c>
      <c r="H233" s="23">
        <f t="shared" si="23"/>
        <v>2253.5955</v>
      </c>
      <c r="I233" s="23">
        <f t="shared" si="21"/>
        <v>2121.232821903</v>
      </c>
      <c r="J233" s="23">
        <f t="shared" si="22"/>
        <v>5.892313394175</v>
      </c>
      <c r="K233" s="23">
        <f>SUM(H233:H236)</f>
        <v>79098.59646</v>
      </c>
    </row>
    <row r="234" customHeight="1" spans="1:10">
      <c r="A234" s="20" t="s">
        <v>74</v>
      </c>
      <c r="B234" s="21" t="s">
        <v>340</v>
      </c>
      <c r="C234" s="22" t="s">
        <v>326</v>
      </c>
      <c r="D234" s="21" t="s">
        <v>318</v>
      </c>
      <c r="E234" s="21" t="s">
        <v>319</v>
      </c>
      <c r="F234" s="20">
        <v>300</v>
      </c>
      <c r="G234" s="23">
        <v>2271.79</v>
      </c>
      <c r="H234" s="23">
        <f t="shared" si="23"/>
        <v>2657.9943</v>
      </c>
      <c r="I234" s="23">
        <f t="shared" si="21"/>
        <v>2501.8796627838</v>
      </c>
      <c r="J234" s="23">
        <f t="shared" si="22"/>
        <v>8.339598875946</v>
      </c>
    </row>
    <row r="235" customHeight="1" spans="1:10">
      <c r="A235" s="20" t="s">
        <v>256</v>
      </c>
      <c r="B235" s="21" t="s">
        <v>340</v>
      </c>
      <c r="C235" s="22" t="s">
        <v>328</v>
      </c>
      <c r="D235" s="21" t="s">
        <v>218</v>
      </c>
      <c r="E235" s="21" t="s">
        <v>329</v>
      </c>
      <c r="F235" s="20">
        <v>1800</v>
      </c>
      <c r="G235" s="23">
        <v>42769.234</v>
      </c>
      <c r="H235" s="23">
        <f t="shared" si="23"/>
        <v>50040.00378</v>
      </c>
      <c r="I235" s="23">
        <f t="shared" si="21"/>
        <v>47100.9541979855</v>
      </c>
      <c r="J235" s="23">
        <f t="shared" si="22"/>
        <v>26.1671967766586</v>
      </c>
    </row>
    <row r="236" customHeight="1" spans="1:10">
      <c r="A236" s="20" t="s">
        <v>220</v>
      </c>
      <c r="B236" s="21" t="s">
        <v>340</v>
      </c>
      <c r="C236" s="22" t="s">
        <v>341</v>
      </c>
      <c r="D236" s="21" t="s">
        <v>342</v>
      </c>
      <c r="E236" s="21" t="s">
        <v>343</v>
      </c>
      <c r="F236" s="20">
        <v>300</v>
      </c>
      <c r="G236" s="23">
        <v>20638.464</v>
      </c>
      <c r="H236" s="23">
        <f t="shared" si="23"/>
        <v>24147.00288</v>
      </c>
      <c r="I236" s="23">
        <f t="shared" si="21"/>
        <v>22728.7528128461</v>
      </c>
      <c r="J236" s="23">
        <f t="shared" si="22"/>
        <v>75.7625093761536</v>
      </c>
    </row>
    <row r="237" customHeight="1" spans="1:11">
      <c r="A237" s="20" t="s">
        <v>351</v>
      </c>
      <c r="B237" s="21" t="s">
        <v>340</v>
      </c>
      <c r="C237" s="22" t="s">
        <v>352</v>
      </c>
      <c r="D237" s="21" t="s">
        <v>353</v>
      </c>
      <c r="E237" s="21" t="s">
        <v>219</v>
      </c>
      <c r="F237" s="20">
        <v>600</v>
      </c>
      <c r="G237" s="23">
        <v>11041.03</v>
      </c>
      <c r="H237" s="23">
        <f t="shared" si="23"/>
        <v>12918.0051</v>
      </c>
      <c r="I237" s="23">
        <f t="shared" si="21"/>
        <v>12159.2789884566</v>
      </c>
      <c r="J237" s="23">
        <f t="shared" si="22"/>
        <v>20.265464980761</v>
      </c>
      <c r="K237" s="23">
        <f>SUM(H237:H242)</f>
        <v>87452.1999</v>
      </c>
    </row>
    <row r="238" customHeight="1" spans="1:10">
      <c r="A238" s="20" t="s">
        <v>344</v>
      </c>
      <c r="B238" s="21" t="s">
        <v>340</v>
      </c>
      <c r="C238" s="22" t="s">
        <v>345</v>
      </c>
      <c r="D238" s="21" t="s">
        <v>346</v>
      </c>
      <c r="E238" s="21" t="s">
        <v>347</v>
      </c>
      <c r="F238" s="20">
        <v>100</v>
      </c>
      <c r="G238" s="23">
        <v>6272.65</v>
      </c>
      <c r="H238" s="23">
        <f t="shared" si="23"/>
        <v>7339.0005</v>
      </c>
      <c r="I238" s="23">
        <f t="shared" si="21"/>
        <v>6907.951644633</v>
      </c>
      <c r="J238" s="23">
        <f t="shared" si="22"/>
        <v>69.07951644633</v>
      </c>
    </row>
    <row r="239" customHeight="1" spans="1:10">
      <c r="A239" s="20" t="s">
        <v>256</v>
      </c>
      <c r="B239" s="21" t="s">
        <v>340</v>
      </c>
      <c r="C239" s="22" t="s">
        <v>356</v>
      </c>
      <c r="D239" s="21" t="s">
        <v>357</v>
      </c>
      <c r="E239" s="21" t="s">
        <v>329</v>
      </c>
      <c r="F239" s="20">
        <v>600</v>
      </c>
      <c r="G239" s="23">
        <v>42307.69</v>
      </c>
      <c r="H239" s="23">
        <f t="shared" si="23"/>
        <v>49499.9973</v>
      </c>
      <c r="I239" s="23">
        <f t="shared" si="21"/>
        <v>46592.6644585818</v>
      </c>
      <c r="J239" s="23">
        <f t="shared" si="22"/>
        <v>77.654440764303</v>
      </c>
    </row>
    <row r="240" customHeight="1" spans="1:10">
      <c r="A240" s="20" t="s">
        <v>90</v>
      </c>
      <c r="B240" s="21" t="s">
        <v>340</v>
      </c>
      <c r="C240" s="22" t="s">
        <v>245</v>
      </c>
      <c r="D240" s="21" t="s">
        <v>246</v>
      </c>
      <c r="E240" s="21" t="s">
        <v>247</v>
      </c>
      <c r="F240" s="20">
        <v>600</v>
      </c>
      <c r="G240" s="23">
        <v>11292.31</v>
      </c>
      <c r="H240" s="23">
        <f t="shared" si="23"/>
        <v>13212.0027</v>
      </c>
      <c r="I240" s="23">
        <f t="shared" si="21"/>
        <v>12436.0089334182</v>
      </c>
      <c r="J240" s="23">
        <f t="shared" si="22"/>
        <v>20.726681555697</v>
      </c>
    </row>
    <row r="241" customHeight="1" spans="1:10">
      <c r="A241" s="20" t="s">
        <v>358</v>
      </c>
      <c r="B241" s="21" t="s">
        <v>340</v>
      </c>
      <c r="C241" s="22" t="s">
        <v>359</v>
      </c>
      <c r="D241" s="21" t="s">
        <v>360</v>
      </c>
      <c r="E241" s="21" t="s">
        <v>361</v>
      </c>
      <c r="F241" s="20">
        <v>2400</v>
      </c>
      <c r="G241" s="23">
        <v>2482.05</v>
      </c>
      <c r="H241" s="23">
        <f t="shared" si="23"/>
        <v>2903.9985</v>
      </c>
      <c r="I241" s="23">
        <f t="shared" si="21"/>
        <v>2733.435052101</v>
      </c>
      <c r="J241" s="23">
        <f t="shared" si="22"/>
        <v>1.13893127170875</v>
      </c>
    </row>
    <row r="242" customHeight="1" spans="1:10">
      <c r="A242" s="20" t="s">
        <v>362</v>
      </c>
      <c r="B242" s="21" t="s">
        <v>340</v>
      </c>
      <c r="C242" s="22" t="s">
        <v>363</v>
      </c>
      <c r="D242" s="21" t="s">
        <v>364</v>
      </c>
      <c r="E242" s="21" t="s">
        <v>365</v>
      </c>
      <c r="F242" s="20">
        <v>60</v>
      </c>
      <c r="G242" s="23">
        <v>1349.74</v>
      </c>
      <c r="H242" s="23">
        <f t="shared" si="23"/>
        <v>1579.1958</v>
      </c>
      <c r="I242" s="23">
        <f t="shared" si="21"/>
        <v>1486.4433138828</v>
      </c>
      <c r="J242" s="23">
        <f t="shared" si="22"/>
        <v>24.77405523138</v>
      </c>
    </row>
    <row r="243" customHeight="1" spans="1:11">
      <c r="A243" s="20" t="s">
        <v>29</v>
      </c>
      <c r="B243" s="21" t="s">
        <v>340</v>
      </c>
      <c r="C243" s="22" t="s">
        <v>205</v>
      </c>
      <c r="D243" s="21" t="s">
        <v>281</v>
      </c>
      <c r="E243" s="21" t="s">
        <v>282</v>
      </c>
      <c r="F243" s="20">
        <v>1600</v>
      </c>
      <c r="G243" s="23">
        <v>28731.62</v>
      </c>
      <c r="H243" s="23">
        <f t="shared" si="23"/>
        <v>33615.9954</v>
      </c>
      <c r="I243" s="23">
        <f t="shared" si="21"/>
        <v>31641.5935261764</v>
      </c>
      <c r="J243" s="23">
        <f t="shared" si="22"/>
        <v>19.7759959538603</v>
      </c>
      <c r="K243" s="23">
        <f>SUM(H243:H248)</f>
        <v>78237.1044</v>
      </c>
    </row>
    <row r="244" customHeight="1" spans="1:10">
      <c r="A244" s="20" t="s">
        <v>256</v>
      </c>
      <c r="B244" s="21" t="s">
        <v>340</v>
      </c>
      <c r="C244" s="22" t="s">
        <v>383</v>
      </c>
      <c r="D244" s="21" t="s">
        <v>88</v>
      </c>
      <c r="E244" s="21" t="s">
        <v>219</v>
      </c>
      <c r="F244" s="20">
        <v>500</v>
      </c>
      <c r="G244" s="23">
        <v>7547.01</v>
      </c>
      <c r="H244" s="23">
        <f t="shared" si="23"/>
        <v>8830.0017</v>
      </c>
      <c r="I244" s="23">
        <f t="shared" si="21"/>
        <v>8311.3803801522</v>
      </c>
      <c r="J244" s="23">
        <f t="shared" si="22"/>
        <v>16.6227607603044</v>
      </c>
    </row>
    <row r="245" customHeight="1" spans="1:10">
      <c r="A245" s="20" t="s">
        <v>74</v>
      </c>
      <c r="B245" s="21" t="s">
        <v>340</v>
      </c>
      <c r="C245" s="22" t="s">
        <v>369</v>
      </c>
      <c r="D245" s="21" t="s">
        <v>23</v>
      </c>
      <c r="E245" s="21" t="s">
        <v>370</v>
      </c>
      <c r="F245" s="20">
        <v>480</v>
      </c>
      <c r="G245" s="23">
        <v>7187.69</v>
      </c>
      <c r="H245" s="23">
        <f t="shared" si="23"/>
        <v>8409.5973</v>
      </c>
      <c r="I245" s="23">
        <f t="shared" si="21"/>
        <v>7915.6680121818</v>
      </c>
      <c r="J245" s="23">
        <f t="shared" si="22"/>
        <v>16.4909750253787</v>
      </c>
    </row>
    <row r="246" customHeight="1" spans="1:10">
      <c r="A246" s="20" t="s">
        <v>74</v>
      </c>
      <c r="B246" s="21" t="s">
        <v>340</v>
      </c>
      <c r="C246" s="22" t="s">
        <v>384</v>
      </c>
      <c r="D246" s="21" t="s">
        <v>385</v>
      </c>
      <c r="E246" s="21" t="s">
        <v>376</v>
      </c>
      <c r="F246" s="20">
        <v>200</v>
      </c>
      <c r="G246" s="23">
        <v>94.02</v>
      </c>
      <c r="H246" s="23">
        <f t="shared" si="23"/>
        <v>110.0034</v>
      </c>
      <c r="I246" s="23">
        <f t="shared" si="21"/>
        <v>103.5424603044</v>
      </c>
      <c r="J246" s="23">
        <f t="shared" si="22"/>
        <v>0.517712301522</v>
      </c>
    </row>
    <row r="247" customHeight="1" spans="1:10">
      <c r="A247" s="20" t="s">
        <v>386</v>
      </c>
      <c r="B247" s="21" t="s">
        <v>340</v>
      </c>
      <c r="C247" s="22" t="s">
        <v>387</v>
      </c>
      <c r="D247" s="21" t="s">
        <v>388</v>
      </c>
      <c r="E247" s="21" t="s">
        <v>389</v>
      </c>
      <c r="F247" s="20">
        <v>480</v>
      </c>
      <c r="G247" s="23">
        <v>1661.54</v>
      </c>
      <c r="H247" s="23">
        <f t="shared" si="23"/>
        <v>1944.0018</v>
      </c>
      <c r="I247" s="23">
        <f t="shared" si="21"/>
        <v>1829.8227982788</v>
      </c>
      <c r="J247" s="23">
        <f t="shared" si="22"/>
        <v>3.8121308297475</v>
      </c>
    </row>
    <row r="248" customHeight="1" spans="1:10">
      <c r="A248" s="20" t="s">
        <v>354</v>
      </c>
      <c r="B248" s="21" t="s">
        <v>340</v>
      </c>
      <c r="C248" s="22" t="s">
        <v>355</v>
      </c>
      <c r="D248" s="21" t="s">
        <v>152</v>
      </c>
      <c r="E248" s="21" t="s">
        <v>89</v>
      </c>
      <c r="F248" s="20">
        <v>750</v>
      </c>
      <c r="G248" s="23">
        <v>21647.44</v>
      </c>
      <c r="H248" s="23">
        <f t="shared" si="23"/>
        <v>25327.5048</v>
      </c>
      <c r="I248" s="23">
        <f t="shared" si="21"/>
        <v>23839.9191330768</v>
      </c>
      <c r="J248" s="23">
        <f t="shared" si="22"/>
        <v>31.7865588441024</v>
      </c>
    </row>
    <row r="249" customHeight="1" spans="1:11">
      <c r="A249" s="20" t="s">
        <v>256</v>
      </c>
      <c r="B249" s="21" t="s">
        <v>340</v>
      </c>
      <c r="C249" s="22" t="s">
        <v>356</v>
      </c>
      <c r="D249" s="21" t="s">
        <v>357</v>
      </c>
      <c r="E249" s="21" t="s">
        <v>329</v>
      </c>
      <c r="F249" s="20">
        <v>600</v>
      </c>
      <c r="G249" s="23">
        <v>42307.69</v>
      </c>
      <c r="H249" s="23">
        <f t="shared" si="23"/>
        <v>49499.9973</v>
      </c>
      <c r="I249" s="23">
        <f t="shared" si="21"/>
        <v>46592.6644585818</v>
      </c>
      <c r="J249" s="23">
        <f t="shared" si="22"/>
        <v>77.654440764303</v>
      </c>
      <c r="K249" s="23">
        <f>SUM(H249:H252)</f>
        <v>72172.99908</v>
      </c>
    </row>
    <row r="250" customHeight="1" spans="1:10">
      <c r="A250" s="20" t="s">
        <v>74</v>
      </c>
      <c r="B250" s="21" t="s">
        <v>340</v>
      </c>
      <c r="C250" s="22" t="s">
        <v>326</v>
      </c>
      <c r="D250" s="21" t="s">
        <v>318</v>
      </c>
      <c r="E250" s="21" t="s">
        <v>319</v>
      </c>
      <c r="F250" s="20">
        <v>450</v>
      </c>
      <c r="G250" s="23">
        <v>3407.69</v>
      </c>
      <c r="H250" s="23">
        <f t="shared" si="23"/>
        <v>3986.9973</v>
      </c>
      <c r="I250" s="23">
        <f t="shared" si="21"/>
        <v>3752.8250005818</v>
      </c>
      <c r="J250" s="23">
        <f t="shared" si="22"/>
        <v>8.339611112404</v>
      </c>
    </row>
    <row r="251" customHeight="1" spans="1:10">
      <c r="A251" s="20" t="s">
        <v>74</v>
      </c>
      <c r="B251" s="21" t="s">
        <v>340</v>
      </c>
      <c r="C251" s="22" t="s">
        <v>317</v>
      </c>
      <c r="D251" s="21" t="s">
        <v>318</v>
      </c>
      <c r="E251" s="21" t="s">
        <v>319</v>
      </c>
      <c r="F251" s="20">
        <v>300</v>
      </c>
      <c r="G251" s="23">
        <v>1605.13</v>
      </c>
      <c r="H251" s="23">
        <f t="shared" si="23"/>
        <v>1878.0021</v>
      </c>
      <c r="I251" s="23">
        <f t="shared" si="21"/>
        <v>1767.6995246586</v>
      </c>
      <c r="J251" s="23">
        <f t="shared" si="22"/>
        <v>5.892331748862</v>
      </c>
    </row>
    <row r="252" customHeight="1" spans="1:10">
      <c r="A252" s="20" t="s">
        <v>29</v>
      </c>
      <c r="B252" s="21" t="s">
        <v>340</v>
      </c>
      <c r="C252" s="22" t="s">
        <v>205</v>
      </c>
      <c r="D252" s="21" t="s">
        <v>281</v>
      </c>
      <c r="E252" s="21" t="s">
        <v>282</v>
      </c>
      <c r="F252" s="20">
        <v>800</v>
      </c>
      <c r="G252" s="23">
        <v>14365.814</v>
      </c>
      <c r="H252" s="23">
        <f t="shared" si="23"/>
        <v>16808.00238</v>
      </c>
      <c r="I252" s="23">
        <f t="shared" si="21"/>
        <v>15820.8011682131</v>
      </c>
      <c r="J252" s="23">
        <f t="shared" si="22"/>
        <v>19.7760014602664</v>
      </c>
    </row>
    <row r="253" customHeight="1" spans="1:11">
      <c r="A253" s="20" t="s">
        <v>256</v>
      </c>
      <c r="B253" s="21" t="s">
        <v>340</v>
      </c>
      <c r="C253" s="22" t="s">
        <v>328</v>
      </c>
      <c r="D253" s="21" t="s">
        <v>218</v>
      </c>
      <c r="E253" s="21" t="s">
        <v>329</v>
      </c>
      <c r="F253" s="20">
        <v>2400</v>
      </c>
      <c r="G253" s="23">
        <v>57025.64</v>
      </c>
      <c r="H253" s="23">
        <f t="shared" ref="H253:H284" si="24">G253*1.17</f>
        <v>66719.9988</v>
      </c>
      <c r="I253" s="23">
        <f t="shared" si="21"/>
        <v>62801.2663904808</v>
      </c>
      <c r="J253" s="23">
        <f t="shared" si="22"/>
        <v>26.167194329367</v>
      </c>
      <c r="K253" s="23">
        <f>SUM(H253:H257)</f>
        <v>80287.80435</v>
      </c>
    </row>
    <row r="254" customHeight="1" spans="1:10">
      <c r="A254" s="20" t="s">
        <v>256</v>
      </c>
      <c r="B254" s="21" t="s">
        <v>340</v>
      </c>
      <c r="C254" s="22" t="s">
        <v>383</v>
      </c>
      <c r="D254" s="21" t="s">
        <v>88</v>
      </c>
      <c r="E254" s="21" t="s">
        <v>219</v>
      </c>
      <c r="F254" s="20">
        <v>500</v>
      </c>
      <c r="G254" s="23">
        <v>7547.01</v>
      </c>
      <c r="H254" s="23">
        <f t="shared" si="24"/>
        <v>8830.0017</v>
      </c>
      <c r="I254" s="23">
        <f t="shared" si="21"/>
        <v>8311.3803801522</v>
      </c>
      <c r="J254" s="23">
        <f t="shared" si="22"/>
        <v>16.6227607603044</v>
      </c>
    </row>
    <row r="255" customHeight="1" spans="1:10">
      <c r="A255" s="20" t="s">
        <v>74</v>
      </c>
      <c r="B255" s="21" t="s">
        <v>340</v>
      </c>
      <c r="C255" s="22" t="s">
        <v>369</v>
      </c>
      <c r="D255" s="21" t="s">
        <v>23</v>
      </c>
      <c r="E255" s="21" t="s">
        <v>370</v>
      </c>
      <c r="F255" s="20">
        <v>240</v>
      </c>
      <c r="G255" s="23">
        <v>3593.85</v>
      </c>
      <c r="H255" s="23">
        <f t="shared" si="24"/>
        <v>4204.8045</v>
      </c>
      <c r="I255" s="23">
        <f t="shared" si="21"/>
        <v>3957.839512497</v>
      </c>
      <c r="J255" s="23">
        <f t="shared" si="22"/>
        <v>16.4909979687375</v>
      </c>
    </row>
    <row r="256" customHeight="1" spans="1:10">
      <c r="A256" s="20" t="s">
        <v>74</v>
      </c>
      <c r="B256" s="21" t="s">
        <v>340</v>
      </c>
      <c r="C256" s="22" t="s">
        <v>384</v>
      </c>
      <c r="D256" s="21" t="s">
        <v>385</v>
      </c>
      <c r="E256" s="21" t="s">
        <v>376</v>
      </c>
      <c r="F256" s="20">
        <v>200</v>
      </c>
      <c r="G256" s="23">
        <v>94.02</v>
      </c>
      <c r="H256" s="23">
        <f t="shared" si="24"/>
        <v>110.0034</v>
      </c>
      <c r="I256" s="23">
        <f t="shared" si="21"/>
        <v>103.5424603044</v>
      </c>
      <c r="J256" s="23">
        <f t="shared" si="22"/>
        <v>0.517712301522</v>
      </c>
    </row>
    <row r="257" customHeight="1" spans="1:10">
      <c r="A257" s="20" t="s">
        <v>74</v>
      </c>
      <c r="B257" s="21" t="s">
        <v>340</v>
      </c>
      <c r="C257" s="22" t="s">
        <v>390</v>
      </c>
      <c r="D257" s="21" t="s">
        <v>391</v>
      </c>
      <c r="E257" s="21" t="s">
        <v>392</v>
      </c>
      <c r="F257" s="20">
        <v>100</v>
      </c>
      <c r="G257" s="23">
        <v>361.535</v>
      </c>
      <c r="H257" s="23">
        <f t="shared" si="24"/>
        <v>422.99595</v>
      </c>
      <c r="I257" s="23">
        <f t="shared" si="21"/>
        <v>398.1517058727</v>
      </c>
      <c r="J257" s="23">
        <f t="shared" si="22"/>
        <v>3.981517058727</v>
      </c>
    </row>
    <row r="258" customHeight="1" spans="1:11">
      <c r="A258" s="20" t="s">
        <v>354</v>
      </c>
      <c r="B258" s="21" t="s">
        <v>340</v>
      </c>
      <c r="C258" s="22" t="s">
        <v>355</v>
      </c>
      <c r="D258" s="21" t="s">
        <v>152</v>
      </c>
      <c r="E258" s="21" t="s">
        <v>89</v>
      </c>
      <c r="F258" s="20">
        <v>750</v>
      </c>
      <c r="G258" s="23">
        <v>21647.44</v>
      </c>
      <c r="H258" s="23">
        <f t="shared" si="24"/>
        <v>25327.5048</v>
      </c>
      <c r="I258" s="23">
        <f t="shared" si="21"/>
        <v>23839.9191330768</v>
      </c>
      <c r="J258" s="23">
        <f t="shared" si="22"/>
        <v>31.7865588441024</v>
      </c>
      <c r="K258" s="23">
        <f>SUM(H258:H261)</f>
        <v>47434.5027</v>
      </c>
    </row>
    <row r="259" customHeight="1" spans="1:10">
      <c r="A259" s="20" t="s">
        <v>231</v>
      </c>
      <c r="B259" s="21" t="s">
        <v>340</v>
      </c>
      <c r="C259" s="22" t="s">
        <v>380</v>
      </c>
      <c r="D259" s="21" t="s">
        <v>381</v>
      </c>
      <c r="E259" s="21" t="s">
        <v>382</v>
      </c>
      <c r="F259" s="20">
        <v>300</v>
      </c>
      <c r="G259" s="23">
        <v>15664.1</v>
      </c>
      <c r="H259" s="23">
        <f t="shared" si="24"/>
        <v>18326.997</v>
      </c>
      <c r="I259" s="23">
        <f t="shared" ref="I259:I322" si="25">H259*0.941266</f>
        <v>17250.579158202</v>
      </c>
      <c r="J259" s="23">
        <f t="shared" ref="J259:J322" si="26">I259/F259</f>
        <v>57.50193052734</v>
      </c>
    </row>
    <row r="260" customHeight="1" spans="1:10">
      <c r="A260" s="20" t="s">
        <v>358</v>
      </c>
      <c r="B260" s="21" t="s">
        <v>340</v>
      </c>
      <c r="C260" s="22" t="s">
        <v>359</v>
      </c>
      <c r="D260" s="21" t="s">
        <v>360</v>
      </c>
      <c r="E260" s="21" t="s">
        <v>361</v>
      </c>
      <c r="F260" s="20">
        <v>1800</v>
      </c>
      <c r="G260" s="23">
        <v>1861.54</v>
      </c>
      <c r="H260" s="23">
        <f t="shared" si="24"/>
        <v>2178.0018</v>
      </c>
      <c r="I260" s="23">
        <f t="shared" si="25"/>
        <v>2050.0790422788</v>
      </c>
      <c r="J260" s="23">
        <f t="shared" si="26"/>
        <v>1.138932801266</v>
      </c>
    </row>
    <row r="261" customHeight="1" spans="1:10">
      <c r="A261" s="20" t="s">
        <v>393</v>
      </c>
      <c r="B261" s="21" t="s">
        <v>340</v>
      </c>
      <c r="C261" s="22" t="s">
        <v>394</v>
      </c>
      <c r="D261" s="31">
        <v>0.75</v>
      </c>
      <c r="E261" s="30" t="s">
        <v>395</v>
      </c>
      <c r="F261" s="20">
        <v>356</v>
      </c>
      <c r="G261" s="23">
        <v>1369.23</v>
      </c>
      <c r="H261" s="23">
        <f t="shared" si="24"/>
        <v>1601.9991</v>
      </c>
      <c r="I261" s="23">
        <f t="shared" si="25"/>
        <v>1507.9072848606</v>
      </c>
      <c r="J261" s="23">
        <f t="shared" si="26"/>
        <v>4.23569462039494</v>
      </c>
    </row>
    <row r="262" customHeight="1" spans="1:11">
      <c r="A262" s="20" t="s">
        <v>256</v>
      </c>
      <c r="B262" s="21" t="s">
        <v>340</v>
      </c>
      <c r="C262" s="22" t="s">
        <v>396</v>
      </c>
      <c r="D262" s="21" t="s">
        <v>236</v>
      </c>
      <c r="E262" s="21" t="s">
        <v>397</v>
      </c>
      <c r="F262" s="20">
        <v>200</v>
      </c>
      <c r="G262" s="23">
        <v>4415.384</v>
      </c>
      <c r="H262" s="23">
        <f t="shared" si="24"/>
        <v>5165.99928</v>
      </c>
      <c r="I262" s="23">
        <f t="shared" si="25"/>
        <v>4862.57947828848</v>
      </c>
      <c r="J262" s="23">
        <f t="shared" si="26"/>
        <v>24.3128973914424</v>
      </c>
      <c r="K262" s="23">
        <f t="shared" ref="K262:K268" si="27">H262</f>
        <v>5165.99928</v>
      </c>
    </row>
    <row r="263" customHeight="1" spans="1:11">
      <c r="A263" s="20" t="s">
        <v>256</v>
      </c>
      <c r="B263" s="21" t="s">
        <v>340</v>
      </c>
      <c r="C263" s="22" t="s">
        <v>396</v>
      </c>
      <c r="D263" s="21" t="s">
        <v>236</v>
      </c>
      <c r="E263" s="21" t="s">
        <v>397</v>
      </c>
      <c r="F263" s="20">
        <v>200</v>
      </c>
      <c r="G263" s="23">
        <v>4415.384</v>
      </c>
      <c r="H263" s="23">
        <f t="shared" si="24"/>
        <v>5165.99928</v>
      </c>
      <c r="I263" s="23">
        <f t="shared" si="25"/>
        <v>4862.57947828848</v>
      </c>
      <c r="J263" s="23">
        <f t="shared" si="26"/>
        <v>24.3128973914424</v>
      </c>
      <c r="K263" s="23">
        <f>SUM(H263:H264)</f>
        <v>8063.99568</v>
      </c>
    </row>
    <row r="264" customHeight="1" spans="1:10">
      <c r="A264" s="20" t="s">
        <v>398</v>
      </c>
      <c r="B264" s="21" t="s">
        <v>340</v>
      </c>
      <c r="C264" s="22" t="s">
        <v>399</v>
      </c>
      <c r="D264" s="21" t="s">
        <v>400</v>
      </c>
      <c r="E264" s="30" t="s">
        <v>401</v>
      </c>
      <c r="F264" s="20">
        <v>100</v>
      </c>
      <c r="G264" s="23">
        <v>2476.92</v>
      </c>
      <c r="H264" s="23">
        <f t="shared" si="24"/>
        <v>2897.9964</v>
      </c>
      <c r="I264" s="23">
        <f t="shared" si="25"/>
        <v>2727.7854794424</v>
      </c>
      <c r="J264" s="23">
        <f t="shared" si="26"/>
        <v>27.277854794424</v>
      </c>
    </row>
    <row r="265" customHeight="1" spans="1:11">
      <c r="A265" s="20" t="s">
        <v>256</v>
      </c>
      <c r="B265" s="21" t="s">
        <v>340</v>
      </c>
      <c r="C265" s="22" t="s">
        <v>396</v>
      </c>
      <c r="D265" s="21" t="s">
        <v>236</v>
      </c>
      <c r="E265" s="21" t="s">
        <v>397</v>
      </c>
      <c r="F265" s="20">
        <v>400</v>
      </c>
      <c r="G265" s="23">
        <v>8830.77</v>
      </c>
      <c r="H265" s="23">
        <f t="shared" si="24"/>
        <v>10332.0009</v>
      </c>
      <c r="I265" s="23">
        <f t="shared" si="25"/>
        <v>9725.1611591394</v>
      </c>
      <c r="J265" s="23">
        <f t="shared" si="26"/>
        <v>24.3129028978485</v>
      </c>
      <c r="K265" s="23">
        <f t="shared" si="27"/>
        <v>10332.0009</v>
      </c>
    </row>
    <row r="266" customHeight="1" spans="1:11">
      <c r="A266" s="20" t="s">
        <v>29</v>
      </c>
      <c r="B266" s="21" t="s">
        <v>402</v>
      </c>
      <c r="C266" s="22" t="s">
        <v>323</v>
      </c>
      <c r="D266" s="21" t="s">
        <v>324</v>
      </c>
      <c r="E266" s="21" t="s">
        <v>325</v>
      </c>
      <c r="F266" s="20">
        <v>360</v>
      </c>
      <c r="G266" s="23">
        <v>7332.31</v>
      </c>
      <c r="H266" s="23">
        <f t="shared" si="24"/>
        <v>8578.8027</v>
      </c>
      <c r="I266" s="23">
        <f t="shared" si="25"/>
        <v>8074.9353022182</v>
      </c>
      <c r="J266" s="23">
        <f t="shared" si="26"/>
        <v>22.430375839495</v>
      </c>
      <c r="K266" s="23">
        <f t="shared" si="27"/>
        <v>8578.8027</v>
      </c>
    </row>
    <row r="267" customHeight="1" spans="1:11">
      <c r="A267" s="20" t="s">
        <v>29</v>
      </c>
      <c r="B267" s="21" t="s">
        <v>402</v>
      </c>
      <c r="C267" s="22" t="s">
        <v>323</v>
      </c>
      <c r="D267" s="21" t="s">
        <v>324</v>
      </c>
      <c r="E267" s="21" t="s">
        <v>325</v>
      </c>
      <c r="F267" s="20">
        <v>1440</v>
      </c>
      <c r="G267" s="23">
        <v>29329.23</v>
      </c>
      <c r="H267" s="23">
        <f t="shared" si="24"/>
        <v>34315.1991</v>
      </c>
      <c r="I267" s="23">
        <f t="shared" si="25"/>
        <v>32299.7301960606</v>
      </c>
      <c r="J267" s="23">
        <f t="shared" si="26"/>
        <v>22.4303681917087</v>
      </c>
      <c r="K267" s="23">
        <f t="shared" si="27"/>
        <v>34315.1991</v>
      </c>
    </row>
    <row r="268" customHeight="1" spans="1:11">
      <c r="A268" s="20" t="s">
        <v>403</v>
      </c>
      <c r="B268" s="21" t="s">
        <v>402</v>
      </c>
      <c r="C268" s="22" t="s">
        <v>404</v>
      </c>
      <c r="D268" s="21" t="s">
        <v>405</v>
      </c>
      <c r="E268" s="21" t="s">
        <v>406</v>
      </c>
      <c r="F268" s="20">
        <v>1200</v>
      </c>
      <c r="G268" s="23">
        <v>12933.33</v>
      </c>
      <c r="H268" s="23">
        <f t="shared" si="24"/>
        <v>15131.9961</v>
      </c>
      <c r="I268" s="23">
        <f t="shared" si="25"/>
        <v>14243.2334410626</v>
      </c>
      <c r="J268" s="23">
        <f t="shared" si="26"/>
        <v>11.8693612008855</v>
      </c>
      <c r="K268" s="23">
        <f t="shared" si="27"/>
        <v>15131.9961</v>
      </c>
    </row>
    <row r="269" customHeight="1" spans="1:11">
      <c r="A269" s="20" t="s">
        <v>407</v>
      </c>
      <c r="B269" s="21" t="s">
        <v>214</v>
      </c>
      <c r="C269" s="22" t="s">
        <v>408</v>
      </c>
      <c r="D269" s="21" t="s">
        <v>409</v>
      </c>
      <c r="E269" s="21" t="s">
        <v>410</v>
      </c>
      <c r="F269" s="20">
        <v>300</v>
      </c>
      <c r="G269" s="23">
        <v>9743.59</v>
      </c>
      <c r="H269" s="23">
        <f t="shared" si="24"/>
        <v>11400.0003</v>
      </c>
      <c r="I269" s="23">
        <f t="shared" si="25"/>
        <v>10730.4326823798</v>
      </c>
      <c r="J269" s="23">
        <f t="shared" si="26"/>
        <v>35.768108941266</v>
      </c>
      <c r="K269" s="23">
        <f>SUM(H269:H270)</f>
        <v>12882.0042</v>
      </c>
    </row>
    <row r="270" customHeight="1" spans="1:10">
      <c r="A270" s="20" t="s">
        <v>407</v>
      </c>
      <c r="B270" s="21" t="s">
        <v>214</v>
      </c>
      <c r="C270" s="22" t="s">
        <v>408</v>
      </c>
      <c r="D270" s="21" t="s">
        <v>411</v>
      </c>
      <c r="E270" s="21" t="s">
        <v>410</v>
      </c>
      <c r="F270" s="20">
        <v>60</v>
      </c>
      <c r="G270" s="23">
        <v>1266.67</v>
      </c>
      <c r="H270" s="23">
        <f t="shared" si="24"/>
        <v>1482.0039</v>
      </c>
      <c r="I270" s="23">
        <f t="shared" si="25"/>
        <v>1394.9598829374</v>
      </c>
      <c r="J270" s="23">
        <f t="shared" si="26"/>
        <v>23.24933138229</v>
      </c>
    </row>
    <row r="271" customHeight="1" spans="1:11">
      <c r="A271" s="20" t="s">
        <v>407</v>
      </c>
      <c r="B271" s="21" t="s">
        <v>412</v>
      </c>
      <c r="C271" s="22" t="s">
        <v>413</v>
      </c>
      <c r="D271" s="21" t="s">
        <v>414</v>
      </c>
      <c r="E271" s="21" t="s">
        <v>415</v>
      </c>
      <c r="F271" s="20">
        <v>500</v>
      </c>
      <c r="G271" s="23">
        <v>94.02</v>
      </c>
      <c r="H271" s="23">
        <f t="shared" si="24"/>
        <v>110.0034</v>
      </c>
      <c r="I271" s="23">
        <f t="shared" si="25"/>
        <v>103.5424603044</v>
      </c>
      <c r="J271" s="23">
        <f t="shared" si="26"/>
        <v>0.2070849206088</v>
      </c>
      <c r="K271" s="23">
        <f>SUM(H271:H276)</f>
        <v>4519.99548</v>
      </c>
    </row>
    <row r="272" customHeight="1" spans="1:10">
      <c r="A272" s="20" t="s">
        <v>416</v>
      </c>
      <c r="B272" s="21" t="s">
        <v>412</v>
      </c>
      <c r="C272" s="22" t="s">
        <v>417</v>
      </c>
      <c r="D272" s="21" t="s">
        <v>418</v>
      </c>
      <c r="E272" s="30" t="s">
        <v>419</v>
      </c>
      <c r="F272" s="20">
        <v>1</v>
      </c>
      <c r="G272" s="23">
        <v>393.16</v>
      </c>
      <c r="H272" s="23">
        <f t="shared" si="24"/>
        <v>459.9972</v>
      </c>
      <c r="I272" s="23">
        <f t="shared" si="25"/>
        <v>432.9797244552</v>
      </c>
      <c r="J272" s="23">
        <f t="shared" si="26"/>
        <v>432.9797244552</v>
      </c>
    </row>
    <row r="273" customHeight="1" spans="1:10">
      <c r="A273" s="20" t="s">
        <v>420</v>
      </c>
      <c r="B273" s="21" t="s">
        <v>412</v>
      </c>
      <c r="C273" s="22" t="s">
        <v>421</v>
      </c>
      <c r="D273" s="21" t="s">
        <v>422</v>
      </c>
      <c r="E273" s="21" t="s">
        <v>423</v>
      </c>
      <c r="F273" s="20">
        <v>2000</v>
      </c>
      <c r="G273" s="23">
        <v>1880.34</v>
      </c>
      <c r="H273" s="23">
        <f t="shared" si="24"/>
        <v>2199.9978</v>
      </c>
      <c r="I273" s="23">
        <f t="shared" si="25"/>
        <v>2070.7831292148</v>
      </c>
      <c r="J273" s="23">
        <f t="shared" si="26"/>
        <v>1.0353915646074</v>
      </c>
    </row>
    <row r="274" customHeight="1" spans="1:10">
      <c r="A274" s="20" t="s">
        <v>420</v>
      </c>
      <c r="B274" s="21" t="s">
        <v>412</v>
      </c>
      <c r="C274" s="22" t="s">
        <v>424</v>
      </c>
      <c r="D274" s="21" t="s">
        <v>425</v>
      </c>
      <c r="E274" s="21" t="s">
        <v>426</v>
      </c>
      <c r="F274" s="20">
        <v>800</v>
      </c>
      <c r="G274" s="23">
        <v>820.51</v>
      </c>
      <c r="H274" s="23">
        <f t="shared" si="24"/>
        <v>959.9967</v>
      </c>
      <c r="I274" s="23">
        <f t="shared" si="25"/>
        <v>903.6122538222</v>
      </c>
      <c r="J274" s="23">
        <f t="shared" si="26"/>
        <v>1.12951531727775</v>
      </c>
    </row>
    <row r="275" customHeight="1" spans="1:10">
      <c r="A275" s="20" t="s">
        <v>427</v>
      </c>
      <c r="B275" s="21" t="s">
        <v>412</v>
      </c>
      <c r="C275" s="22" t="s">
        <v>428</v>
      </c>
      <c r="D275" s="21" t="s">
        <v>429</v>
      </c>
      <c r="E275" s="21" t="s">
        <v>430</v>
      </c>
      <c r="F275" s="20">
        <v>5000</v>
      </c>
      <c r="G275" s="23">
        <v>598.29</v>
      </c>
      <c r="H275" s="23">
        <f t="shared" si="24"/>
        <v>699.9993</v>
      </c>
      <c r="I275" s="23">
        <f t="shared" si="25"/>
        <v>658.8855411138</v>
      </c>
      <c r="J275" s="23">
        <f t="shared" si="26"/>
        <v>0.13177710822276</v>
      </c>
    </row>
    <row r="276" customHeight="1" spans="1:10">
      <c r="A276" s="20" t="s">
        <v>407</v>
      </c>
      <c r="B276" s="21" t="s">
        <v>412</v>
      </c>
      <c r="C276" s="22" t="s">
        <v>431</v>
      </c>
      <c r="E276" s="21" t="s">
        <v>432</v>
      </c>
      <c r="F276" s="20">
        <v>10</v>
      </c>
      <c r="G276" s="23">
        <v>76.924</v>
      </c>
      <c r="H276" s="23">
        <f t="shared" si="24"/>
        <v>90.00108</v>
      </c>
      <c r="I276" s="23">
        <f t="shared" si="25"/>
        <v>84.71495656728</v>
      </c>
      <c r="J276" s="23">
        <f t="shared" si="26"/>
        <v>8.471495656728</v>
      </c>
    </row>
    <row r="277" customHeight="1" spans="1:11">
      <c r="A277" s="20" t="s">
        <v>90</v>
      </c>
      <c r="B277" s="21" t="s">
        <v>433</v>
      </c>
      <c r="C277" s="32" t="s">
        <v>434</v>
      </c>
      <c r="D277" s="21" t="s">
        <v>435</v>
      </c>
      <c r="E277" s="21" t="s">
        <v>436</v>
      </c>
      <c r="F277" s="20">
        <v>5</v>
      </c>
      <c r="G277" s="23">
        <f t="shared" ref="G277:G307" si="28">H277/1.17</f>
        <v>286.324786324786</v>
      </c>
      <c r="H277" s="23">
        <v>335</v>
      </c>
      <c r="I277" s="23">
        <f t="shared" si="25"/>
        <v>315.32411</v>
      </c>
      <c r="J277" s="23">
        <f t="shared" si="26"/>
        <v>63.064822</v>
      </c>
      <c r="K277" s="23">
        <f>SUM(H277:H280)</f>
        <v>3401</v>
      </c>
    </row>
    <row r="278" customHeight="1" spans="1:10">
      <c r="A278" s="20" t="s">
        <v>74</v>
      </c>
      <c r="B278" s="21" t="s">
        <v>433</v>
      </c>
      <c r="C278" s="22" t="s">
        <v>437</v>
      </c>
      <c r="D278" s="21" t="s">
        <v>438</v>
      </c>
      <c r="E278" s="21" t="s">
        <v>439</v>
      </c>
      <c r="F278" s="20">
        <v>200</v>
      </c>
      <c r="G278" s="23">
        <f t="shared" si="28"/>
        <v>1094.01709401709</v>
      </c>
      <c r="H278" s="23">
        <v>1280</v>
      </c>
      <c r="I278" s="23">
        <f t="shared" si="25"/>
        <v>1204.82048</v>
      </c>
      <c r="J278" s="23">
        <f t="shared" si="26"/>
        <v>6.0241024</v>
      </c>
    </row>
    <row r="279" customHeight="1" spans="1:10">
      <c r="A279" s="20" t="s">
        <v>74</v>
      </c>
      <c r="B279" s="21" t="s">
        <v>433</v>
      </c>
      <c r="C279" s="22" t="s">
        <v>180</v>
      </c>
      <c r="D279" s="21" t="s">
        <v>181</v>
      </c>
      <c r="E279" s="21" t="s">
        <v>440</v>
      </c>
      <c r="F279" s="20">
        <v>120</v>
      </c>
      <c r="G279" s="23">
        <f t="shared" si="28"/>
        <v>1107.69230769231</v>
      </c>
      <c r="H279" s="23">
        <v>1296</v>
      </c>
      <c r="I279" s="23">
        <f t="shared" si="25"/>
        <v>1219.880736</v>
      </c>
      <c r="J279" s="23">
        <f t="shared" si="26"/>
        <v>10.1656728</v>
      </c>
    </row>
    <row r="280" customHeight="1" spans="1:10">
      <c r="A280" s="20" t="s">
        <v>42</v>
      </c>
      <c r="B280" s="21" t="s">
        <v>433</v>
      </c>
      <c r="C280" s="22" t="s">
        <v>171</v>
      </c>
      <c r="D280" s="21" t="s">
        <v>169</v>
      </c>
      <c r="E280" s="21" t="s">
        <v>440</v>
      </c>
      <c r="F280" s="20">
        <v>50</v>
      </c>
      <c r="G280" s="23">
        <f t="shared" si="28"/>
        <v>418.803418803419</v>
      </c>
      <c r="H280" s="23">
        <v>490</v>
      </c>
      <c r="I280" s="23">
        <f t="shared" si="25"/>
        <v>461.22034</v>
      </c>
      <c r="J280" s="23">
        <f t="shared" si="26"/>
        <v>9.2244068</v>
      </c>
    </row>
    <row r="281" customHeight="1" spans="1:11">
      <c r="A281" s="20" t="s">
        <v>441</v>
      </c>
      <c r="B281" s="21" t="s">
        <v>433</v>
      </c>
      <c r="C281" s="33" t="s">
        <v>442</v>
      </c>
      <c r="D281" s="21" t="s">
        <v>443</v>
      </c>
      <c r="E281" s="21" t="s">
        <v>444</v>
      </c>
      <c r="F281" s="20">
        <v>500</v>
      </c>
      <c r="G281" s="23">
        <f t="shared" si="28"/>
        <v>636.752136752137</v>
      </c>
      <c r="H281" s="23">
        <v>745</v>
      </c>
      <c r="I281" s="23">
        <f t="shared" si="25"/>
        <v>701.24317</v>
      </c>
      <c r="J281" s="23">
        <f t="shared" si="26"/>
        <v>1.40248634</v>
      </c>
      <c r="K281" s="23">
        <f>SUM(H281:H282)</f>
        <v>1895</v>
      </c>
    </row>
    <row r="282" customHeight="1" spans="1:10">
      <c r="A282" s="20" t="s">
        <v>420</v>
      </c>
      <c r="B282" s="21" t="s">
        <v>433</v>
      </c>
      <c r="C282" s="22" t="s">
        <v>421</v>
      </c>
      <c r="D282" s="21" t="s">
        <v>429</v>
      </c>
      <c r="E282" s="21" t="s">
        <v>430</v>
      </c>
      <c r="F282" s="20">
        <v>5000</v>
      </c>
      <c r="G282" s="23">
        <f t="shared" si="28"/>
        <v>982.905982905983</v>
      </c>
      <c r="H282" s="23">
        <v>1150</v>
      </c>
      <c r="I282" s="23">
        <f t="shared" si="25"/>
        <v>1082.4559</v>
      </c>
      <c r="J282" s="23">
        <f t="shared" si="26"/>
        <v>0.21649118</v>
      </c>
    </row>
    <row r="283" customHeight="1" spans="1:11">
      <c r="A283" s="20" t="s">
        <v>74</v>
      </c>
      <c r="B283" s="21" t="s">
        <v>433</v>
      </c>
      <c r="C283" s="33" t="s">
        <v>445</v>
      </c>
      <c r="D283" s="21" t="s">
        <v>446</v>
      </c>
      <c r="E283" s="21" t="s">
        <v>447</v>
      </c>
      <c r="F283" s="20">
        <v>100</v>
      </c>
      <c r="G283" s="23">
        <f t="shared" si="28"/>
        <v>435.897435897436</v>
      </c>
      <c r="H283" s="23">
        <v>510</v>
      </c>
      <c r="I283" s="23">
        <f t="shared" si="25"/>
        <v>480.04566</v>
      </c>
      <c r="J283" s="23">
        <f t="shared" si="26"/>
        <v>4.8004566</v>
      </c>
      <c r="K283" s="23">
        <f>SUM(H283:H286)</f>
        <v>1626</v>
      </c>
    </row>
    <row r="284" customHeight="1" spans="1:10">
      <c r="A284" s="20" t="s">
        <v>74</v>
      </c>
      <c r="B284" s="21" t="s">
        <v>433</v>
      </c>
      <c r="C284" s="32" t="s">
        <v>448</v>
      </c>
      <c r="D284" s="21" t="s">
        <v>449</v>
      </c>
      <c r="E284" s="21" t="s">
        <v>450</v>
      </c>
      <c r="F284" s="20">
        <v>5</v>
      </c>
      <c r="G284" s="23">
        <f t="shared" si="28"/>
        <v>20.5128205128205</v>
      </c>
      <c r="H284" s="23">
        <v>24</v>
      </c>
      <c r="I284" s="23">
        <f t="shared" si="25"/>
        <v>22.590384</v>
      </c>
      <c r="J284" s="23">
        <f t="shared" si="26"/>
        <v>4.5180768</v>
      </c>
    </row>
    <row r="285" customHeight="1" spans="1:10">
      <c r="A285" s="20" t="s">
        <v>57</v>
      </c>
      <c r="B285" s="21" t="s">
        <v>433</v>
      </c>
      <c r="C285" s="22" t="s">
        <v>451</v>
      </c>
      <c r="D285" s="21" t="s">
        <v>452</v>
      </c>
      <c r="E285" s="21" t="s">
        <v>453</v>
      </c>
      <c r="F285" s="20">
        <v>20</v>
      </c>
      <c r="G285" s="23">
        <f t="shared" si="28"/>
        <v>71.7948717948718</v>
      </c>
      <c r="H285" s="23">
        <v>84</v>
      </c>
      <c r="I285" s="23">
        <f t="shared" si="25"/>
        <v>79.066344</v>
      </c>
      <c r="J285" s="23">
        <f t="shared" si="26"/>
        <v>3.9533172</v>
      </c>
    </row>
    <row r="286" customHeight="1" spans="1:10">
      <c r="A286" s="20" t="s">
        <v>123</v>
      </c>
      <c r="B286" s="21" t="s">
        <v>433</v>
      </c>
      <c r="C286" s="22" t="s">
        <v>188</v>
      </c>
      <c r="D286" s="21" t="s">
        <v>189</v>
      </c>
      <c r="E286" s="21" t="s">
        <v>190</v>
      </c>
      <c r="F286" s="20">
        <v>60</v>
      </c>
      <c r="G286" s="23">
        <f t="shared" si="28"/>
        <v>861.538461538462</v>
      </c>
      <c r="H286" s="23">
        <v>1008</v>
      </c>
      <c r="I286" s="23">
        <f t="shared" si="25"/>
        <v>948.796128</v>
      </c>
      <c r="J286" s="23">
        <f t="shared" si="26"/>
        <v>15.8132688</v>
      </c>
    </row>
    <row r="287" customHeight="1" spans="1:11">
      <c r="A287" s="20" t="s">
        <v>74</v>
      </c>
      <c r="B287" s="21" t="s">
        <v>433</v>
      </c>
      <c r="C287" s="32" t="s">
        <v>454</v>
      </c>
      <c r="D287" s="21" t="s">
        <v>455</v>
      </c>
      <c r="E287" s="21" t="s">
        <v>456</v>
      </c>
      <c r="F287" s="20">
        <v>80</v>
      </c>
      <c r="G287" s="23">
        <f t="shared" si="28"/>
        <v>273.504273504273</v>
      </c>
      <c r="H287" s="23">
        <v>320</v>
      </c>
      <c r="I287" s="23">
        <f t="shared" si="25"/>
        <v>301.20512</v>
      </c>
      <c r="J287" s="23">
        <f t="shared" si="26"/>
        <v>3.765064</v>
      </c>
      <c r="K287" s="23">
        <f>SUM(H287:H290)</f>
        <v>3812</v>
      </c>
    </row>
    <row r="288" customHeight="1" spans="1:10">
      <c r="A288" s="20" t="s">
        <v>42</v>
      </c>
      <c r="B288" s="21" t="s">
        <v>433</v>
      </c>
      <c r="C288" s="22" t="s">
        <v>99</v>
      </c>
      <c r="D288" s="21" t="s">
        <v>100</v>
      </c>
      <c r="E288" s="21" t="s">
        <v>101</v>
      </c>
      <c r="F288" s="20">
        <v>70</v>
      </c>
      <c r="G288" s="23">
        <f t="shared" si="28"/>
        <v>885.470085470086</v>
      </c>
      <c r="H288" s="23">
        <v>1036</v>
      </c>
      <c r="I288" s="23">
        <f t="shared" si="25"/>
        <v>975.151576</v>
      </c>
      <c r="J288" s="23">
        <f t="shared" si="26"/>
        <v>13.9307368</v>
      </c>
    </row>
    <row r="289" customHeight="1" spans="1:10">
      <c r="A289" s="20" t="s">
        <v>42</v>
      </c>
      <c r="B289" s="21" t="s">
        <v>433</v>
      </c>
      <c r="C289" s="22" t="s">
        <v>47</v>
      </c>
      <c r="D289" s="21" t="s">
        <v>457</v>
      </c>
      <c r="E289" s="21" t="s">
        <v>49</v>
      </c>
      <c r="F289" s="20">
        <v>20</v>
      </c>
      <c r="G289" s="23">
        <f t="shared" si="28"/>
        <v>586.324786324786</v>
      </c>
      <c r="H289" s="23">
        <v>686</v>
      </c>
      <c r="I289" s="23">
        <f t="shared" si="25"/>
        <v>645.708476</v>
      </c>
      <c r="J289" s="23">
        <f t="shared" si="26"/>
        <v>32.2854238</v>
      </c>
    </row>
    <row r="290" customHeight="1" spans="1:10">
      <c r="A290" s="20" t="s">
        <v>458</v>
      </c>
      <c r="B290" s="21" t="s">
        <v>433</v>
      </c>
      <c r="C290" s="22" t="s">
        <v>459</v>
      </c>
      <c r="D290" s="21" t="s">
        <v>460</v>
      </c>
      <c r="E290" s="21" t="s">
        <v>461</v>
      </c>
      <c r="F290" s="20">
        <v>20</v>
      </c>
      <c r="G290" s="23">
        <f t="shared" si="28"/>
        <v>1512.82051282051</v>
      </c>
      <c r="H290" s="23">
        <v>1770</v>
      </c>
      <c r="I290" s="23">
        <f t="shared" si="25"/>
        <v>1666.04082</v>
      </c>
      <c r="J290" s="23">
        <f t="shared" si="26"/>
        <v>83.302041</v>
      </c>
    </row>
    <row r="291" customHeight="1" spans="1:11">
      <c r="A291" s="20" t="s">
        <v>123</v>
      </c>
      <c r="B291" s="21" t="s">
        <v>433</v>
      </c>
      <c r="C291" s="32" t="s">
        <v>462</v>
      </c>
      <c r="D291" s="21" t="s">
        <v>463</v>
      </c>
      <c r="E291" s="21" t="s">
        <v>464</v>
      </c>
      <c r="F291" s="20">
        <v>5</v>
      </c>
      <c r="G291" s="23">
        <f t="shared" si="28"/>
        <v>155.982905982906</v>
      </c>
      <c r="H291" s="23">
        <v>182.5</v>
      </c>
      <c r="I291" s="23">
        <f t="shared" si="25"/>
        <v>171.781045</v>
      </c>
      <c r="J291" s="23">
        <f t="shared" si="26"/>
        <v>34.356209</v>
      </c>
      <c r="K291" s="23">
        <f>SUM(H291:H292)</f>
        <v>1152.5</v>
      </c>
    </row>
    <row r="292" customHeight="1" spans="1:10">
      <c r="A292" s="20" t="s">
        <v>42</v>
      </c>
      <c r="B292" s="21" t="s">
        <v>433</v>
      </c>
      <c r="C292" s="22" t="s">
        <v>465</v>
      </c>
      <c r="D292" s="21" t="s">
        <v>466</v>
      </c>
      <c r="E292" s="21" t="s">
        <v>467</v>
      </c>
      <c r="F292" s="20">
        <v>100</v>
      </c>
      <c r="G292" s="23">
        <f t="shared" si="28"/>
        <v>829.059829059829</v>
      </c>
      <c r="H292" s="23">
        <v>970</v>
      </c>
      <c r="I292" s="23">
        <f t="shared" si="25"/>
        <v>913.02802</v>
      </c>
      <c r="J292" s="23">
        <f t="shared" si="26"/>
        <v>9.1302802</v>
      </c>
    </row>
    <row r="293" customHeight="1" spans="1:11">
      <c r="A293" s="20" t="s">
        <v>74</v>
      </c>
      <c r="B293" s="21" t="s">
        <v>433</v>
      </c>
      <c r="C293" s="22" t="s">
        <v>199</v>
      </c>
      <c r="D293" s="21" t="s">
        <v>200</v>
      </c>
      <c r="E293" s="21" t="s">
        <v>201</v>
      </c>
      <c r="F293" s="20">
        <v>240</v>
      </c>
      <c r="G293" s="23">
        <f t="shared" si="28"/>
        <v>307.692307692308</v>
      </c>
      <c r="H293" s="23">
        <v>360</v>
      </c>
      <c r="I293" s="23">
        <f t="shared" si="25"/>
        <v>338.85576</v>
      </c>
      <c r="J293" s="23">
        <f t="shared" si="26"/>
        <v>1.411899</v>
      </c>
      <c r="K293" s="23">
        <f>SUM(H293:H296)</f>
        <v>1676</v>
      </c>
    </row>
    <row r="294" customHeight="1" spans="1:10">
      <c r="A294" s="20" t="s">
        <v>74</v>
      </c>
      <c r="B294" s="21" t="s">
        <v>433</v>
      </c>
      <c r="C294" s="22" t="s">
        <v>185</v>
      </c>
      <c r="D294" s="21" t="s">
        <v>186</v>
      </c>
      <c r="E294" s="21" t="s">
        <v>89</v>
      </c>
      <c r="F294" s="20">
        <v>260</v>
      </c>
      <c r="G294" s="23">
        <f t="shared" si="28"/>
        <v>711.111111111111</v>
      </c>
      <c r="H294" s="23">
        <v>832</v>
      </c>
      <c r="I294" s="23">
        <f t="shared" si="25"/>
        <v>783.133312</v>
      </c>
      <c r="J294" s="23">
        <f t="shared" si="26"/>
        <v>3.0120512</v>
      </c>
    </row>
    <row r="295" customHeight="1" spans="1:10">
      <c r="A295" s="20" t="s">
        <v>202</v>
      </c>
      <c r="B295" s="21" t="s">
        <v>433</v>
      </c>
      <c r="C295" s="22" t="s">
        <v>468</v>
      </c>
      <c r="D295" s="21" t="s">
        <v>469</v>
      </c>
      <c r="E295" s="21" t="s">
        <v>470</v>
      </c>
      <c r="F295" s="20">
        <v>60</v>
      </c>
      <c r="G295" s="23">
        <f t="shared" si="28"/>
        <v>215.384615384615</v>
      </c>
      <c r="H295" s="23">
        <v>252</v>
      </c>
      <c r="I295" s="23">
        <f t="shared" si="25"/>
        <v>237.199032</v>
      </c>
      <c r="J295" s="23">
        <f t="shared" si="26"/>
        <v>3.9533172</v>
      </c>
    </row>
    <row r="296" customHeight="1" spans="1:10">
      <c r="A296" s="20" t="s">
        <v>202</v>
      </c>
      <c r="B296" s="21" t="s">
        <v>433</v>
      </c>
      <c r="C296" s="22" t="s">
        <v>471</v>
      </c>
      <c r="D296" s="21" t="s">
        <v>33</v>
      </c>
      <c r="E296" s="30" t="s">
        <v>472</v>
      </c>
      <c r="F296" s="20">
        <v>40</v>
      </c>
      <c r="G296" s="23">
        <f t="shared" si="28"/>
        <v>198.290598290598</v>
      </c>
      <c r="H296" s="23">
        <v>232</v>
      </c>
      <c r="I296" s="23">
        <f t="shared" si="25"/>
        <v>218.373712</v>
      </c>
      <c r="J296" s="23">
        <f t="shared" si="26"/>
        <v>5.4593428</v>
      </c>
    </row>
    <row r="297" customHeight="1" spans="1:11">
      <c r="A297" s="20" t="s">
        <v>167</v>
      </c>
      <c r="B297" s="21" t="s">
        <v>433</v>
      </c>
      <c r="C297" s="22" t="s">
        <v>473</v>
      </c>
      <c r="D297" s="21" t="s">
        <v>474</v>
      </c>
      <c r="E297" s="21" t="s">
        <v>184</v>
      </c>
      <c r="F297" s="20">
        <v>20</v>
      </c>
      <c r="G297" s="23">
        <f t="shared" si="28"/>
        <v>152.136752136752</v>
      </c>
      <c r="H297" s="23">
        <v>178</v>
      </c>
      <c r="I297" s="23">
        <f t="shared" si="25"/>
        <v>167.545348</v>
      </c>
      <c r="J297" s="23">
        <f t="shared" si="26"/>
        <v>8.3772674</v>
      </c>
      <c r="K297" s="23">
        <f>SUM(H297:H300)</f>
        <v>1381</v>
      </c>
    </row>
    <row r="298" customHeight="1" spans="1:10">
      <c r="A298" s="20" t="s">
        <v>74</v>
      </c>
      <c r="B298" s="21" t="s">
        <v>433</v>
      </c>
      <c r="C298" s="22" t="s">
        <v>475</v>
      </c>
      <c r="D298" s="21" t="s">
        <v>375</v>
      </c>
      <c r="E298" s="21" t="s">
        <v>376</v>
      </c>
      <c r="F298" s="20">
        <v>30</v>
      </c>
      <c r="G298" s="23">
        <f t="shared" si="28"/>
        <v>43.5897435897436</v>
      </c>
      <c r="H298" s="23">
        <v>51</v>
      </c>
      <c r="I298" s="23">
        <f t="shared" si="25"/>
        <v>48.004566</v>
      </c>
      <c r="J298" s="23">
        <f t="shared" si="26"/>
        <v>1.6001522</v>
      </c>
    </row>
    <row r="299" customHeight="1" spans="1:10">
      <c r="A299" s="20" t="s">
        <v>74</v>
      </c>
      <c r="B299" s="21" t="s">
        <v>433</v>
      </c>
      <c r="C299" s="22" t="s">
        <v>476</v>
      </c>
      <c r="D299" s="21" t="s">
        <v>477</v>
      </c>
      <c r="E299" s="21" t="s">
        <v>89</v>
      </c>
      <c r="F299" s="20">
        <v>40</v>
      </c>
      <c r="G299" s="23">
        <f t="shared" si="28"/>
        <v>283.760683760684</v>
      </c>
      <c r="H299" s="23">
        <v>332</v>
      </c>
      <c r="I299" s="23">
        <f t="shared" si="25"/>
        <v>312.500312</v>
      </c>
      <c r="J299" s="23">
        <f t="shared" si="26"/>
        <v>7.8125078</v>
      </c>
    </row>
    <row r="300" customHeight="1" spans="1:10">
      <c r="A300" s="20" t="s">
        <v>53</v>
      </c>
      <c r="B300" s="21" t="s">
        <v>433</v>
      </c>
      <c r="C300" s="22" t="s">
        <v>478</v>
      </c>
      <c r="D300" s="21" t="s">
        <v>479</v>
      </c>
      <c r="E300" s="21" t="s">
        <v>480</v>
      </c>
      <c r="F300" s="20">
        <v>10</v>
      </c>
      <c r="G300" s="23">
        <f t="shared" si="28"/>
        <v>700.854700854701</v>
      </c>
      <c r="H300" s="23">
        <v>820</v>
      </c>
      <c r="I300" s="23">
        <f t="shared" si="25"/>
        <v>771.83812</v>
      </c>
      <c r="J300" s="23">
        <f t="shared" si="26"/>
        <v>77.183812</v>
      </c>
    </row>
    <row r="301" customHeight="1" spans="1:11">
      <c r="A301" s="20" t="s">
        <v>74</v>
      </c>
      <c r="B301" s="21" t="s">
        <v>433</v>
      </c>
      <c r="C301" s="32" t="s">
        <v>445</v>
      </c>
      <c r="D301" s="21" t="s">
        <v>446</v>
      </c>
      <c r="E301" s="21" t="s">
        <v>447</v>
      </c>
      <c r="F301" s="20">
        <v>60</v>
      </c>
      <c r="G301" s="23">
        <f t="shared" si="28"/>
        <v>261.538461538462</v>
      </c>
      <c r="H301" s="23">
        <v>306</v>
      </c>
      <c r="I301" s="23">
        <f t="shared" si="25"/>
        <v>288.027396</v>
      </c>
      <c r="J301" s="23">
        <f t="shared" si="26"/>
        <v>4.8004566</v>
      </c>
      <c r="K301" s="23">
        <f>SUM(H301:H304)</f>
        <v>1109.4</v>
      </c>
    </row>
    <row r="302" customHeight="1" spans="1:10">
      <c r="A302" s="20" t="s">
        <v>74</v>
      </c>
      <c r="B302" s="21" t="s">
        <v>433</v>
      </c>
      <c r="C302" s="22" t="s">
        <v>108</v>
      </c>
      <c r="D302" s="21" t="s">
        <v>109</v>
      </c>
      <c r="E302" s="21" t="s">
        <v>110</v>
      </c>
      <c r="F302" s="20">
        <v>40</v>
      </c>
      <c r="G302" s="23">
        <f t="shared" si="28"/>
        <v>276.923076923077</v>
      </c>
      <c r="H302" s="23">
        <v>324</v>
      </c>
      <c r="I302" s="23">
        <f t="shared" si="25"/>
        <v>304.970184</v>
      </c>
      <c r="J302" s="23">
        <f t="shared" si="26"/>
        <v>7.6242546</v>
      </c>
    </row>
    <row r="303" customHeight="1" spans="1:10">
      <c r="A303" s="20" t="s">
        <v>74</v>
      </c>
      <c r="B303" s="21" t="s">
        <v>433</v>
      </c>
      <c r="C303" s="22" t="s">
        <v>481</v>
      </c>
      <c r="D303" s="21" t="s">
        <v>482</v>
      </c>
      <c r="E303" s="21" t="s">
        <v>447</v>
      </c>
      <c r="F303" s="20">
        <v>16</v>
      </c>
      <c r="G303" s="23">
        <f t="shared" si="28"/>
        <v>217.435897435897</v>
      </c>
      <c r="H303" s="23">
        <v>254.4</v>
      </c>
      <c r="I303" s="23">
        <f t="shared" si="25"/>
        <v>239.4580704</v>
      </c>
      <c r="J303" s="23">
        <f t="shared" si="26"/>
        <v>14.9661294</v>
      </c>
    </row>
    <row r="304" customHeight="1" spans="1:10">
      <c r="A304" s="20" t="s">
        <v>74</v>
      </c>
      <c r="B304" s="21" t="s">
        <v>433</v>
      </c>
      <c r="C304" s="22" t="s">
        <v>483</v>
      </c>
      <c r="D304" s="21" t="s">
        <v>375</v>
      </c>
      <c r="E304" s="21" t="s">
        <v>484</v>
      </c>
      <c r="F304" s="20">
        <v>30</v>
      </c>
      <c r="G304" s="23">
        <f t="shared" si="28"/>
        <v>192.307692307692</v>
      </c>
      <c r="H304" s="23">
        <v>225</v>
      </c>
      <c r="I304" s="23">
        <f t="shared" si="25"/>
        <v>211.78485</v>
      </c>
      <c r="J304" s="23">
        <f t="shared" si="26"/>
        <v>7.059495</v>
      </c>
    </row>
    <row r="305" customHeight="1" spans="1:11">
      <c r="A305" s="20" t="s">
        <v>42</v>
      </c>
      <c r="B305" s="21" t="s">
        <v>433</v>
      </c>
      <c r="C305" s="32" t="s">
        <v>485</v>
      </c>
      <c r="D305" s="21" t="s">
        <v>486</v>
      </c>
      <c r="E305" s="21" t="s">
        <v>487</v>
      </c>
      <c r="F305" s="20">
        <v>30</v>
      </c>
      <c r="G305" s="23">
        <f t="shared" si="28"/>
        <v>79.4871794871795</v>
      </c>
      <c r="H305" s="23">
        <v>93</v>
      </c>
      <c r="I305" s="23">
        <f t="shared" si="25"/>
        <v>87.537738</v>
      </c>
      <c r="J305" s="23">
        <f t="shared" si="26"/>
        <v>2.9179246</v>
      </c>
      <c r="K305" s="23">
        <f>SUM(H305:H306)</f>
        <v>369</v>
      </c>
    </row>
    <row r="306" customHeight="1" spans="1:10">
      <c r="A306" s="20" t="s">
        <v>167</v>
      </c>
      <c r="B306" s="21" t="s">
        <v>433</v>
      </c>
      <c r="C306" s="22" t="s">
        <v>488</v>
      </c>
      <c r="D306" s="21" t="s">
        <v>489</v>
      </c>
      <c r="E306" s="21" t="s">
        <v>490</v>
      </c>
      <c r="F306" s="20">
        <v>60</v>
      </c>
      <c r="G306" s="23">
        <f t="shared" si="28"/>
        <v>235.897435897436</v>
      </c>
      <c r="H306" s="23">
        <v>276</v>
      </c>
      <c r="I306" s="23">
        <f t="shared" si="25"/>
        <v>259.789416</v>
      </c>
      <c r="J306" s="23">
        <f t="shared" si="26"/>
        <v>4.3298236</v>
      </c>
    </row>
    <row r="307" s="16" customFormat="1" customHeight="1" spans="1:11">
      <c r="A307" s="16" t="s">
        <v>407</v>
      </c>
      <c r="B307" s="29" t="s">
        <v>491</v>
      </c>
      <c r="C307" s="32" t="s">
        <v>492</v>
      </c>
      <c r="D307" s="29" t="s">
        <v>493</v>
      </c>
      <c r="E307" s="29" t="s">
        <v>494</v>
      </c>
      <c r="F307" s="16">
        <v>6</v>
      </c>
      <c r="G307" s="27">
        <f t="shared" si="28"/>
        <v>410.25641025641</v>
      </c>
      <c r="H307" s="27">
        <v>480</v>
      </c>
      <c r="I307" s="23">
        <f t="shared" si="25"/>
        <v>451.80768</v>
      </c>
      <c r="J307" s="23">
        <f t="shared" si="26"/>
        <v>75.30128</v>
      </c>
      <c r="K307" s="27">
        <f>H307</f>
        <v>480</v>
      </c>
    </row>
    <row r="308" customHeight="1" spans="1:11">
      <c r="A308" s="20" t="s">
        <v>74</v>
      </c>
      <c r="B308" s="21" t="s">
        <v>491</v>
      </c>
      <c r="C308" s="22" t="s">
        <v>495</v>
      </c>
      <c r="D308" s="21" t="s">
        <v>496</v>
      </c>
      <c r="E308" s="21" t="s">
        <v>497</v>
      </c>
      <c r="F308" s="20">
        <v>400</v>
      </c>
      <c r="G308" s="23">
        <f t="shared" ref="G308:G371" si="29">H308/1.17</f>
        <v>136.752136752137</v>
      </c>
      <c r="H308" s="23">
        <v>160</v>
      </c>
      <c r="I308" s="23">
        <f t="shared" si="25"/>
        <v>150.60256</v>
      </c>
      <c r="J308" s="23">
        <f t="shared" si="26"/>
        <v>0.3765064</v>
      </c>
      <c r="K308" s="23">
        <f>SUM(H308:H309)</f>
        <v>460</v>
      </c>
    </row>
    <row r="309" customHeight="1" spans="1:10">
      <c r="A309" s="20" t="s">
        <v>498</v>
      </c>
      <c r="B309" s="21" t="s">
        <v>491</v>
      </c>
      <c r="C309" s="22" t="s">
        <v>499</v>
      </c>
      <c r="D309" s="21" t="s">
        <v>500</v>
      </c>
      <c r="E309" s="21" t="s">
        <v>501</v>
      </c>
      <c r="F309" s="20">
        <v>1000</v>
      </c>
      <c r="G309" s="23">
        <f t="shared" si="29"/>
        <v>256.410256410256</v>
      </c>
      <c r="H309" s="23">
        <v>300</v>
      </c>
      <c r="I309" s="23">
        <f t="shared" si="25"/>
        <v>282.3798</v>
      </c>
      <c r="J309" s="23">
        <f t="shared" si="26"/>
        <v>0.2823798</v>
      </c>
    </row>
    <row r="310" customHeight="1" spans="1:11">
      <c r="A310" s="20" t="s">
        <v>407</v>
      </c>
      <c r="B310" s="21" t="s">
        <v>491</v>
      </c>
      <c r="C310" s="22" t="s">
        <v>502</v>
      </c>
      <c r="D310" s="21" t="s">
        <v>503</v>
      </c>
      <c r="E310" s="21" t="s">
        <v>504</v>
      </c>
      <c r="F310" s="20">
        <v>1000</v>
      </c>
      <c r="G310" s="23">
        <f t="shared" si="29"/>
        <v>324.786324786325</v>
      </c>
      <c r="H310" s="23">
        <v>380</v>
      </c>
      <c r="I310" s="23">
        <f t="shared" si="25"/>
        <v>357.68108</v>
      </c>
      <c r="J310" s="23">
        <f t="shared" si="26"/>
        <v>0.35768108</v>
      </c>
      <c r="K310" s="23">
        <f>SUM(H310:H312)</f>
        <v>861</v>
      </c>
    </row>
    <row r="311" customHeight="1" spans="1:10">
      <c r="A311" s="20" t="s">
        <v>505</v>
      </c>
      <c r="B311" s="21" t="s">
        <v>491</v>
      </c>
      <c r="C311" s="22" t="s">
        <v>506</v>
      </c>
      <c r="D311" s="21" t="s">
        <v>507</v>
      </c>
      <c r="E311" s="21" t="s">
        <v>508</v>
      </c>
      <c r="F311" s="20">
        <v>2</v>
      </c>
      <c r="G311" s="23">
        <f t="shared" si="29"/>
        <v>384.615384615385</v>
      </c>
      <c r="H311" s="23">
        <v>450</v>
      </c>
      <c r="I311" s="23">
        <f t="shared" si="25"/>
        <v>423.5697</v>
      </c>
      <c r="J311" s="23">
        <f t="shared" si="26"/>
        <v>211.78485</v>
      </c>
    </row>
    <row r="312" customHeight="1" spans="1:10">
      <c r="A312" s="20" t="s">
        <v>407</v>
      </c>
      <c r="B312" s="21" t="s">
        <v>491</v>
      </c>
      <c r="C312" s="22" t="s">
        <v>509</v>
      </c>
      <c r="D312" s="21" t="s">
        <v>510</v>
      </c>
      <c r="E312" s="21" t="s">
        <v>415</v>
      </c>
      <c r="F312" s="20">
        <v>100</v>
      </c>
      <c r="G312" s="23">
        <f t="shared" si="29"/>
        <v>26.4957264957265</v>
      </c>
      <c r="H312" s="23">
        <v>31</v>
      </c>
      <c r="I312" s="23">
        <f t="shared" si="25"/>
        <v>29.179246</v>
      </c>
      <c r="J312" s="23">
        <f t="shared" si="26"/>
        <v>0.29179246</v>
      </c>
    </row>
    <row r="313" customHeight="1" spans="1:11">
      <c r="A313" s="20" t="s">
        <v>407</v>
      </c>
      <c r="B313" s="21" t="s">
        <v>491</v>
      </c>
      <c r="C313" s="22" t="s">
        <v>511</v>
      </c>
      <c r="D313" s="21" t="s">
        <v>512</v>
      </c>
      <c r="E313" s="30" t="s">
        <v>513</v>
      </c>
      <c r="F313" s="20">
        <v>30</v>
      </c>
      <c r="G313" s="23">
        <f t="shared" si="29"/>
        <v>30.7692307692308</v>
      </c>
      <c r="H313" s="23">
        <v>36</v>
      </c>
      <c r="I313" s="23">
        <f t="shared" si="25"/>
        <v>33.885576</v>
      </c>
      <c r="J313" s="23">
        <f t="shared" si="26"/>
        <v>1.1295192</v>
      </c>
      <c r="K313" s="23">
        <f>H313</f>
        <v>36</v>
      </c>
    </row>
    <row r="314" customHeight="1" spans="1:11">
      <c r="A314" s="20" t="s">
        <v>407</v>
      </c>
      <c r="B314" s="21" t="s">
        <v>491</v>
      </c>
      <c r="C314" s="22" t="s">
        <v>509</v>
      </c>
      <c r="D314" s="21" t="s">
        <v>510</v>
      </c>
      <c r="E314" s="21" t="s">
        <v>415</v>
      </c>
      <c r="F314" s="20">
        <v>200</v>
      </c>
      <c r="G314" s="23">
        <f t="shared" si="29"/>
        <v>52.991452991453</v>
      </c>
      <c r="H314" s="23">
        <v>62</v>
      </c>
      <c r="I314" s="23">
        <f t="shared" si="25"/>
        <v>58.358492</v>
      </c>
      <c r="J314" s="23">
        <f t="shared" si="26"/>
        <v>0.29179246</v>
      </c>
      <c r="K314" s="23">
        <f>SUM(H314:H316)</f>
        <v>297</v>
      </c>
    </row>
    <row r="315" customHeight="1" spans="1:10">
      <c r="A315" s="20" t="s">
        <v>407</v>
      </c>
      <c r="B315" s="21" t="s">
        <v>491</v>
      </c>
      <c r="C315" s="22" t="s">
        <v>514</v>
      </c>
      <c r="D315" s="21" t="s">
        <v>515</v>
      </c>
      <c r="E315" s="21" t="s">
        <v>516</v>
      </c>
      <c r="F315" s="20">
        <v>10</v>
      </c>
      <c r="G315" s="23">
        <f t="shared" si="29"/>
        <v>34.1880341880342</v>
      </c>
      <c r="H315" s="23">
        <v>40</v>
      </c>
      <c r="I315" s="23">
        <f t="shared" si="25"/>
        <v>37.65064</v>
      </c>
      <c r="J315" s="23">
        <f t="shared" si="26"/>
        <v>3.765064</v>
      </c>
    </row>
    <row r="316" customHeight="1" spans="1:10">
      <c r="A316" s="20" t="s">
        <v>407</v>
      </c>
      <c r="B316" s="21" t="s">
        <v>491</v>
      </c>
      <c r="C316" s="22" t="s">
        <v>517</v>
      </c>
      <c r="D316" s="21" t="s">
        <v>518</v>
      </c>
      <c r="E316" s="21" t="s">
        <v>519</v>
      </c>
      <c r="F316" s="20">
        <v>10</v>
      </c>
      <c r="G316" s="23">
        <f t="shared" si="29"/>
        <v>166.666666666667</v>
      </c>
      <c r="H316" s="23">
        <v>195</v>
      </c>
      <c r="I316" s="23">
        <f t="shared" si="25"/>
        <v>183.54687</v>
      </c>
      <c r="J316" s="23">
        <f t="shared" si="26"/>
        <v>18.354687</v>
      </c>
    </row>
    <row r="317" customHeight="1" spans="1:11">
      <c r="A317" s="20" t="s">
        <v>57</v>
      </c>
      <c r="B317" s="21" t="s">
        <v>491</v>
      </c>
      <c r="C317" s="22" t="s">
        <v>93</v>
      </c>
      <c r="D317" s="21" t="s">
        <v>520</v>
      </c>
      <c r="E317" s="21" t="s">
        <v>521</v>
      </c>
      <c r="F317" s="20">
        <v>40</v>
      </c>
      <c r="G317" s="23">
        <f t="shared" si="29"/>
        <v>77.2649572649573</v>
      </c>
      <c r="H317" s="23">
        <v>90.4</v>
      </c>
      <c r="I317" s="23">
        <f t="shared" si="25"/>
        <v>85.0904464</v>
      </c>
      <c r="J317" s="23">
        <f t="shared" si="26"/>
        <v>2.12726116</v>
      </c>
      <c r="K317" s="23">
        <f>SUM(H317:H320)</f>
        <v>659.6</v>
      </c>
    </row>
    <row r="318" customHeight="1" spans="1:10">
      <c r="A318" s="20" t="s">
        <v>74</v>
      </c>
      <c r="B318" s="21" t="s">
        <v>491</v>
      </c>
      <c r="C318" s="22" t="s">
        <v>522</v>
      </c>
      <c r="D318" s="21" t="s">
        <v>523</v>
      </c>
      <c r="E318" s="21" t="s">
        <v>524</v>
      </c>
      <c r="F318" s="20">
        <v>10</v>
      </c>
      <c r="G318" s="23">
        <f t="shared" si="29"/>
        <v>149.57264957265</v>
      </c>
      <c r="H318" s="23">
        <v>175</v>
      </c>
      <c r="I318" s="23">
        <f t="shared" si="25"/>
        <v>164.72155</v>
      </c>
      <c r="J318" s="23">
        <f t="shared" si="26"/>
        <v>16.472155</v>
      </c>
    </row>
    <row r="319" customHeight="1" spans="1:10">
      <c r="A319" s="20" t="s">
        <v>525</v>
      </c>
      <c r="B319" s="21" t="s">
        <v>491</v>
      </c>
      <c r="C319" s="22" t="s">
        <v>526</v>
      </c>
      <c r="D319" s="21" t="s">
        <v>527</v>
      </c>
      <c r="E319" s="21" t="s">
        <v>528</v>
      </c>
      <c r="F319" s="20">
        <v>20</v>
      </c>
      <c r="G319" s="23">
        <f t="shared" si="29"/>
        <v>76.9230769230769</v>
      </c>
      <c r="H319" s="23">
        <v>90</v>
      </c>
      <c r="I319" s="23">
        <f t="shared" si="25"/>
        <v>84.71394</v>
      </c>
      <c r="J319" s="23">
        <f t="shared" si="26"/>
        <v>4.235697</v>
      </c>
    </row>
    <row r="320" customHeight="1" spans="1:10">
      <c r="A320" s="20" t="s">
        <v>202</v>
      </c>
      <c r="B320" s="21" t="s">
        <v>491</v>
      </c>
      <c r="C320" s="22" t="s">
        <v>529</v>
      </c>
      <c r="D320" s="21" t="s">
        <v>530</v>
      </c>
      <c r="E320" s="30" t="s">
        <v>531</v>
      </c>
      <c r="F320" s="20">
        <v>20</v>
      </c>
      <c r="G320" s="23">
        <f t="shared" si="29"/>
        <v>260</v>
      </c>
      <c r="H320" s="23">
        <v>304.2</v>
      </c>
      <c r="I320" s="23">
        <f t="shared" si="25"/>
        <v>286.3331172</v>
      </c>
      <c r="J320" s="23">
        <f t="shared" si="26"/>
        <v>14.31665586</v>
      </c>
    </row>
    <row r="321" customHeight="1" spans="1:11">
      <c r="A321" s="20" t="s">
        <v>532</v>
      </c>
      <c r="B321" s="21" t="s">
        <v>491</v>
      </c>
      <c r="C321" s="22" t="s">
        <v>533</v>
      </c>
      <c r="D321" s="21" t="s">
        <v>534</v>
      </c>
      <c r="E321" s="21" t="s">
        <v>535</v>
      </c>
      <c r="F321" s="20">
        <v>100</v>
      </c>
      <c r="G321" s="23">
        <f t="shared" si="29"/>
        <v>498.290598290598</v>
      </c>
      <c r="H321" s="23">
        <v>583</v>
      </c>
      <c r="I321" s="23">
        <f t="shared" si="25"/>
        <v>548.758078</v>
      </c>
      <c r="J321" s="23">
        <f t="shared" si="26"/>
        <v>5.48758078</v>
      </c>
      <c r="K321" s="23">
        <f>SUM(H321:H322)</f>
        <v>1600</v>
      </c>
    </row>
    <row r="322" customHeight="1" spans="1:10">
      <c r="A322" s="20" t="s">
        <v>57</v>
      </c>
      <c r="B322" s="21" t="s">
        <v>491</v>
      </c>
      <c r="C322" s="22" t="s">
        <v>536</v>
      </c>
      <c r="D322" s="21" t="s">
        <v>489</v>
      </c>
      <c r="E322" s="21" t="s">
        <v>537</v>
      </c>
      <c r="F322" s="20">
        <v>150</v>
      </c>
      <c r="G322" s="23">
        <f t="shared" si="29"/>
        <v>869.230769230769</v>
      </c>
      <c r="H322" s="23">
        <v>1017</v>
      </c>
      <c r="I322" s="23">
        <f t="shared" si="25"/>
        <v>957.267522</v>
      </c>
      <c r="J322" s="23">
        <f t="shared" si="26"/>
        <v>6.38178348</v>
      </c>
    </row>
    <row r="323" customHeight="1" spans="1:11">
      <c r="A323" s="20" t="s">
        <v>42</v>
      </c>
      <c r="B323" s="21" t="s">
        <v>491</v>
      </c>
      <c r="C323" s="22" t="s">
        <v>538</v>
      </c>
      <c r="D323" s="21" t="s">
        <v>100</v>
      </c>
      <c r="E323" s="21" t="s">
        <v>276</v>
      </c>
      <c r="F323" s="20">
        <v>-54</v>
      </c>
      <c r="G323" s="23">
        <f t="shared" si="29"/>
        <v>-236.769230769231</v>
      </c>
      <c r="H323" s="23">
        <v>-277.02</v>
      </c>
      <c r="I323" s="23">
        <f t="shared" ref="I323:I386" si="30">H323*0.941266</f>
        <v>-260.74950732</v>
      </c>
      <c r="J323" s="23">
        <f t="shared" ref="J323:J386" si="31">I323/F323</f>
        <v>4.82869458</v>
      </c>
      <c r="K323" s="23">
        <f>H323</f>
        <v>-277.02</v>
      </c>
    </row>
    <row r="324" customHeight="1" spans="1:11">
      <c r="A324" s="20" t="s">
        <v>539</v>
      </c>
      <c r="B324" s="21" t="s">
        <v>491</v>
      </c>
      <c r="C324" s="22" t="s">
        <v>540</v>
      </c>
      <c r="D324" s="21" t="s">
        <v>541</v>
      </c>
      <c r="E324" s="21" t="s">
        <v>542</v>
      </c>
      <c r="F324" s="20">
        <v>50</v>
      </c>
      <c r="G324" s="23">
        <f t="shared" si="29"/>
        <v>1337.60683760684</v>
      </c>
      <c r="H324" s="23">
        <v>1565</v>
      </c>
      <c r="I324" s="23">
        <f t="shared" si="30"/>
        <v>1473.08129</v>
      </c>
      <c r="J324" s="23">
        <f t="shared" si="31"/>
        <v>29.4616258</v>
      </c>
      <c r="K324" s="23">
        <f>SUM(H324:H325)</f>
        <v>5275</v>
      </c>
    </row>
    <row r="325" customHeight="1" spans="1:10">
      <c r="A325" s="20" t="s">
        <v>90</v>
      </c>
      <c r="B325" s="21" t="s">
        <v>491</v>
      </c>
      <c r="C325" s="22" t="s">
        <v>543</v>
      </c>
      <c r="D325" s="21" t="s">
        <v>544</v>
      </c>
      <c r="E325" s="21" t="s">
        <v>392</v>
      </c>
      <c r="F325" s="20">
        <v>1000</v>
      </c>
      <c r="G325" s="23">
        <f t="shared" si="29"/>
        <v>3170.94017094017</v>
      </c>
      <c r="H325" s="23">
        <v>3710</v>
      </c>
      <c r="I325" s="23">
        <f t="shared" si="30"/>
        <v>3492.09686</v>
      </c>
      <c r="J325" s="23">
        <f t="shared" si="31"/>
        <v>3.49209686</v>
      </c>
    </row>
    <row r="326" customHeight="1" spans="1:11">
      <c r="A326" s="20" t="s">
        <v>545</v>
      </c>
      <c r="B326" s="21" t="s">
        <v>491</v>
      </c>
      <c r="C326" s="22" t="s">
        <v>546</v>
      </c>
      <c r="D326" s="21" t="s">
        <v>547</v>
      </c>
      <c r="E326" s="21" t="s">
        <v>548</v>
      </c>
      <c r="F326" s="20">
        <v>1000</v>
      </c>
      <c r="G326" s="23">
        <f t="shared" si="29"/>
        <v>19324.7863247863</v>
      </c>
      <c r="H326" s="23">
        <v>22610</v>
      </c>
      <c r="I326" s="23">
        <f t="shared" si="30"/>
        <v>21282.02426</v>
      </c>
      <c r="J326" s="23">
        <f t="shared" si="31"/>
        <v>21.28202426</v>
      </c>
      <c r="K326" s="23">
        <f>H326</f>
        <v>22610</v>
      </c>
    </row>
    <row r="327" customHeight="1" spans="1:11">
      <c r="A327" s="20" t="s">
        <v>57</v>
      </c>
      <c r="B327" s="21" t="s">
        <v>491</v>
      </c>
      <c r="C327" s="22" t="s">
        <v>549</v>
      </c>
      <c r="D327" s="21" t="s">
        <v>550</v>
      </c>
      <c r="E327" s="21" t="s">
        <v>528</v>
      </c>
      <c r="F327" s="20">
        <v>20</v>
      </c>
      <c r="G327" s="23">
        <f t="shared" si="29"/>
        <v>111.111111111111</v>
      </c>
      <c r="H327" s="23">
        <v>130</v>
      </c>
      <c r="I327" s="23">
        <f t="shared" si="30"/>
        <v>122.36458</v>
      </c>
      <c r="J327" s="23">
        <f t="shared" si="31"/>
        <v>6.118229</v>
      </c>
      <c r="K327" s="23">
        <f>SUM(H327:H328)</f>
        <v>858</v>
      </c>
    </row>
    <row r="328" customHeight="1" spans="1:10">
      <c r="A328" s="20" t="s">
        <v>74</v>
      </c>
      <c r="B328" s="21" t="s">
        <v>491</v>
      </c>
      <c r="C328" s="22" t="s">
        <v>551</v>
      </c>
      <c r="D328" s="21" t="s">
        <v>552</v>
      </c>
      <c r="E328" s="21" t="s">
        <v>251</v>
      </c>
      <c r="F328" s="20">
        <v>100</v>
      </c>
      <c r="G328" s="23">
        <f t="shared" si="29"/>
        <v>622.222222222222</v>
      </c>
      <c r="H328" s="23">
        <v>728</v>
      </c>
      <c r="I328" s="23">
        <f t="shared" si="30"/>
        <v>685.241648</v>
      </c>
      <c r="J328" s="23">
        <f t="shared" si="31"/>
        <v>6.85241648</v>
      </c>
    </row>
    <row r="329" customHeight="1" spans="1:11">
      <c r="A329" s="20" t="s">
        <v>74</v>
      </c>
      <c r="B329" s="21" t="s">
        <v>491</v>
      </c>
      <c r="C329" s="32" t="s">
        <v>553</v>
      </c>
      <c r="D329" s="21" t="s">
        <v>318</v>
      </c>
      <c r="E329" s="21" t="s">
        <v>319</v>
      </c>
      <c r="F329" s="20">
        <v>60</v>
      </c>
      <c r="G329" s="23">
        <f t="shared" si="29"/>
        <v>454.358974358974</v>
      </c>
      <c r="H329" s="23">
        <v>531.6</v>
      </c>
      <c r="I329" s="23">
        <f t="shared" si="30"/>
        <v>500.3770056</v>
      </c>
      <c r="J329" s="23">
        <f t="shared" si="31"/>
        <v>8.33961676</v>
      </c>
      <c r="K329" s="23">
        <f>SUM(H329:H332)</f>
        <v>1517.6</v>
      </c>
    </row>
    <row r="330" customHeight="1" spans="1:10">
      <c r="A330" s="20" t="s">
        <v>74</v>
      </c>
      <c r="B330" s="21" t="s">
        <v>491</v>
      </c>
      <c r="C330" s="32" t="s">
        <v>554</v>
      </c>
      <c r="D330" s="29" t="s">
        <v>555</v>
      </c>
      <c r="E330" s="21" t="s">
        <v>556</v>
      </c>
      <c r="F330" s="20">
        <v>10</v>
      </c>
      <c r="G330" s="23">
        <f t="shared" si="29"/>
        <v>569.230769230769</v>
      </c>
      <c r="H330" s="23">
        <v>666</v>
      </c>
      <c r="I330" s="23">
        <f t="shared" si="30"/>
        <v>626.883156</v>
      </c>
      <c r="J330" s="23">
        <f t="shared" si="31"/>
        <v>62.6883156</v>
      </c>
    </row>
    <row r="331" customHeight="1" spans="1:10">
      <c r="A331" s="20" t="s">
        <v>557</v>
      </c>
      <c r="B331" s="21" t="s">
        <v>491</v>
      </c>
      <c r="C331" s="22" t="s">
        <v>558</v>
      </c>
      <c r="D331" s="21" t="s">
        <v>559</v>
      </c>
      <c r="E331" s="21" t="s">
        <v>560</v>
      </c>
      <c r="F331" s="20">
        <v>40</v>
      </c>
      <c r="G331" s="23">
        <f t="shared" si="29"/>
        <v>222.222222222222</v>
      </c>
      <c r="H331" s="23">
        <v>260</v>
      </c>
      <c r="I331" s="23">
        <f t="shared" si="30"/>
        <v>244.72916</v>
      </c>
      <c r="J331" s="23">
        <f t="shared" si="31"/>
        <v>6.118229</v>
      </c>
    </row>
    <row r="332" customHeight="1" spans="1:10">
      <c r="A332" s="20" t="s">
        <v>74</v>
      </c>
      <c r="B332" s="21" t="s">
        <v>491</v>
      </c>
      <c r="C332" s="22" t="s">
        <v>561</v>
      </c>
      <c r="D332" s="21" t="s">
        <v>562</v>
      </c>
      <c r="E332" s="21" t="s">
        <v>563</v>
      </c>
      <c r="F332" s="20">
        <v>10</v>
      </c>
      <c r="G332" s="23">
        <f t="shared" si="29"/>
        <v>51.2820512820513</v>
      </c>
      <c r="H332" s="23">
        <v>60</v>
      </c>
      <c r="I332" s="23">
        <f t="shared" si="30"/>
        <v>56.47596</v>
      </c>
      <c r="J332" s="23">
        <f t="shared" si="31"/>
        <v>5.647596</v>
      </c>
    </row>
    <row r="333" customHeight="1" spans="1:11">
      <c r="A333" s="20" t="s">
        <v>70</v>
      </c>
      <c r="B333" s="21" t="s">
        <v>491</v>
      </c>
      <c r="C333" s="32" t="s">
        <v>564</v>
      </c>
      <c r="D333" s="21" t="s">
        <v>162</v>
      </c>
      <c r="E333" s="21" t="s">
        <v>565</v>
      </c>
      <c r="F333" s="20">
        <v>10</v>
      </c>
      <c r="G333" s="23">
        <f t="shared" si="29"/>
        <v>83.7606837606838</v>
      </c>
      <c r="H333" s="23">
        <v>98</v>
      </c>
      <c r="I333" s="23">
        <f t="shared" si="30"/>
        <v>92.244068</v>
      </c>
      <c r="J333" s="23">
        <f t="shared" si="31"/>
        <v>9.2244068</v>
      </c>
      <c r="K333" s="23">
        <f>H333</f>
        <v>98</v>
      </c>
    </row>
    <row r="334" customHeight="1" spans="1:11">
      <c r="A334" s="20" t="s">
        <v>566</v>
      </c>
      <c r="B334" s="21" t="s">
        <v>491</v>
      </c>
      <c r="C334" s="22" t="s">
        <v>567</v>
      </c>
      <c r="D334" s="21" t="s">
        <v>349</v>
      </c>
      <c r="E334" s="21" t="s">
        <v>568</v>
      </c>
      <c r="F334" s="20">
        <v>100</v>
      </c>
      <c r="G334" s="23">
        <f t="shared" si="29"/>
        <v>1151.28205128205</v>
      </c>
      <c r="H334" s="23">
        <v>1347</v>
      </c>
      <c r="I334" s="23">
        <f t="shared" si="30"/>
        <v>1267.885302</v>
      </c>
      <c r="J334" s="23">
        <f t="shared" si="31"/>
        <v>12.67885302</v>
      </c>
      <c r="K334" s="23">
        <f>H334</f>
        <v>1347</v>
      </c>
    </row>
    <row r="335" customHeight="1" spans="1:11">
      <c r="A335" s="20" t="s">
        <v>202</v>
      </c>
      <c r="B335" s="21" t="s">
        <v>491</v>
      </c>
      <c r="C335" s="32" t="s">
        <v>569</v>
      </c>
      <c r="D335" s="21" t="s">
        <v>570</v>
      </c>
      <c r="E335" s="21" t="s">
        <v>107</v>
      </c>
      <c r="F335" s="20">
        <v>10</v>
      </c>
      <c r="G335" s="23">
        <f t="shared" si="29"/>
        <v>18.8034188034188</v>
      </c>
      <c r="H335" s="23">
        <v>22</v>
      </c>
      <c r="I335" s="23">
        <f t="shared" si="30"/>
        <v>20.707852</v>
      </c>
      <c r="J335" s="23">
        <f t="shared" si="31"/>
        <v>2.0707852</v>
      </c>
      <c r="K335" s="23">
        <f>SUM(H335:H336)</f>
        <v>466</v>
      </c>
    </row>
    <row r="336" customHeight="1" spans="1:10">
      <c r="A336" s="20" t="s">
        <v>525</v>
      </c>
      <c r="B336" s="21" t="s">
        <v>491</v>
      </c>
      <c r="C336" s="22" t="s">
        <v>571</v>
      </c>
      <c r="D336" s="21" t="s">
        <v>527</v>
      </c>
      <c r="E336" s="21" t="s">
        <v>572</v>
      </c>
      <c r="F336" s="20">
        <v>60</v>
      </c>
      <c r="G336" s="23">
        <f t="shared" si="29"/>
        <v>379.48717948718</v>
      </c>
      <c r="H336" s="23">
        <v>444</v>
      </c>
      <c r="I336" s="23">
        <f t="shared" si="30"/>
        <v>417.922104</v>
      </c>
      <c r="J336" s="23">
        <f t="shared" si="31"/>
        <v>6.9653684</v>
      </c>
    </row>
    <row r="337" customHeight="1" spans="1:11">
      <c r="A337" s="20" t="s">
        <v>74</v>
      </c>
      <c r="B337" s="21" t="s">
        <v>491</v>
      </c>
      <c r="C337" s="22" t="s">
        <v>573</v>
      </c>
      <c r="D337" s="21" t="s">
        <v>23</v>
      </c>
      <c r="E337" s="21" t="s">
        <v>262</v>
      </c>
      <c r="F337" s="20">
        <v>20</v>
      </c>
      <c r="G337" s="23">
        <f t="shared" si="29"/>
        <v>25.2991452991453</v>
      </c>
      <c r="H337" s="23">
        <v>29.6</v>
      </c>
      <c r="I337" s="23">
        <f t="shared" si="30"/>
        <v>27.8614736</v>
      </c>
      <c r="J337" s="23">
        <f t="shared" si="31"/>
        <v>1.39307368</v>
      </c>
      <c r="K337" s="23">
        <f>SUM(H337:H338)</f>
        <v>484.1</v>
      </c>
    </row>
    <row r="338" customHeight="1" spans="1:10">
      <c r="A338" s="20" t="s">
        <v>167</v>
      </c>
      <c r="B338" s="21" t="s">
        <v>491</v>
      </c>
      <c r="C338" s="22" t="s">
        <v>574</v>
      </c>
      <c r="D338" s="21" t="s">
        <v>575</v>
      </c>
      <c r="E338" s="30" t="s">
        <v>576</v>
      </c>
      <c r="F338" s="20">
        <v>150</v>
      </c>
      <c r="G338" s="23">
        <f t="shared" si="29"/>
        <v>388.461538461539</v>
      </c>
      <c r="H338" s="23">
        <v>454.5</v>
      </c>
      <c r="I338" s="23">
        <f t="shared" si="30"/>
        <v>427.805397</v>
      </c>
      <c r="J338" s="23">
        <f t="shared" si="31"/>
        <v>2.85203598</v>
      </c>
    </row>
    <row r="339" customHeight="1" spans="1:11">
      <c r="A339" s="20" t="s">
        <v>90</v>
      </c>
      <c r="B339" s="21" t="s">
        <v>491</v>
      </c>
      <c r="C339" s="22" t="s">
        <v>91</v>
      </c>
      <c r="D339" s="21" t="s">
        <v>23</v>
      </c>
      <c r="E339" s="21" t="s">
        <v>262</v>
      </c>
      <c r="F339" s="20">
        <v>-20</v>
      </c>
      <c r="G339" s="23">
        <f t="shared" si="29"/>
        <v>-25.2991452991453</v>
      </c>
      <c r="H339" s="23">
        <v>-29.6</v>
      </c>
      <c r="I339" s="23">
        <f t="shared" si="30"/>
        <v>-27.8614736</v>
      </c>
      <c r="J339" s="23">
        <f t="shared" si="31"/>
        <v>1.39307368</v>
      </c>
      <c r="K339" s="23">
        <f>H339</f>
        <v>-29.6</v>
      </c>
    </row>
    <row r="340" customHeight="1" spans="1:11">
      <c r="A340" s="20" t="s">
        <v>256</v>
      </c>
      <c r="B340" s="21" t="s">
        <v>491</v>
      </c>
      <c r="C340" s="22" t="s">
        <v>356</v>
      </c>
      <c r="D340" s="21" t="s">
        <v>577</v>
      </c>
      <c r="E340" s="21" t="s">
        <v>329</v>
      </c>
      <c r="F340" s="20">
        <v>1200</v>
      </c>
      <c r="G340" s="23">
        <f t="shared" si="29"/>
        <v>52410.2564102564</v>
      </c>
      <c r="H340" s="23">
        <v>61320</v>
      </c>
      <c r="I340" s="23">
        <f t="shared" si="30"/>
        <v>57718.43112</v>
      </c>
      <c r="J340" s="23">
        <f t="shared" si="31"/>
        <v>48.0986926</v>
      </c>
      <c r="K340" s="23">
        <f>SUM(H340:H343)</f>
        <v>62654.6</v>
      </c>
    </row>
    <row r="341" customHeight="1" spans="1:10">
      <c r="A341" s="20" t="s">
        <v>74</v>
      </c>
      <c r="B341" s="21" t="s">
        <v>491</v>
      </c>
      <c r="C341" s="22" t="s">
        <v>578</v>
      </c>
      <c r="D341" s="21" t="s">
        <v>62</v>
      </c>
      <c r="E341" s="21" t="s">
        <v>579</v>
      </c>
      <c r="F341" s="20">
        <v>60</v>
      </c>
      <c r="G341" s="23">
        <f t="shared" si="29"/>
        <v>833.846153846154</v>
      </c>
      <c r="H341" s="23">
        <v>975.6</v>
      </c>
      <c r="I341" s="23">
        <f t="shared" si="30"/>
        <v>918.2991096</v>
      </c>
      <c r="J341" s="23">
        <f t="shared" si="31"/>
        <v>15.30498516</v>
      </c>
    </row>
    <row r="342" customHeight="1" spans="1:10">
      <c r="A342" s="20" t="s">
        <v>74</v>
      </c>
      <c r="B342" s="21" t="s">
        <v>491</v>
      </c>
      <c r="C342" s="22" t="s">
        <v>580</v>
      </c>
      <c r="D342" s="21" t="s">
        <v>581</v>
      </c>
      <c r="E342" s="21" t="s">
        <v>582</v>
      </c>
      <c r="F342" s="20">
        <v>40</v>
      </c>
      <c r="G342" s="23">
        <f t="shared" si="29"/>
        <v>29.0598290598291</v>
      </c>
      <c r="H342" s="23">
        <v>34</v>
      </c>
      <c r="I342" s="23">
        <f t="shared" si="30"/>
        <v>32.003044</v>
      </c>
      <c r="J342" s="23">
        <f t="shared" si="31"/>
        <v>0.8000761</v>
      </c>
    </row>
    <row r="343" customHeight="1" spans="1:10">
      <c r="A343" s="20" t="s">
        <v>557</v>
      </c>
      <c r="B343" s="21" t="s">
        <v>491</v>
      </c>
      <c r="C343" s="22" t="s">
        <v>558</v>
      </c>
      <c r="D343" s="21" t="s">
        <v>559</v>
      </c>
      <c r="E343" s="21" t="s">
        <v>560</v>
      </c>
      <c r="F343" s="20">
        <v>50</v>
      </c>
      <c r="G343" s="23">
        <f t="shared" si="29"/>
        <v>277.777777777778</v>
      </c>
      <c r="H343" s="23">
        <v>325</v>
      </c>
      <c r="I343" s="23">
        <f t="shared" si="30"/>
        <v>305.91145</v>
      </c>
      <c r="J343" s="23">
        <f t="shared" si="31"/>
        <v>6.118229</v>
      </c>
    </row>
    <row r="344" customHeight="1" spans="1:11">
      <c r="A344" s="20" t="s">
        <v>241</v>
      </c>
      <c r="B344" s="21" t="s">
        <v>491</v>
      </c>
      <c r="C344" s="22" t="s">
        <v>242</v>
      </c>
      <c r="D344" s="21" t="s">
        <v>243</v>
      </c>
      <c r="E344" s="21" t="s">
        <v>244</v>
      </c>
      <c r="F344" s="20">
        <v>100</v>
      </c>
      <c r="G344" s="23">
        <f t="shared" si="29"/>
        <v>8382.05128205128</v>
      </c>
      <c r="H344" s="23">
        <v>9807</v>
      </c>
      <c r="I344" s="23">
        <f t="shared" si="30"/>
        <v>9230.995662</v>
      </c>
      <c r="J344" s="23">
        <f t="shared" si="31"/>
        <v>92.30995662</v>
      </c>
      <c r="K344" s="23">
        <f t="shared" ref="K344:K346" si="32">H344</f>
        <v>9807</v>
      </c>
    </row>
    <row r="345" customHeight="1" spans="1:11">
      <c r="A345" s="20" t="s">
        <v>70</v>
      </c>
      <c r="B345" s="21" t="s">
        <v>491</v>
      </c>
      <c r="C345" s="22" t="s">
        <v>564</v>
      </c>
      <c r="D345" s="21" t="s">
        <v>162</v>
      </c>
      <c r="E345" s="21" t="s">
        <v>565</v>
      </c>
      <c r="F345" s="20">
        <v>14</v>
      </c>
      <c r="G345" s="23">
        <f t="shared" si="29"/>
        <v>117.264957264957</v>
      </c>
      <c r="H345" s="23">
        <v>137.2</v>
      </c>
      <c r="I345" s="23">
        <f t="shared" si="30"/>
        <v>129.1416952</v>
      </c>
      <c r="J345" s="23">
        <f t="shared" si="31"/>
        <v>9.2244068</v>
      </c>
      <c r="K345" s="23">
        <f t="shared" si="32"/>
        <v>137.2</v>
      </c>
    </row>
    <row r="346" customHeight="1" spans="1:11">
      <c r="A346" s="20" t="s">
        <v>583</v>
      </c>
      <c r="B346" s="21" t="s">
        <v>491</v>
      </c>
      <c r="C346" s="32" t="s">
        <v>584</v>
      </c>
      <c r="D346" s="21" t="s">
        <v>585</v>
      </c>
      <c r="E346" s="21" t="s">
        <v>276</v>
      </c>
      <c r="F346" s="20">
        <v>90</v>
      </c>
      <c r="G346" s="23">
        <f t="shared" si="29"/>
        <v>1743.84615384615</v>
      </c>
      <c r="H346" s="23">
        <v>2040.3</v>
      </c>
      <c r="I346" s="23">
        <f t="shared" si="30"/>
        <v>1920.4650198</v>
      </c>
      <c r="J346" s="23">
        <f t="shared" si="31"/>
        <v>21.33850022</v>
      </c>
      <c r="K346" s="23">
        <f t="shared" si="32"/>
        <v>2040.3</v>
      </c>
    </row>
    <row r="347" customHeight="1" spans="1:11">
      <c r="A347" s="20" t="s">
        <v>29</v>
      </c>
      <c r="B347" s="21" t="s">
        <v>491</v>
      </c>
      <c r="C347" s="22" t="s">
        <v>217</v>
      </c>
      <c r="D347" s="21" t="s">
        <v>218</v>
      </c>
      <c r="E347" s="21" t="s">
        <v>586</v>
      </c>
      <c r="F347" s="20">
        <v>200</v>
      </c>
      <c r="G347" s="23">
        <f t="shared" si="29"/>
        <v>3654.70085470085</v>
      </c>
      <c r="H347" s="23">
        <v>4276</v>
      </c>
      <c r="I347" s="23">
        <f t="shared" si="30"/>
        <v>4024.853416</v>
      </c>
      <c r="J347" s="23">
        <f t="shared" si="31"/>
        <v>20.12426708</v>
      </c>
      <c r="K347" s="23">
        <f>SUM(H347:H350)</f>
        <v>5056</v>
      </c>
    </row>
    <row r="348" customHeight="1" spans="1:10">
      <c r="A348" s="20" t="s">
        <v>557</v>
      </c>
      <c r="B348" s="21" t="s">
        <v>491</v>
      </c>
      <c r="C348" s="22" t="s">
        <v>558</v>
      </c>
      <c r="D348" s="21" t="s">
        <v>559</v>
      </c>
      <c r="E348" s="21" t="s">
        <v>560</v>
      </c>
      <c r="F348" s="20">
        <v>50</v>
      </c>
      <c r="G348" s="23">
        <f t="shared" si="29"/>
        <v>277.777777777778</v>
      </c>
      <c r="H348" s="23">
        <v>325</v>
      </c>
      <c r="I348" s="23">
        <f t="shared" si="30"/>
        <v>305.91145</v>
      </c>
      <c r="J348" s="23">
        <f t="shared" si="31"/>
        <v>6.118229</v>
      </c>
    </row>
    <row r="349" customHeight="1" spans="1:10">
      <c r="A349" s="20" t="s">
        <v>202</v>
      </c>
      <c r="B349" s="21" t="s">
        <v>491</v>
      </c>
      <c r="C349" s="22" t="s">
        <v>468</v>
      </c>
      <c r="D349" s="21" t="s">
        <v>587</v>
      </c>
      <c r="E349" s="21" t="s">
        <v>470</v>
      </c>
      <c r="F349" s="20">
        <v>10</v>
      </c>
      <c r="G349" s="23">
        <f t="shared" si="29"/>
        <v>378.632478632479</v>
      </c>
      <c r="H349" s="23">
        <v>443</v>
      </c>
      <c r="I349" s="23">
        <f t="shared" si="30"/>
        <v>416.980838</v>
      </c>
      <c r="J349" s="23">
        <f t="shared" si="31"/>
        <v>41.6980838</v>
      </c>
    </row>
    <row r="350" customHeight="1" spans="1:10">
      <c r="A350" s="20" t="s">
        <v>74</v>
      </c>
      <c r="B350" s="21" t="s">
        <v>491</v>
      </c>
      <c r="C350" s="22" t="s">
        <v>588</v>
      </c>
      <c r="D350" s="21" t="s">
        <v>85</v>
      </c>
      <c r="E350" s="21" t="s">
        <v>589</v>
      </c>
      <c r="F350" s="20">
        <v>10</v>
      </c>
      <c r="G350" s="23">
        <f t="shared" si="29"/>
        <v>10.2564102564103</v>
      </c>
      <c r="H350" s="23">
        <v>12</v>
      </c>
      <c r="I350" s="23">
        <f t="shared" si="30"/>
        <v>11.295192</v>
      </c>
      <c r="J350" s="23">
        <f t="shared" si="31"/>
        <v>1.1295192</v>
      </c>
    </row>
    <row r="351" customHeight="1" spans="1:11">
      <c r="A351" s="20" t="s">
        <v>74</v>
      </c>
      <c r="B351" s="21" t="s">
        <v>491</v>
      </c>
      <c r="C351" s="22" t="s">
        <v>590</v>
      </c>
      <c r="D351" s="21" t="s">
        <v>591</v>
      </c>
      <c r="E351" s="21" t="s">
        <v>560</v>
      </c>
      <c r="F351" s="20">
        <v>20</v>
      </c>
      <c r="G351" s="23">
        <f t="shared" si="29"/>
        <v>64.957264957265</v>
      </c>
      <c r="H351" s="23">
        <v>76</v>
      </c>
      <c r="I351" s="23">
        <f t="shared" si="30"/>
        <v>71.536216</v>
      </c>
      <c r="J351" s="23">
        <f t="shared" si="31"/>
        <v>3.5768108</v>
      </c>
      <c r="K351" s="23">
        <f>SUM(H351:H354)</f>
        <v>471</v>
      </c>
    </row>
    <row r="352" customHeight="1" spans="1:10">
      <c r="A352" s="20" t="s">
        <v>74</v>
      </c>
      <c r="B352" s="21" t="s">
        <v>491</v>
      </c>
      <c r="C352" s="22" t="s">
        <v>592</v>
      </c>
      <c r="D352" s="21" t="s">
        <v>593</v>
      </c>
      <c r="E352" s="21" t="s">
        <v>594</v>
      </c>
      <c r="F352" s="20">
        <v>10</v>
      </c>
      <c r="G352" s="23">
        <f t="shared" si="29"/>
        <v>38.4615384615385</v>
      </c>
      <c r="H352" s="23">
        <v>45</v>
      </c>
      <c r="I352" s="23">
        <f t="shared" si="30"/>
        <v>42.35697</v>
      </c>
      <c r="J352" s="23">
        <f t="shared" si="31"/>
        <v>4.235697</v>
      </c>
    </row>
    <row r="353" customHeight="1" spans="1:10">
      <c r="A353" s="20" t="s">
        <v>74</v>
      </c>
      <c r="B353" s="21" t="s">
        <v>491</v>
      </c>
      <c r="C353" s="22" t="s">
        <v>595</v>
      </c>
      <c r="D353" s="21" t="s">
        <v>596</v>
      </c>
      <c r="E353" s="21" t="s">
        <v>597</v>
      </c>
      <c r="F353" s="20">
        <v>40</v>
      </c>
      <c r="G353" s="23">
        <f t="shared" si="29"/>
        <v>76.9230769230769</v>
      </c>
      <c r="H353" s="23">
        <v>90</v>
      </c>
      <c r="I353" s="23">
        <f t="shared" si="30"/>
        <v>84.71394</v>
      </c>
      <c r="J353" s="23">
        <f t="shared" si="31"/>
        <v>2.1178485</v>
      </c>
    </row>
    <row r="354" customHeight="1" spans="1:10">
      <c r="A354" s="20" t="s">
        <v>74</v>
      </c>
      <c r="B354" s="21" t="s">
        <v>491</v>
      </c>
      <c r="C354" s="22" t="s">
        <v>598</v>
      </c>
      <c r="D354" s="21" t="s">
        <v>599</v>
      </c>
      <c r="E354" s="30" t="s">
        <v>600</v>
      </c>
      <c r="F354" s="20">
        <v>40</v>
      </c>
      <c r="G354" s="23">
        <f t="shared" si="29"/>
        <v>222.222222222222</v>
      </c>
      <c r="H354" s="23">
        <v>260</v>
      </c>
      <c r="I354" s="23">
        <f t="shared" si="30"/>
        <v>244.72916</v>
      </c>
      <c r="J354" s="23">
        <f t="shared" si="31"/>
        <v>6.118229</v>
      </c>
    </row>
    <row r="355" customHeight="1" spans="1:11">
      <c r="A355" s="20" t="s">
        <v>74</v>
      </c>
      <c r="B355" s="21" t="s">
        <v>491</v>
      </c>
      <c r="C355" s="22" t="s">
        <v>483</v>
      </c>
      <c r="D355" s="21" t="s">
        <v>375</v>
      </c>
      <c r="E355" s="21" t="s">
        <v>484</v>
      </c>
      <c r="F355" s="20">
        <v>20</v>
      </c>
      <c r="G355" s="23">
        <f t="shared" si="29"/>
        <v>88.8888888888889</v>
      </c>
      <c r="H355" s="23">
        <v>104</v>
      </c>
      <c r="I355" s="23">
        <f t="shared" si="30"/>
        <v>97.891664</v>
      </c>
      <c r="J355" s="23">
        <f t="shared" si="31"/>
        <v>4.8945832</v>
      </c>
      <c r="K355" s="23">
        <f>SUM(H355:H358)</f>
        <v>264</v>
      </c>
    </row>
    <row r="356" customHeight="1" spans="1:10">
      <c r="A356" s="20" t="s">
        <v>74</v>
      </c>
      <c r="B356" s="21" t="s">
        <v>491</v>
      </c>
      <c r="C356" s="22" t="s">
        <v>601</v>
      </c>
      <c r="D356" s="21" t="s">
        <v>602</v>
      </c>
      <c r="E356" s="21" t="s">
        <v>603</v>
      </c>
      <c r="F356" s="20">
        <v>10</v>
      </c>
      <c r="G356" s="23">
        <f t="shared" si="29"/>
        <v>49.5726495726496</v>
      </c>
      <c r="H356" s="23">
        <v>58</v>
      </c>
      <c r="I356" s="23">
        <f t="shared" si="30"/>
        <v>54.593428</v>
      </c>
      <c r="J356" s="23">
        <f t="shared" si="31"/>
        <v>5.4593428</v>
      </c>
    </row>
    <row r="357" customHeight="1" spans="1:10">
      <c r="A357" s="20" t="s">
        <v>202</v>
      </c>
      <c r="B357" s="21" t="s">
        <v>491</v>
      </c>
      <c r="C357" s="22" t="s">
        <v>604</v>
      </c>
      <c r="D357" s="21" t="s">
        <v>605</v>
      </c>
      <c r="E357" s="21" t="s">
        <v>606</v>
      </c>
      <c r="F357" s="20">
        <v>10</v>
      </c>
      <c r="G357" s="23">
        <f t="shared" si="29"/>
        <v>35.8974358974359</v>
      </c>
      <c r="H357" s="23">
        <v>42</v>
      </c>
      <c r="I357" s="23">
        <f t="shared" si="30"/>
        <v>39.533172</v>
      </c>
      <c r="J357" s="23">
        <f t="shared" si="31"/>
        <v>3.9533172</v>
      </c>
    </row>
    <row r="358" customHeight="1" spans="1:10">
      <c r="A358" s="20" t="s">
        <v>74</v>
      </c>
      <c r="B358" s="21" t="s">
        <v>491</v>
      </c>
      <c r="C358" s="22" t="s">
        <v>561</v>
      </c>
      <c r="D358" s="21" t="s">
        <v>562</v>
      </c>
      <c r="E358" s="21" t="s">
        <v>563</v>
      </c>
      <c r="F358" s="20">
        <v>10</v>
      </c>
      <c r="G358" s="23">
        <f t="shared" si="29"/>
        <v>51.2820512820513</v>
      </c>
      <c r="H358" s="23">
        <v>60</v>
      </c>
      <c r="I358" s="23">
        <f t="shared" si="30"/>
        <v>56.47596</v>
      </c>
      <c r="J358" s="23">
        <f t="shared" si="31"/>
        <v>5.647596</v>
      </c>
    </row>
    <row r="359" customHeight="1" spans="1:11">
      <c r="A359" s="20" t="s">
        <v>532</v>
      </c>
      <c r="B359" s="21" t="s">
        <v>491</v>
      </c>
      <c r="C359" s="22" t="s">
        <v>533</v>
      </c>
      <c r="D359" s="21" t="s">
        <v>534</v>
      </c>
      <c r="E359" s="21" t="s">
        <v>535</v>
      </c>
      <c r="F359" s="20">
        <v>60</v>
      </c>
      <c r="G359" s="23">
        <f t="shared" si="29"/>
        <v>298.974358974359</v>
      </c>
      <c r="H359" s="23">
        <v>349.8</v>
      </c>
      <c r="I359" s="23">
        <f t="shared" si="30"/>
        <v>329.2548468</v>
      </c>
      <c r="J359" s="23">
        <f t="shared" si="31"/>
        <v>5.48758078</v>
      </c>
      <c r="K359" s="23">
        <f>SUM(H359:H362)</f>
        <v>1330</v>
      </c>
    </row>
    <row r="360" customHeight="1" spans="1:10">
      <c r="A360" s="20" t="s">
        <v>70</v>
      </c>
      <c r="B360" s="21" t="s">
        <v>491</v>
      </c>
      <c r="C360" s="22" t="s">
        <v>607</v>
      </c>
      <c r="D360" s="21" t="s">
        <v>311</v>
      </c>
      <c r="E360" s="21" t="s">
        <v>608</v>
      </c>
      <c r="F360" s="20">
        <v>20</v>
      </c>
      <c r="G360" s="23">
        <f t="shared" si="29"/>
        <v>303.589743589744</v>
      </c>
      <c r="H360" s="23">
        <v>355.2</v>
      </c>
      <c r="I360" s="23">
        <f t="shared" si="30"/>
        <v>334.3376832</v>
      </c>
      <c r="J360" s="23">
        <f t="shared" si="31"/>
        <v>16.71688416</v>
      </c>
    </row>
    <row r="361" customHeight="1" spans="1:10">
      <c r="A361" s="20" t="s">
        <v>74</v>
      </c>
      <c r="B361" s="21" t="s">
        <v>491</v>
      </c>
      <c r="C361" s="22" t="s">
        <v>609</v>
      </c>
      <c r="D361" s="21" t="s">
        <v>610</v>
      </c>
      <c r="E361" s="21" t="s">
        <v>484</v>
      </c>
      <c r="F361" s="20">
        <v>10</v>
      </c>
      <c r="G361" s="23">
        <f t="shared" si="29"/>
        <v>273.504273504273</v>
      </c>
      <c r="H361" s="23">
        <v>320</v>
      </c>
      <c r="I361" s="23">
        <f t="shared" si="30"/>
        <v>301.20512</v>
      </c>
      <c r="J361" s="23">
        <f t="shared" si="31"/>
        <v>30.120512</v>
      </c>
    </row>
    <row r="362" customHeight="1" spans="1:10">
      <c r="A362" s="20" t="s">
        <v>611</v>
      </c>
      <c r="B362" s="21" t="s">
        <v>491</v>
      </c>
      <c r="C362" s="22" t="s">
        <v>612</v>
      </c>
      <c r="D362" s="21" t="s">
        <v>613</v>
      </c>
      <c r="E362" s="30" t="s">
        <v>614</v>
      </c>
      <c r="F362" s="20">
        <v>100</v>
      </c>
      <c r="G362" s="23">
        <f t="shared" si="29"/>
        <v>260.683760683761</v>
      </c>
      <c r="H362" s="23">
        <v>305</v>
      </c>
      <c r="I362" s="23">
        <f t="shared" si="30"/>
        <v>287.08613</v>
      </c>
      <c r="J362" s="23">
        <f t="shared" si="31"/>
        <v>2.8708613</v>
      </c>
    </row>
    <row r="363" customHeight="1" spans="1:11">
      <c r="A363" s="20" t="s">
        <v>74</v>
      </c>
      <c r="B363" s="21" t="s">
        <v>491</v>
      </c>
      <c r="C363" s="22" t="s">
        <v>580</v>
      </c>
      <c r="D363" s="21" t="s">
        <v>581</v>
      </c>
      <c r="E363" s="21" t="s">
        <v>582</v>
      </c>
      <c r="F363" s="20">
        <v>40</v>
      </c>
      <c r="G363" s="23">
        <f t="shared" si="29"/>
        <v>29.0598290598291</v>
      </c>
      <c r="H363" s="23">
        <v>34</v>
      </c>
      <c r="I363" s="23">
        <f t="shared" si="30"/>
        <v>32.003044</v>
      </c>
      <c r="J363" s="23">
        <f t="shared" si="31"/>
        <v>0.8000761</v>
      </c>
      <c r="K363" s="23">
        <f>SUM(H363:H366)</f>
        <v>476</v>
      </c>
    </row>
    <row r="364" customHeight="1" spans="1:10">
      <c r="A364" s="20" t="s">
        <v>42</v>
      </c>
      <c r="B364" s="21" t="s">
        <v>491</v>
      </c>
      <c r="C364" s="22" t="s">
        <v>615</v>
      </c>
      <c r="D364" s="21" t="s">
        <v>616</v>
      </c>
      <c r="E364" s="21" t="s">
        <v>617</v>
      </c>
      <c r="F364" s="20">
        <v>10</v>
      </c>
      <c r="G364" s="23">
        <f t="shared" si="29"/>
        <v>170.940170940171</v>
      </c>
      <c r="H364" s="23">
        <v>200</v>
      </c>
      <c r="I364" s="23">
        <f t="shared" si="30"/>
        <v>188.2532</v>
      </c>
      <c r="J364" s="23">
        <f t="shared" si="31"/>
        <v>18.82532</v>
      </c>
    </row>
    <row r="365" customHeight="1" spans="1:10">
      <c r="A365" s="20" t="s">
        <v>123</v>
      </c>
      <c r="B365" s="21" t="s">
        <v>491</v>
      </c>
      <c r="C365" s="22" t="s">
        <v>618</v>
      </c>
      <c r="D365" s="21" t="s">
        <v>619</v>
      </c>
      <c r="E365" s="21" t="s">
        <v>560</v>
      </c>
      <c r="F365" s="20">
        <v>10</v>
      </c>
      <c r="G365" s="23">
        <f t="shared" si="29"/>
        <v>8.54700854700855</v>
      </c>
      <c r="H365" s="23">
        <v>10</v>
      </c>
      <c r="I365" s="23">
        <f t="shared" si="30"/>
        <v>9.41266</v>
      </c>
      <c r="J365" s="23">
        <f t="shared" si="31"/>
        <v>0.941266</v>
      </c>
    </row>
    <row r="366" customHeight="1" spans="1:10">
      <c r="A366" s="20" t="s">
        <v>74</v>
      </c>
      <c r="B366" s="21" t="s">
        <v>491</v>
      </c>
      <c r="C366" s="22" t="s">
        <v>601</v>
      </c>
      <c r="D366" s="21" t="s">
        <v>602</v>
      </c>
      <c r="E366" s="21" t="s">
        <v>603</v>
      </c>
      <c r="F366" s="20">
        <v>40</v>
      </c>
      <c r="G366" s="23">
        <f t="shared" si="29"/>
        <v>198.290598290598</v>
      </c>
      <c r="H366" s="23">
        <v>232</v>
      </c>
      <c r="I366" s="23">
        <f t="shared" si="30"/>
        <v>218.373712</v>
      </c>
      <c r="J366" s="23">
        <f t="shared" si="31"/>
        <v>5.4593428</v>
      </c>
    </row>
    <row r="367" customHeight="1" spans="1:11">
      <c r="A367" s="20" t="s">
        <v>74</v>
      </c>
      <c r="B367" s="21" t="s">
        <v>491</v>
      </c>
      <c r="C367" s="22" t="s">
        <v>317</v>
      </c>
      <c r="D367" s="21" t="s">
        <v>620</v>
      </c>
      <c r="E367" s="21" t="s">
        <v>319</v>
      </c>
      <c r="F367" s="20">
        <v>60</v>
      </c>
      <c r="G367" s="23">
        <f t="shared" si="29"/>
        <v>321.025641025641</v>
      </c>
      <c r="H367" s="23">
        <v>375.6</v>
      </c>
      <c r="I367" s="23">
        <f t="shared" si="30"/>
        <v>353.5395096</v>
      </c>
      <c r="J367" s="23">
        <f t="shared" si="31"/>
        <v>5.89232516</v>
      </c>
      <c r="K367" s="23">
        <f>SUM(H367:H369)</f>
        <v>5636.1</v>
      </c>
    </row>
    <row r="368" customHeight="1" spans="1:10">
      <c r="A368" s="20" t="s">
        <v>57</v>
      </c>
      <c r="B368" s="21" t="s">
        <v>491</v>
      </c>
      <c r="C368" s="22" t="s">
        <v>621</v>
      </c>
      <c r="D368" s="21" t="s">
        <v>311</v>
      </c>
      <c r="E368" s="21" t="s">
        <v>537</v>
      </c>
      <c r="F368" s="20">
        <v>300</v>
      </c>
      <c r="G368" s="23">
        <f t="shared" si="29"/>
        <v>1589.74358974359</v>
      </c>
      <c r="H368" s="23">
        <v>1860</v>
      </c>
      <c r="I368" s="23">
        <f t="shared" si="30"/>
        <v>1750.75476</v>
      </c>
      <c r="J368" s="23">
        <f t="shared" si="31"/>
        <v>5.8358492</v>
      </c>
    </row>
    <row r="369" customHeight="1" spans="1:10">
      <c r="A369" s="20" t="s">
        <v>583</v>
      </c>
      <c r="B369" s="21" t="s">
        <v>491</v>
      </c>
      <c r="C369" s="22" t="s">
        <v>584</v>
      </c>
      <c r="D369" s="21" t="s">
        <v>585</v>
      </c>
      <c r="E369" s="21" t="s">
        <v>276</v>
      </c>
      <c r="F369" s="20">
        <v>150</v>
      </c>
      <c r="G369" s="23">
        <f t="shared" si="29"/>
        <v>2906.41025641026</v>
      </c>
      <c r="H369" s="23">
        <v>3400.5</v>
      </c>
      <c r="I369" s="23">
        <f t="shared" si="30"/>
        <v>3200.775033</v>
      </c>
      <c r="J369" s="23">
        <f t="shared" si="31"/>
        <v>21.33850022</v>
      </c>
    </row>
    <row r="370" customHeight="1" spans="1:11">
      <c r="A370" s="20" t="s">
        <v>57</v>
      </c>
      <c r="B370" s="21" t="s">
        <v>491</v>
      </c>
      <c r="C370" s="22" t="s">
        <v>549</v>
      </c>
      <c r="D370" s="21" t="s">
        <v>550</v>
      </c>
      <c r="E370" s="21" t="s">
        <v>528</v>
      </c>
      <c r="F370" s="20">
        <v>10</v>
      </c>
      <c r="G370" s="23">
        <f t="shared" si="29"/>
        <v>55.5555555555556</v>
      </c>
      <c r="H370" s="23">
        <v>65</v>
      </c>
      <c r="I370" s="23">
        <f t="shared" si="30"/>
        <v>61.18229</v>
      </c>
      <c r="J370" s="23">
        <f t="shared" si="31"/>
        <v>6.118229</v>
      </c>
      <c r="K370" s="23">
        <f>SUM(H370:H373)</f>
        <v>566.2</v>
      </c>
    </row>
    <row r="371" customHeight="1" spans="1:10">
      <c r="A371" s="20" t="s">
        <v>74</v>
      </c>
      <c r="B371" s="21" t="s">
        <v>491</v>
      </c>
      <c r="C371" s="22" t="s">
        <v>454</v>
      </c>
      <c r="D371" s="21" t="s">
        <v>455</v>
      </c>
      <c r="E371" s="21" t="s">
        <v>622</v>
      </c>
      <c r="F371" s="20">
        <v>20</v>
      </c>
      <c r="G371" s="23">
        <f t="shared" si="29"/>
        <v>38.6324786324786</v>
      </c>
      <c r="H371" s="23">
        <v>45.2</v>
      </c>
      <c r="I371" s="23">
        <f t="shared" si="30"/>
        <v>42.5452232</v>
      </c>
      <c r="J371" s="23">
        <f t="shared" si="31"/>
        <v>2.12726116</v>
      </c>
    </row>
    <row r="372" customHeight="1" spans="1:10">
      <c r="A372" s="20" t="s">
        <v>74</v>
      </c>
      <c r="B372" s="21" t="s">
        <v>491</v>
      </c>
      <c r="C372" s="22" t="s">
        <v>623</v>
      </c>
      <c r="D372" s="21" t="s">
        <v>624</v>
      </c>
      <c r="E372" s="21" t="s">
        <v>560</v>
      </c>
      <c r="F372" s="20">
        <v>60</v>
      </c>
      <c r="G372" s="23">
        <f>H372/1.17</f>
        <v>158.974358974359</v>
      </c>
      <c r="H372" s="23">
        <v>186</v>
      </c>
      <c r="I372" s="23">
        <f t="shared" si="30"/>
        <v>175.075476</v>
      </c>
      <c r="J372" s="23">
        <f t="shared" si="31"/>
        <v>2.9179246</v>
      </c>
    </row>
    <row r="373" customHeight="1" spans="1:10">
      <c r="A373" s="20" t="s">
        <v>74</v>
      </c>
      <c r="B373" s="21" t="s">
        <v>491</v>
      </c>
      <c r="C373" s="22" t="s">
        <v>625</v>
      </c>
      <c r="D373" s="21" t="s">
        <v>626</v>
      </c>
      <c r="E373" s="21" t="s">
        <v>627</v>
      </c>
      <c r="F373" s="20">
        <v>20</v>
      </c>
      <c r="G373" s="23">
        <f>H373/1.17</f>
        <v>230.769230769231</v>
      </c>
      <c r="H373" s="23">
        <v>270</v>
      </c>
      <c r="I373" s="23">
        <f t="shared" si="30"/>
        <v>254.14182</v>
      </c>
      <c r="J373" s="23">
        <f t="shared" si="31"/>
        <v>12.707091</v>
      </c>
    </row>
    <row r="374" customHeight="1" spans="1:11">
      <c r="A374" s="20" t="s">
        <v>628</v>
      </c>
      <c r="B374" s="21" t="s">
        <v>491</v>
      </c>
      <c r="C374" s="22" t="s">
        <v>629</v>
      </c>
      <c r="D374" s="21" t="s">
        <v>630</v>
      </c>
      <c r="E374" s="30" t="s">
        <v>631</v>
      </c>
      <c r="F374" s="20">
        <v>1</v>
      </c>
      <c r="G374" s="23">
        <v>10940.17094</v>
      </c>
      <c r="H374" s="23">
        <f>G374*1.17</f>
        <v>12799.9999998</v>
      </c>
      <c r="I374" s="23">
        <f t="shared" si="30"/>
        <v>12048.2047998117</v>
      </c>
      <c r="J374" s="23">
        <f t="shared" si="31"/>
        <v>12048.2047998117</v>
      </c>
      <c r="K374" s="23">
        <f t="shared" ref="K374:K377" si="33">H374</f>
        <v>12799.9999998</v>
      </c>
    </row>
    <row r="375" customHeight="1" spans="1:11">
      <c r="A375" s="20" t="s">
        <v>74</v>
      </c>
      <c r="B375" s="21" t="s">
        <v>632</v>
      </c>
      <c r="C375" s="22" t="s">
        <v>633</v>
      </c>
      <c r="D375" s="21" t="s">
        <v>301</v>
      </c>
      <c r="E375" s="21" t="s">
        <v>634</v>
      </c>
      <c r="F375" s="20">
        <v>10</v>
      </c>
      <c r="G375" s="23">
        <f t="shared" ref="G375:G393" si="34">H375/1.17</f>
        <v>215.811965811966</v>
      </c>
      <c r="H375" s="23">
        <v>252.5</v>
      </c>
      <c r="I375" s="23">
        <f t="shared" si="30"/>
        <v>237.669665</v>
      </c>
      <c r="J375" s="23">
        <f t="shared" si="31"/>
        <v>23.7669665</v>
      </c>
      <c r="K375" s="23">
        <f t="shared" si="33"/>
        <v>252.5</v>
      </c>
    </row>
    <row r="376" customHeight="1" spans="1:11">
      <c r="A376" s="20" t="s">
        <v>74</v>
      </c>
      <c r="B376" s="21" t="s">
        <v>632</v>
      </c>
      <c r="C376" s="22" t="s">
        <v>633</v>
      </c>
      <c r="D376" s="21" t="s">
        <v>635</v>
      </c>
      <c r="E376" s="21" t="s">
        <v>634</v>
      </c>
      <c r="F376" s="20">
        <v>10</v>
      </c>
      <c r="G376" s="23">
        <f t="shared" si="34"/>
        <v>0.94017094017094</v>
      </c>
      <c r="H376" s="23">
        <v>1.1</v>
      </c>
      <c r="I376" s="23">
        <f t="shared" si="30"/>
        <v>1.0353926</v>
      </c>
      <c r="J376" s="23">
        <f t="shared" si="31"/>
        <v>0.10353926</v>
      </c>
      <c r="K376" s="23">
        <f t="shared" si="33"/>
        <v>1.1</v>
      </c>
    </row>
    <row r="377" customHeight="1" spans="1:11">
      <c r="A377" s="20" t="s">
        <v>636</v>
      </c>
      <c r="B377" s="21" t="s">
        <v>632</v>
      </c>
      <c r="C377" s="22" t="s">
        <v>637</v>
      </c>
      <c r="D377" s="21" t="s">
        <v>638</v>
      </c>
      <c r="E377" s="21" t="s">
        <v>639</v>
      </c>
      <c r="F377" s="20">
        <v>16</v>
      </c>
      <c r="G377" s="23">
        <f t="shared" si="34"/>
        <v>37606.8376068376</v>
      </c>
      <c r="H377" s="23">
        <v>44000</v>
      </c>
      <c r="I377" s="23">
        <f t="shared" si="30"/>
        <v>41415.704</v>
      </c>
      <c r="J377" s="23">
        <f t="shared" si="31"/>
        <v>2588.4815</v>
      </c>
      <c r="K377" s="23">
        <f t="shared" si="33"/>
        <v>44000</v>
      </c>
    </row>
    <row r="378" customHeight="1" spans="1:11">
      <c r="A378" s="20" t="s">
        <v>407</v>
      </c>
      <c r="B378" s="21" t="s">
        <v>632</v>
      </c>
      <c r="C378" s="22" t="s">
        <v>640</v>
      </c>
      <c r="D378" s="21" t="s">
        <v>641</v>
      </c>
      <c r="E378" s="21" t="s">
        <v>423</v>
      </c>
      <c r="F378" s="20">
        <v>2000</v>
      </c>
      <c r="G378" s="23">
        <f t="shared" si="34"/>
        <v>1846.15384615385</v>
      </c>
      <c r="H378" s="23">
        <v>2160</v>
      </c>
      <c r="I378" s="23">
        <f t="shared" si="30"/>
        <v>2033.13456</v>
      </c>
      <c r="J378" s="23">
        <f t="shared" si="31"/>
        <v>1.01656728</v>
      </c>
      <c r="K378" s="23">
        <f>SUM(H378:H380)</f>
        <v>8263.2</v>
      </c>
    </row>
    <row r="379" customHeight="1" spans="1:10">
      <c r="A379" s="20" t="s">
        <v>407</v>
      </c>
      <c r="B379" s="21" t="s">
        <v>632</v>
      </c>
      <c r="C379" s="22" t="s">
        <v>642</v>
      </c>
      <c r="D379" s="21" t="s">
        <v>643</v>
      </c>
      <c r="E379" s="21" t="s">
        <v>644</v>
      </c>
      <c r="F379" s="20">
        <v>6</v>
      </c>
      <c r="G379" s="23">
        <f t="shared" si="34"/>
        <v>344.615384615385</v>
      </c>
      <c r="H379" s="23">
        <v>403.2</v>
      </c>
      <c r="I379" s="23">
        <f t="shared" si="30"/>
        <v>379.5184512</v>
      </c>
      <c r="J379" s="23">
        <f t="shared" si="31"/>
        <v>63.2530752</v>
      </c>
    </row>
    <row r="380" customHeight="1" spans="1:10">
      <c r="A380" s="20" t="s">
        <v>407</v>
      </c>
      <c r="B380" s="21" t="s">
        <v>632</v>
      </c>
      <c r="C380" s="22" t="s">
        <v>645</v>
      </c>
      <c r="D380" s="21">
        <v>915</v>
      </c>
      <c r="E380" s="21" t="s">
        <v>646</v>
      </c>
      <c r="F380" s="20">
        <v>6000</v>
      </c>
      <c r="G380" s="23">
        <f t="shared" si="34"/>
        <v>4871.79487179487</v>
      </c>
      <c r="H380" s="23">
        <f>4750+950</f>
        <v>5700</v>
      </c>
      <c r="I380" s="23">
        <f t="shared" si="30"/>
        <v>5365.2162</v>
      </c>
      <c r="J380" s="23">
        <f t="shared" si="31"/>
        <v>0.8942027</v>
      </c>
    </row>
    <row r="381" customHeight="1" spans="1:11">
      <c r="A381" s="20" t="s">
        <v>407</v>
      </c>
      <c r="B381" s="21" t="s">
        <v>632</v>
      </c>
      <c r="C381" s="22" t="s">
        <v>647</v>
      </c>
      <c r="D381" s="21" t="s">
        <v>648</v>
      </c>
      <c r="E381" s="21" t="s">
        <v>649</v>
      </c>
      <c r="F381" s="20">
        <v>10000</v>
      </c>
      <c r="G381" s="23">
        <f t="shared" si="34"/>
        <v>1367.52136752137</v>
      </c>
      <c r="H381" s="23">
        <v>1600</v>
      </c>
      <c r="I381" s="23">
        <f t="shared" si="30"/>
        <v>1506.0256</v>
      </c>
      <c r="J381" s="23">
        <f t="shared" si="31"/>
        <v>0.15060256</v>
      </c>
      <c r="K381" s="23">
        <f t="shared" ref="K381:K385" si="35">SUM(H381:H382)</f>
        <v>3475</v>
      </c>
    </row>
    <row r="382" customHeight="1" spans="1:10">
      <c r="A382" s="20" t="s">
        <v>427</v>
      </c>
      <c r="B382" s="21" t="s">
        <v>632</v>
      </c>
      <c r="C382" s="22" t="s">
        <v>650</v>
      </c>
      <c r="D382" s="21" t="s">
        <v>425</v>
      </c>
      <c r="E382" s="21" t="s">
        <v>651</v>
      </c>
      <c r="F382" s="20">
        <v>12500</v>
      </c>
      <c r="G382" s="23">
        <f t="shared" si="34"/>
        <v>1602.5641025641</v>
      </c>
      <c r="H382" s="23">
        <v>1875</v>
      </c>
      <c r="I382" s="23">
        <f t="shared" si="30"/>
        <v>1764.87375</v>
      </c>
      <c r="J382" s="23">
        <f t="shared" si="31"/>
        <v>0.1411899</v>
      </c>
    </row>
    <row r="383" customHeight="1" spans="1:11">
      <c r="A383" s="20" t="s">
        <v>652</v>
      </c>
      <c r="B383" s="21" t="s">
        <v>632</v>
      </c>
      <c r="C383" s="22" t="s">
        <v>653</v>
      </c>
      <c r="D383" s="21" t="s">
        <v>654</v>
      </c>
      <c r="E383" s="21" t="s">
        <v>655</v>
      </c>
      <c r="F383" s="20">
        <v>400</v>
      </c>
      <c r="G383" s="23">
        <f t="shared" si="34"/>
        <v>1025.64102564103</v>
      </c>
      <c r="H383" s="23">
        <v>1200</v>
      </c>
      <c r="I383" s="23">
        <f t="shared" si="30"/>
        <v>1129.5192</v>
      </c>
      <c r="J383" s="23">
        <f t="shared" si="31"/>
        <v>2.823798</v>
      </c>
      <c r="K383" s="23">
        <f t="shared" si="35"/>
        <v>10596</v>
      </c>
    </row>
    <row r="384" customHeight="1" spans="1:10">
      <c r="A384" s="20" t="s">
        <v>656</v>
      </c>
      <c r="B384" s="21" t="s">
        <v>632</v>
      </c>
      <c r="C384" s="22" t="s">
        <v>657</v>
      </c>
      <c r="D384" s="21" t="s">
        <v>658</v>
      </c>
      <c r="E384" s="21" t="s">
        <v>659</v>
      </c>
      <c r="F384" s="20">
        <v>324</v>
      </c>
      <c r="G384" s="23">
        <f t="shared" si="34"/>
        <v>8030.76923076923</v>
      </c>
      <c r="H384" s="23">
        <f>8700+696</f>
        <v>9396</v>
      </c>
      <c r="I384" s="23">
        <f t="shared" si="30"/>
        <v>8844.135336</v>
      </c>
      <c r="J384" s="23">
        <f t="shared" si="31"/>
        <v>27.296714</v>
      </c>
    </row>
    <row r="385" customHeight="1" spans="1:11">
      <c r="A385" s="20" t="s">
        <v>407</v>
      </c>
      <c r="B385" s="21" t="s">
        <v>632</v>
      </c>
      <c r="C385" s="22" t="s">
        <v>660</v>
      </c>
      <c r="D385" s="21" t="s">
        <v>661</v>
      </c>
      <c r="E385" s="21" t="s">
        <v>662</v>
      </c>
      <c r="F385" s="20">
        <v>1350</v>
      </c>
      <c r="G385" s="23">
        <f t="shared" si="34"/>
        <v>750</v>
      </c>
      <c r="H385" s="23">
        <v>877.5</v>
      </c>
      <c r="I385" s="23">
        <f t="shared" si="30"/>
        <v>825.960915</v>
      </c>
      <c r="J385" s="23">
        <f t="shared" si="31"/>
        <v>0.6118229</v>
      </c>
      <c r="K385" s="23">
        <f t="shared" si="35"/>
        <v>1513.5</v>
      </c>
    </row>
    <row r="386" customHeight="1" spans="1:10">
      <c r="A386" s="20" t="s">
        <v>663</v>
      </c>
      <c r="B386" s="21" t="s">
        <v>632</v>
      </c>
      <c r="C386" s="22" t="s">
        <v>664</v>
      </c>
      <c r="D386" s="21" t="s">
        <v>665</v>
      </c>
      <c r="E386" s="21" t="s">
        <v>662</v>
      </c>
      <c r="F386" s="20">
        <v>1200</v>
      </c>
      <c r="G386" s="23">
        <f t="shared" si="34"/>
        <v>543.589743589744</v>
      </c>
      <c r="H386" s="23">
        <v>636</v>
      </c>
      <c r="I386" s="23">
        <f t="shared" si="30"/>
        <v>598.645176</v>
      </c>
      <c r="J386" s="23">
        <f t="shared" si="31"/>
        <v>0.49887098</v>
      </c>
    </row>
    <row r="387" customHeight="1" spans="1:11">
      <c r="A387" s="20" t="s">
        <v>666</v>
      </c>
      <c r="B387" s="21" t="s">
        <v>632</v>
      </c>
      <c r="C387" s="22" t="s">
        <v>667</v>
      </c>
      <c r="D387" s="21" t="s">
        <v>658</v>
      </c>
      <c r="E387" s="21" t="s">
        <v>668</v>
      </c>
      <c r="F387" s="20">
        <v>25</v>
      </c>
      <c r="G387" s="23">
        <f t="shared" si="34"/>
        <v>245.726495726496</v>
      </c>
      <c r="H387" s="23">
        <v>287.5</v>
      </c>
      <c r="I387" s="23">
        <f t="shared" ref="I387:I450" si="36">H387*0.941266</f>
        <v>270.613975</v>
      </c>
      <c r="J387" s="23">
        <f t="shared" ref="J387:J450" si="37">I387/F387</f>
        <v>10.824559</v>
      </c>
      <c r="K387" s="23">
        <f t="shared" ref="K387:K390" si="38">H387</f>
        <v>287.5</v>
      </c>
    </row>
    <row r="388" customHeight="1" spans="1:11">
      <c r="A388" s="20" t="s">
        <v>652</v>
      </c>
      <c r="B388" s="21" t="s">
        <v>632</v>
      </c>
      <c r="C388" s="22" t="s">
        <v>653</v>
      </c>
      <c r="D388" s="21" t="s">
        <v>654</v>
      </c>
      <c r="E388" s="21" t="s">
        <v>655</v>
      </c>
      <c r="F388" s="20">
        <v>560</v>
      </c>
      <c r="G388" s="23">
        <f t="shared" si="34"/>
        <v>1435.89743589744</v>
      </c>
      <c r="H388" s="23">
        <v>1680</v>
      </c>
      <c r="I388" s="23">
        <f t="shared" si="36"/>
        <v>1581.32688</v>
      </c>
      <c r="J388" s="23">
        <f t="shared" si="37"/>
        <v>2.823798</v>
      </c>
      <c r="K388" s="23">
        <f t="shared" si="38"/>
        <v>1680</v>
      </c>
    </row>
    <row r="389" customHeight="1" spans="1:11">
      <c r="A389" s="20" t="s">
        <v>407</v>
      </c>
      <c r="B389" s="21" t="s">
        <v>632</v>
      </c>
      <c r="C389" s="22" t="s">
        <v>669</v>
      </c>
      <c r="D389" s="21" t="s">
        <v>658</v>
      </c>
      <c r="E389" s="21" t="s">
        <v>670</v>
      </c>
      <c r="F389" s="20">
        <v>40</v>
      </c>
      <c r="G389" s="23">
        <f t="shared" si="34"/>
        <v>85.4700854700855</v>
      </c>
      <c r="H389" s="23">
        <v>100</v>
      </c>
      <c r="I389" s="23">
        <f t="shared" si="36"/>
        <v>94.1266</v>
      </c>
      <c r="J389" s="23">
        <f t="shared" si="37"/>
        <v>2.353165</v>
      </c>
      <c r="K389" s="23">
        <f t="shared" si="38"/>
        <v>100</v>
      </c>
    </row>
    <row r="390" customHeight="1" spans="1:11">
      <c r="A390" s="20" t="s">
        <v>407</v>
      </c>
      <c r="B390" s="21" t="s">
        <v>632</v>
      </c>
      <c r="C390" s="22" t="s">
        <v>669</v>
      </c>
      <c r="D390" s="21" t="s">
        <v>658</v>
      </c>
      <c r="E390" s="21" t="s">
        <v>670</v>
      </c>
      <c r="F390" s="20">
        <v>40</v>
      </c>
      <c r="G390" s="23">
        <f t="shared" si="34"/>
        <v>324.786324786325</v>
      </c>
      <c r="H390" s="23">
        <v>380</v>
      </c>
      <c r="I390" s="23">
        <f t="shared" si="36"/>
        <v>357.68108</v>
      </c>
      <c r="J390" s="23">
        <f t="shared" si="37"/>
        <v>8.942027</v>
      </c>
      <c r="K390" s="23">
        <f t="shared" si="38"/>
        <v>380</v>
      </c>
    </row>
    <row r="391" customHeight="1" spans="1:11">
      <c r="A391" s="20" t="s">
        <v>671</v>
      </c>
      <c r="B391" s="21" t="s">
        <v>632</v>
      </c>
      <c r="C391" s="22" t="s">
        <v>672</v>
      </c>
      <c r="D391" s="21" t="s">
        <v>673</v>
      </c>
      <c r="E391" s="21" t="s">
        <v>519</v>
      </c>
      <c r="F391" s="20">
        <v>24</v>
      </c>
      <c r="G391" s="23">
        <f t="shared" si="34"/>
        <v>112.820512820513</v>
      </c>
      <c r="H391" s="23">
        <v>132</v>
      </c>
      <c r="I391" s="23">
        <f t="shared" si="36"/>
        <v>124.247112</v>
      </c>
      <c r="J391" s="23">
        <f t="shared" si="37"/>
        <v>5.176963</v>
      </c>
      <c r="K391" s="23">
        <f>SUM(H391:H393)</f>
        <v>612</v>
      </c>
    </row>
    <row r="392" customHeight="1" spans="1:10">
      <c r="A392" s="20" t="s">
        <v>671</v>
      </c>
      <c r="B392" s="21" t="s">
        <v>632</v>
      </c>
      <c r="C392" s="22" t="s">
        <v>672</v>
      </c>
      <c r="D392" s="21" t="s">
        <v>674</v>
      </c>
      <c r="E392" s="21" t="s">
        <v>519</v>
      </c>
      <c r="F392" s="20">
        <v>72</v>
      </c>
      <c r="G392" s="23">
        <f t="shared" si="34"/>
        <v>307.692307692308</v>
      </c>
      <c r="H392" s="23">
        <v>360</v>
      </c>
      <c r="I392" s="23">
        <f t="shared" si="36"/>
        <v>338.85576</v>
      </c>
      <c r="J392" s="23">
        <f t="shared" si="37"/>
        <v>4.70633</v>
      </c>
    </row>
    <row r="393" customHeight="1" spans="1:10">
      <c r="A393" s="20" t="s">
        <v>671</v>
      </c>
      <c r="B393" s="21" t="s">
        <v>632</v>
      </c>
      <c r="C393" s="22" t="s">
        <v>672</v>
      </c>
      <c r="D393" s="21" t="s">
        <v>675</v>
      </c>
      <c r="E393" s="21" t="s">
        <v>519</v>
      </c>
      <c r="F393" s="20">
        <v>24</v>
      </c>
      <c r="G393" s="23">
        <f t="shared" si="34"/>
        <v>102.564102564103</v>
      </c>
      <c r="H393" s="23">
        <v>120</v>
      </c>
      <c r="I393" s="23">
        <f t="shared" si="36"/>
        <v>112.95192</v>
      </c>
      <c r="J393" s="23">
        <f t="shared" si="37"/>
        <v>4.70633</v>
      </c>
    </row>
    <row r="394" customHeight="1" spans="1:11">
      <c r="A394" s="20" t="s">
        <v>407</v>
      </c>
      <c r="B394" s="21" t="s">
        <v>632</v>
      </c>
      <c r="C394" s="22" t="s">
        <v>676</v>
      </c>
      <c r="D394" s="21" t="s">
        <v>677</v>
      </c>
      <c r="E394" s="21" t="s">
        <v>678</v>
      </c>
      <c r="F394" s="20">
        <v>600</v>
      </c>
      <c r="G394" s="23">
        <f t="shared" ref="G394:G401" si="39">H394/1.17</f>
        <v>410.25641025641</v>
      </c>
      <c r="H394" s="23">
        <v>480</v>
      </c>
      <c r="I394" s="23">
        <f t="shared" si="36"/>
        <v>451.80768</v>
      </c>
      <c r="J394" s="23">
        <f t="shared" si="37"/>
        <v>0.7530128</v>
      </c>
      <c r="K394" s="23">
        <f>SUM(H394:H395)</f>
        <v>2040</v>
      </c>
    </row>
    <row r="395" customHeight="1" spans="1:10">
      <c r="A395" s="20" t="s">
        <v>679</v>
      </c>
      <c r="B395" s="21" t="s">
        <v>632</v>
      </c>
      <c r="C395" s="22" t="s">
        <v>680</v>
      </c>
      <c r="D395" s="21" t="s">
        <v>681</v>
      </c>
      <c r="E395" s="21" t="s">
        <v>662</v>
      </c>
      <c r="F395" s="20">
        <v>2400</v>
      </c>
      <c r="G395" s="23">
        <f t="shared" si="39"/>
        <v>1333.33333333333</v>
      </c>
      <c r="H395" s="23">
        <v>1560</v>
      </c>
      <c r="I395" s="23">
        <f t="shared" si="36"/>
        <v>1468.37496</v>
      </c>
      <c r="J395" s="23">
        <f t="shared" si="37"/>
        <v>0.6118229</v>
      </c>
    </row>
    <row r="396" customHeight="1" spans="1:11">
      <c r="A396" s="20" t="s">
        <v>636</v>
      </c>
      <c r="B396" s="21" t="s">
        <v>632</v>
      </c>
      <c r="C396" s="22" t="s">
        <v>637</v>
      </c>
      <c r="D396" s="21" t="s">
        <v>638</v>
      </c>
      <c r="E396" s="21" t="s">
        <v>639</v>
      </c>
      <c r="F396" s="20">
        <v>16</v>
      </c>
      <c r="G396" s="23">
        <f t="shared" si="39"/>
        <v>37606.8376068376</v>
      </c>
      <c r="H396" s="23">
        <v>44000</v>
      </c>
      <c r="I396" s="23">
        <f t="shared" si="36"/>
        <v>41415.704</v>
      </c>
      <c r="J396" s="23">
        <f t="shared" si="37"/>
        <v>2588.4815</v>
      </c>
      <c r="K396" s="23">
        <f>SUM(H396:H397)</f>
        <v>50080</v>
      </c>
    </row>
    <row r="397" customHeight="1" spans="1:10">
      <c r="A397" s="20" t="s">
        <v>636</v>
      </c>
      <c r="B397" s="21" t="s">
        <v>632</v>
      </c>
      <c r="C397" s="22" t="s">
        <v>682</v>
      </c>
      <c r="D397" s="21" t="s">
        <v>683</v>
      </c>
      <c r="E397" s="21" t="s">
        <v>639</v>
      </c>
      <c r="F397" s="20">
        <v>5</v>
      </c>
      <c r="G397" s="23">
        <f t="shared" si="39"/>
        <v>5196.5811965812</v>
      </c>
      <c r="H397" s="23">
        <v>6080</v>
      </c>
      <c r="I397" s="23">
        <f t="shared" si="36"/>
        <v>5722.89728</v>
      </c>
      <c r="J397" s="23">
        <f t="shared" si="37"/>
        <v>1144.579456</v>
      </c>
    </row>
    <row r="398" customHeight="1" spans="1:11">
      <c r="A398" s="20" t="s">
        <v>407</v>
      </c>
      <c r="B398" s="21" t="s">
        <v>632</v>
      </c>
      <c r="C398" s="22" t="s">
        <v>684</v>
      </c>
      <c r="D398" s="21" t="s">
        <v>685</v>
      </c>
      <c r="E398" s="21" t="s">
        <v>430</v>
      </c>
      <c r="F398" s="20">
        <v>800</v>
      </c>
      <c r="G398" s="23">
        <f t="shared" si="39"/>
        <v>1839.31623931624</v>
      </c>
      <c r="H398" s="23">
        <v>2152</v>
      </c>
      <c r="I398" s="23">
        <f t="shared" si="36"/>
        <v>2025.604432</v>
      </c>
      <c r="J398" s="23">
        <f t="shared" si="37"/>
        <v>2.53200554</v>
      </c>
      <c r="K398" s="23">
        <f>SUM(H398:H401)</f>
        <v>4840</v>
      </c>
    </row>
    <row r="399" customHeight="1" spans="1:10">
      <c r="A399" s="20" t="s">
        <v>407</v>
      </c>
      <c r="B399" s="21" t="s">
        <v>632</v>
      </c>
      <c r="C399" s="22" t="s">
        <v>642</v>
      </c>
      <c r="D399" s="21" t="s">
        <v>686</v>
      </c>
      <c r="E399" s="21" t="s">
        <v>644</v>
      </c>
      <c r="F399" s="20">
        <v>10</v>
      </c>
      <c r="G399" s="23">
        <f t="shared" si="39"/>
        <v>574.358974358974</v>
      </c>
      <c r="H399" s="23">
        <v>672</v>
      </c>
      <c r="I399" s="23">
        <f t="shared" si="36"/>
        <v>632.530752</v>
      </c>
      <c r="J399" s="23">
        <f t="shared" si="37"/>
        <v>63.2530752</v>
      </c>
    </row>
    <row r="400" customHeight="1" spans="1:10">
      <c r="A400" s="20" t="s">
        <v>407</v>
      </c>
      <c r="B400" s="21" t="s">
        <v>632</v>
      </c>
      <c r="C400" s="22" t="s">
        <v>642</v>
      </c>
      <c r="D400" s="21" t="s">
        <v>643</v>
      </c>
      <c r="E400" s="21" t="s">
        <v>644</v>
      </c>
      <c r="F400" s="20">
        <v>10</v>
      </c>
      <c r="G400" s="23">
        <f t="shared" si="39"/>
        <v>574.358974358974</v>
      </c>
      <c r="H400" s="23">
        <v>672</v>
      </c>
      <c r="I400" s="23">
        <f t="shared" si="36"/>
        <v>632.530752</v>
      </c>
      <c r="J400" s="23">
        <f t="shared" si="37"/>
        <v>63.2530752</v>
      </c>
    </row>
    <row r="401" customHeight="1" spans="1:10">
      <c r="A401" s="20" t="s">
        <v>407</v>
      </c>
      <c r="B401" s="21" t="s">
        <v>632</v>
      </c>
      <c r="C401" s="22" t="s">
        <v>642</v>
      </c>
      <c r="D401" s="21" t="s">
        <v>687</v>
      </c>
      <c r="E401" s="21" t="s">
        <v>644</v>
      </c>
      <c r="F401" s="20">
        <v>20</v>
      </c>
      <c r="G401" s="23">
        <f t="shared" si="39"/>
        <v>1148.71794871795</v>
      </c>
      <c r="H401" s="23">
        <v>1344</v>
      </c>
      <c r="I401" s="23">
        <f t="shared" si="36"/>
        <v>1265.061504</v>
      </c>
      <c r="J401" s="23">
        <f t="shared" si="37"/>
        <v>63.2530752</v>
      </c>
    </row>
    <row r="402" customHeight="1" spans="1:11">
      <c r="A402" s="20" t="s">
        <v>407</v>
      </c>
      <c r="B402" s="21" t="s">
        <v>632</v>
      </c>
      <c r="C402" s="22" t="s">
        <v>688</v>
      </c>
      <c r="D402" s="21" t="s">
        <v>689</v>
      </c>
      <c r="E402" s="21" t="s">
        <v>432</v>
      </c>
      <c r="F402" s="20">
        <v>10</v>
      </c>
      <c r="G402" s="23">
        <f t="shared" ref="G402:G408" si="40">H402/1.17</f>
        <v>59.8290598290598</v>
      </c>
      <c r="H402" s="23">
        <v>70</v>
      </c>
      <c r="I402" s="23">
        <f t="shared" si="36"/>
        <v>65.88862</v>
      </c>
      <c r="J402" s="23">
        <f t="shared" si="37"/>
        <v>6.588862</v>
      </c>
      <c r="K402" s="23">
        <f>SUM(H402:H404)</f>
        <v>1710</v>
      </c>
    </row>
    <row r="403" customHeight="1" spans="1:10">
      <c r="A403" s="20" t="s">
        <v>407</v>
      </c>
      <c r="B403" s="21" t="s">
        <v>632</v>
      </c>
      <c r="C403" s="22" t="s">
        <v>690</v>
      </c>
      <c r="D403" s="21" t="s">
        <v>691</v>
      </c>
      <c r="E403" s="21" t="s">
        <v>692</v>
      </c>
      <c r="F403" s="20">
        <v>200</v>
      </c>
      <c r="G403" s="23">
        <f t="shared" si="40"/>
        <v>1196.5811965812</v>
      </c>
      <c r="H403" s="23">
        <v>1400</v>
      </c>
      <c r="I403" s="23">
        <f t="shared" si="36"/>
        <v>1317.7724</v>
      </c>
      <c r="J403" s="23">
        <f t="shared" si="37"/>
        <v>6.588862</v>
      </c>
    </row>
    <row r="404" customHeight="1" spans="1:10">
      <c r="A404" s="20" t="s">
        <v>407</v>
      </c>
      <c r="B404" s="21" t="s">
        <v>632</v>
      </c>
      <c r="C404" s="22" t="s">
        <v>693</v>
      </c>
      <c r="D404" s="21" t="s">
        <v>694</v>
      </c>
      <c r="E404" s="21" t="s">
        <v>519</v>
      </c>
      <c r="F404" s="20">
        <v>24</v>
      </c>
      <c r="G404" s="23">
        <f t="shared" si="40"/>
        <v>205.128205128205</v>
      </c>
      <c r="H404" s="23">
        <v>240</v>
      </c>
      <c r="I404" s="23">
        <f t="shared" si="36"/>
        <v>225.90384</v>
      </c>
      <c r="J404" s="23">
        <f t="shared" si="37"/>
        <v>9.41266</v>
      </c>
    </row>
    <row r="405" customHeight="1" spans="1:11">
      <c r="A405" s="20" t="s">
        <v>407</v>
      </c>
      <c r="B405" s="21" t="s">
        <v>632</v>
      </c>
      <c r="C405" s="22" t="s">
        <v>693</v>
      </c>
      <c r="D405" s="21" t="s">
        <v>695</v>
      </c>
      <c r="E405" s="21" t="s">
        <v>519</v>
      </c>
      <c r="F405" s="20">
        <v>24</v>
      </c>
      <c r="G405" s="23">
        <f t="shared" si="40"/>
        <v>205.128205128205</v>
      </c>
      <c r="H405" s="23">
        <v>240</v>
      </c>
      <c r="I405" s="23">
        <f t="shared" si="36"/>
        <v>225.90384</v>
      </c>
      <c r="J405" s="23">
        <f t="shared" si="37"/>
        <v>9.41266</v>
      </c>
      <c r="K405" s="23">
        <f>SUM(H405:H407)</f>
        <v>3150</v>
      </c>
    </row>
    <row r="406" customHeight="1" spans="1:10">
      <c r="A406" s="20" t="s">
        <v>407</v>
      </c>
      <c r="B406" s="21" t="s">
        <v>632</v>
      </c>
      <c r="C406" s="22" t="s">
        <v>696</v>
      </c>
      <c r="D406" s="21" t="s">
        <v>697</v>
      </c>
      <c r="E406" s="21" t="s">
        <v>698</v>
      </c>
      <c r="F406" s="20">
        <v>300</v>
      </c>
      <c r="G406" s="23">
        <f t="shared" si="40"/>
        <v>1076.92307692308</v>
      </c>
      <c r="H406" s="23">
        <v>1260</v>
      </c>
      <c r="I406" s="23">
        <f t="shared" si="36"/>
        <v>1185.99516</v>
      </c>
      <c r="J406" s="23">
        <f t="shared" si="37"/>
        <v>3.9533172</v>
      </c>
    </row>
    <row r="407" customHeight="1" spans="1:10">
      <c r="A407" s="20" t="s">
        <v>407</v>
      </c>
      <c r="B407" s="21" t="s">
        <v>632</v>
      </c>
      <c r="C407" s="22" t="s">
        <v>699</v>
      </c>
      <c r="E407" s="21" t="s">
        <v>700</v>
      </c>
      <c r="F407" s="20">
        <v>300</v>
      </c>
      <c r="G407" s="23">
        <f t="shared" si="40"/>
        <v>1410.25641025641</v>
      </c>
      <c r="H407" s="23">
        <v>1650</v>
      </c>
      <c r="I407" s="23">
        <f t="shared" si="36"/>
        <v>1553.0889</v>
      </c>
      <c r="J407" s="23">
        <f t="shared" si="37"/>
        <v>5.176963</v>
      </c>
    </row>
    <row r="408" customHeight="1" spans="1:11">
      <c r="A408" s="20" t="s">
        <v>701</v>
      </c>
      <c r="B408" s="21" t="s">
        <v>632</v>
      </c>
      <c r="C408" s="22" t="s">
        <v>702</v>
      </c>
      <c r="D408" s="21" t="s">
        <v>703</v>
      </c>
      <c r="E408" s="21" t="s">
        <v>704</v>
      </c>
      <c r="F408" s="20">
        <v>20</v>
      </c>
      <c r="G408" s="23">
        <f t="shared" si="40"/>
        <v>46153.8461538462</v>
      </c>
      <c r="H408" s="23">
        <v>54000</v>
      </c>
      <c r="I408" s="23">
        <f t="shared" si="36"/>
        <v>50828.364</v>
      </c>
      <c r="J408" s="23">
        <f t="shared" si="37"/>
        <v>2541.4182</v>
      </c>
      <c r="K408" s="23">
        <f>H408</f>
        <v>54000</v>
      </c>
    </row>
    <row r="409" customHeight="1" spans="1:11">
      <c r="A409" s="20" t="s">
        <v>652</v>
      </c>
      <c r="B409" s="21" t="s">
        <v>632</v>
      </c>
      <c r="C409" s="22" t="s">
        <v>653</v>
      </c>
      <c r="D409" s="21" t="s">
        <v>654</v>
      </c>
      <c r="E409" s="21" t="s">
        <v>655</v>
      </c>
      <c r="F409" s="20">
        <v>720</v>
      </c>
      <c r="G409" s="23">
        <f t="shared" ref="G409:G415" si="41">H409/1.17</f>
        <v>1846.15384615385</v>
      </c>
      <c r="H409" s="23">
        <v>2160</v>
      </c>
      <c r="I409" s="23">
        <f t="shared" si="36"/>
        <v>2033.13456</v>
      </c>
      <c r="J409" s="23">
        <f t="shared" si="37"/>
        <v>2.823798</v>
      </c>
      <c r="K409" s="23">
        <f>SUM(H409:H410)</f>
        <v>5328</v>
      </c>
    </row>
    <row r="410" customHeight="1" spans="1:10">
      <c r="A410" s="20" t="s">
        <v>407</v>
      </c>
      <c r="B410" s="21" t="s">
        <v>632</v>
      </c>
      <c r="C410" s="22" t="s">
        <v>693</v>
      </c>
      <c r="D410" s="21" t="s">
        <v>705</v>
      </c>
      <c r="E410" s="21" t="s">
        <v>519</v>
      </c>
      <c r="F410" s="20">
        <v>160</v>
      </c>
      <c r="G410" s="23">
        <f t="shared" si="41"/>
        <v>2707.69230769231</v>
      </c>
      <c r="H410" s="23">
        <v>3168</v>
      </c>
      <c r="I410" s="23">
        <f t="shared" si="36"/>
        <v>2981.930688</v>
      </c>
      <c r="J410" s="23">
        <f t="shared" si="37"/>
        <v>18.6370668</v>
      </c>
    </row>
    <row r="411" customHeight="1" spans="1:11">
      <c r="A411" s="20" t="s">
        <v>666</v>
      </c>
      <c r="B411" s="21" t="s">
        <v>632</v>
      </c>
      <c r="C411" s="22" t="s">
        <v>667</v>
      </c>
      <c r="D411" s="21" t="s">
        <v>658</v>
      </c>
      <c r="E411" s="21" t="s">
        <v>668</v>
      </c>
      <c r="F411" s="20">
        <v>150</v>
      </c>
      <c r="G411" s="23">
        <f t="shared" si="41"/>
        <v>1474.35897435897</v>
      </c>
      <c r="H411" s="23">
        <v>1725</v>
      </c>
      <c r="I411" s="23">
        <f t="shared" si="36"/>
        <v>1623.68385</v>
      </c>
      <c r="J411" s="23">
        <f t="shared" si="37"/>
        <v>10.824559</v>
      </c>
      <c r="K411" s="23">
        <f>H411</f>
        <v>1725</v>
      </c>
    </row>
    <row r="412" customHeight="1" spans="1:11">
      <c r="A412" s="20" t="s">
        <v>407</v>
      </c>
      <c r="B412" s="21" t="s">
        <v>632</v>
      </c>
      <c r="C412" s="22" t="s">
        <v>706</v>
      </c>
      <c r="D412" s="21" t="s">
        <v>707</v>
      </c>
      <c r="E412" s="21" t="s">
        <v>649</v>
      </c>
      <c r="F412" s="20">
        <v>1200</v>
      </c>
      <c r="G412" s="23">
        <f t="shared" si="41"/>
        <v>2256.41025641026</v>
      </c>
      <c r="H412" s="23">
        <v>2640</v>
      </c>
      <c r="I412" s="23">
        <f t="shared" si="36"/>
        <v>2484.94224</v>
      </c>
      <c r="J412" s="23">
        <f t="shared" si="37"/>
        <v>2.0707852</v>
      </c>
      <c r="K412" s="23">
        <f>SUM(H412:H415)</f>
        <v>7419</v>
      </c>
    </row>
    <row r="413" customHeight="1" spans="1:10">
      <c r="A413" s="20" t="s">
        <v>407</v>
      </c>
      <c r="B413" s="21" t="s">
        <v>632</v>
      </c>
      <c r="C413" s="22" t="s">
        <v>708</v>
      </c>
      <c r="D413" s="21" t="s">
        <v>709</v>
      </c>
      <c r="E413" s="21" t="s">
        <v>710</v>
      </c>
      <c r="F413" s="20">
        <v>96</v>
      </c>
      <c r="G413" s="23">
        <f t="shared" si="41"/>
        <v>533.333333333333</v>
      </c>
      <c r="H413" s="23">
        <v>624</v>
      </c>
      <c r="I413" s="23">
        <f t="shared" si="36"/>
        <v>587.349984</v>
      </c>
      <c r="J413" s="23">
        <f t="shared" si="37"/>
        <v>6.118229</v>
      </c>
    </row>
    <row r="414" customHeight="1" spans="1:10">
      <c r="A414" s="20" t="s">
        <v>497</v>
      </c>
      <c r="B414" s="21" t="s">
        <v>632</v>
      </c>
      <c r="C414" s="22" t="s">
        <v>711</v>
      </c>
      <c r="D414" s="21" t="s">
        <v>712</v>
      </c>
      <c r="E414" s="21" t="s">
        <v>497</v>
      </c>
      <c r="F414" s="20">
        <v>70</v>
      </c>
      <c r="G414" s="23">
        <f t="shared" si="41"/>
        <v>3141.02564102564</v>
      </c>
      <c r="H414" s="23">
        <v>3675</v>
      </c>
      <c r="I414" s="23">
        <f t="shared" si="36"/>
        <v>3459.15255</v>
      </c>
      <c r="J414" s="23">
        <f t="shared" si="37"/>
        <v>49.416465</v>
      </c>
    </row>
    <row r="415" customHeight="1" spans="1:10">
      <c r="A415" s="20" t="s">
        <v>416</v>
      </c>
      <c r="B415" s="21" t="s">
        <v>632</v>
      </c>
      <c r="C415" s="22" t="s">
        <v>713</v>
      </c>
      <c r="D415" s="21" t="s">
        <v>714</v>
      </c>
      <c r="E415" s="30" t="s">
        <v>715</v>
      </c>
      <c r="F415" s="20">
        <v>24</v>
      </c>
      <c r="G415" s="23">
        <f t="shared" si="41"/>
        <v>410.25641025641</v>
      </c>
      <c r="H415" s="23">
        <v>480</v>
      </c>
      <c r="I415" s="23">
        <f t="shared" si="36"/>
        <v>451.80768</v>
      </c>
      <c r="J415" s="23">
        <f t="shared" si="37"/>
        <v>18.82532</v>
      </c>
    </row>
    <row r="416" customHeight="1" spans="1:11">
      <c r="A416" s="20" t="s">
        <v>407</v>
      </c>
      <c r="B416" s="21" t="s">
        <v>632</v>
      </c>
      <c r="C416" s="22" t="s">
        <v>716</v>
      </c>
      <c r="D416" s="21" t="s">
        <v>717</v>
      </c>
      <c r="E416" s="21" t="s">
        <v>718</v>
      </c>
      <c r="F416" s="20">
        <v>100</v>
      </c>
      <c r="G416" s="23">
        <f t="shared" ref="G416:G434" si="42">H416/1.17</f>
        <v>239.316239316239</v>
      </c>
      <c r="H416" s="23">
        <v>280</v>
      </c>
      <c r="I416" s="23">
        <f t="shared" si="36"/>
        <v>263.55448</v>
      </c>
      <c r="J416" s="23">
        <f t="shared" si="37"/>
        <v>2.6355448</v>
      </c>
      <c r="K416" s="23">
        <f>SUM(H416:H418)</f>
        <v>734</v>
      </c>
    </row>
    <row r="417" customHeight="1" spans="1:10">
      <c r="A417" s="20" t="s">
        <v>407</v>
      </c>
      <c r="B417" s="21" t="s">
        <v>632</v>
      </c>
      <c r="C417" s="22" t="s">
        <v>719</v>
      </c>
      <c r="D417" s="34" t="s">
        <v>720</v>
      </c>
      <c r="E417" s="21" t="s">
        <v>721</v>
      </c>
      <c r="F417" s="20">
        <v>1</v>
      </c>
      <c r="G417" s="23">
        <f t="shared" si="42"/>
        <v>3.41880341880342</v>
      </c>
      <c r="H417" s="23">
        <v>4</v>
      </c>
      <c r="I417" s="23">
        <f t="shared" si="36"/>
        <v>3.765064</v>
      </c>
      <c r="J417" s="23">
        <f t="shared" si="37"/>
        <v>3.765064</v>
      </c>
    </row>
    <row r="418" customHeight="1" spans="1:10">
      <c r="A418" s="20" t="s">
        <v>505</v>
      </c>
      <c r="B418" s="21" t="s">
        <v>632</v>
      </c>
      <c r="C418" s="22" t="s">
        <v>722</v>
      </c>
      <c r="D418" s="21" t="s">
        <v>723</v>
      </c>
      <c r="E418" s="30" t="s">
        <v>724</v>
      </c>
      <c r="F418" s="20">
        <v>1</v>
      </c>
      <c r="G418" s="23">
        <f t="shared" si="42"/>
        <v>384.615384615385</v>
      </c>
      <c r="H418" s="23">
        <v>450</v>
      </c>
      <c r="I418" s="23">
        <f t="shared" si="36"/>
        <v>423.5697</v>
      </c>
      <c r="J418" s="23">
        <f t="shared" si="37"/>
        <v>423.5697</v>
      </c>
    </row>
    <row r="419" customHeight="1" spans="1:11">
      <c r="A419" s="20" t="s">
        <v>74</v>
      </c>
      <c r="B419" s="21" t="s">
        <v>632</v>
      </c>
      <c r="C419" s="22" t="s">
        <v>495</v>
      </c>
      <c r="D419" s="21" t="s">
        <v>496</v>
      </c>
      <c r="E419" s="21" t="s">
        <v>497</v>
      </c>
      <c r="F419" s="20">
        <f>5000+6400</f>
        <v>11400</v>
      </c>
      <c r="G419" s="23">
        <f t="shared" si="42"/>
        <v>9743.58974358974</v>
      </c>
      <c r="H419" s="23">
        <v>11400</v>
      </c>
      <c r="I419" s="23">
        <f t="shared" si="36"/>
        <v>10730.4324</v>
      </c>
      <c r="J419" s="23">
        <f t="shared" si="37"/>
        <v>0.941266</v>
      </c>
      <c r="K419" s="23">
        <f>SUM(H419:H420)</f>
        <v>12520</v>
      </c>
    </row>
    <row r="420" customHeight="1" spans="1:10">
      <c r="A420" s="20" t="s">
        <v>725</v>
      </c>
      <c r="B420" s="21" t="s">
        <v>632</v>
      </c>
      <c r="C420" s="22" t="s">
        <v>726</v>
      </c>
      <c r="D420" s="21" t="s">
        <v>727</v>
      </c>
      <c r="E420" s="21" t="s">
        <v>497</v>
      </c>
      <c r="F420" s="20">
        <v>7000</v>
      </c>
      <c r="G420" s="23">
        <f t="shared" si="42"/>
        <v>957.264957264957</v>
      </c>
      <c r="H420" s="23">
        <v>1120</v>
      </c>
      <c r="I420" s="23">
        <f t="shared" si="36"/>
        <v>1054.21792</v>
      </c>
      <c r="J420" s="23">
        <f t="shared" si="37"/>
        <v>0.15060256</v>
      </c>
    </row>
    <row r="421" customHeight="1" spans="1:11">
      <c r="A421" s="20" t="s">
        <v>728</v>
      </c>
      <c r="B421" s="21" t="s">
        <v>632</v>
      </c>
      <c r="C421" s="22" t="s">
        <v>729</v>
      </c>
      <c r="D421" s="21" t="s">
        <v>730</v>
      </c>
      <c r="E421" s="21" t="s">
        <v>731</v>
      </c>
      <c r="F421" s="20">
        <v>4320</v>
      </c>
      <c r="G421" s="23">
        <f t="shared" si="42"/>
        <v>31384.6153846154</v>
      </c>
      <c r="H421" s="23">
        <v>36720</v>
      </c>
      <c r="I421" s="23">
        <f t="shared" si="36"/>
        <v>34563.28752</v>
      </c>
      <c r="J421" s="23">
        <f t="shared" si="37"/>
        <v>8.000761</v>
      </c>
      <c r="K421" s="23">
        <f>H421</f>
        <v>36720</v>
      </c>
    </row>
    <row r="422" customHeight="1" spans="1:11">
      <c r="A422" s="20" t="s">
        <v>732</v>
      </c>
      <c r="B422" s="21" t="s">
        <v>632</v>
      </c>
      <c r="C422" s="22" t="s">
        <v>733</v>
      </c>
      <c r="D422" s="21" t="s">
        <v>734</v>
      </c>
      <c r="E422" s="21" t="s">
        <v>735</v>
      </c>
      <c r="F422" s="20">
        <v>180</v>
      </c>
      <c r="G422" s="23">
        <f t="shared" si="42"/>
        <v>1000</v>
      </c>
      <c r="H422" s="23">
        <v>1170</v>
      </c>
      <c r="I422" s="23">
        <f t="shared" si="36"/>
        <v>1101.28122</v>
      </c>
      <c r="J422" s="23">
        <f t="shared" si="37"/>
        <v>6.118229</v>
      </c>
      <c r="K422" s="23">
        <f>SUM(H422:H423)</f>
        <v>5404</v>
      </c>
    </row>
    <row r="423" customHeight="1" spans="1:10">
      <c r="A423" s="20" t="s">
        <v>505</v>
      </c>
      <c r="B423" s="21" t="s">
        <v>632</v>
      </c>
      <c r="C423" s="22" t="s">
        <v>506</v>
      </c>
      <c r="D423" s="21" t="s">
        <v>736</v>
      </c>
      <c r="E423" s="21" t="s">
        <v>508</v>
      </c>
      <c r="F423" s="20">
        <v>10</v>
      </c>
      <c r="G423" s="23">
        <f t="shared" si="42"/>
        <v>3618.80341880342</v>
      </c>
      <c r="H423" s="23">
        <v>4234</v>
      </c>
      <c r="I423" s="23">
        <f t="shared" si="36"/>
        <v>3985.320244</v>
      </c>
      <c r="J423" s="23">
        <f t="shared" si="37"/>
        <v>398.5320244</v>
      </c>
    </row>
    <row r="424" customHeight="1" spans="1:11">
      <c r="A424" s="20" t="s">
        <v>407</v>
      </c>
      <c r="B424" s="21" t="s">
        <v>632</v>
      </c>
      <c r="C424" s="22" t="s">
        <v>640</v>
      </c>
      <c r="D424" s="21" t="s">
        <v>641</v>
      </c>
      <c r="E424" s="21" t="s">
        <v>423</v>
      </c>
      <c r="F424" s="20">
        <v>3000</v>
      </c>
      <c r="G424" s="23">
        <f t="shared" si="42"/>
        <v>2769.23076923077</v>
      </c>
      <c r="H424" s="23">
        <v>3240</v>
      </c>
      <c r="I424" s="23">
        <f t="shared" si="36"/>
        <v>3049.70184</v>
      </c>
      <c r="J424" s="23">
        <f t="shared" si="37"/>
        <v>1.01656728</v>
      </c>
      <c r="K424" s="23">
        <f>SUM(H424:H426)</f>
        <v>7305</v>
      </c>
    </row>
    <row r="425" customHeight="1" spans="1:10">
      <c r="A425" s="20" t="s">
        <v>407</v>
      </c>
      <c r="B425" s="21" t="s">
        <v>632</v>
      </c>
      <c r="C425" s="22" t="s">
        <v>640</v>
      </c>
      <c r="D425" s="21" t="s">
        <v>737</v>
      </c>
      <c r="E425" s="21" t="s">
        <v>423</v>
      </c>
      <c r="F425" s="20">
        <v>3000</v>
      </c>
      <c r="G425" s="23">
        <f t="shared" si="42"/>
        <v>2769.23076923077</v>
      </c>
      <c r="H425" s="23">
        <v>3240</v>
      </c>
      <c r="I425" s="23">
        <f t="shared" si="36"/>
        <v>3049.70184</v>
      </c>
      <c r="J425" s="23">
        <f t="shared" si="37"/>
        <v>1.01656728</v>
      </c>
    </row>
    <row r="426" customHeight="1" spans="1:10">
      <c r="A426" s="20" t="s">
        <v>407</v>
      </c>
      <c r="B426" s="21" t="s">
        <v>632</v>
      </c>
      <c r="C426" s="22" t="s">
        <v>699</v>
      </c>
      <c r="E426" s="21" t="s">
        <v>700</v>
      </c>
      <c r="F426" s="20">
        <v>150</v>
      </c>
      <c r="G426" s="23">
        <f t="shared" si="42"/>
        <v>705.128205128205</v>
      </c>
      <c r="H426" s="23">
        <v>825</v>
      </c>
      <c r="I426" s="23">
        <f t="shared" si="36"/>
        <v>776.54445</v>
      </c>
      <c r="J426" s="23">
        <f t="shared" si="37"/>
        <v>5.176963</v>
      </c>
    </row>
    <row r="427" customHeight="1" spans="1:11">
      <c r="A427" s="20" t="s">
        <v>407</v>
      </c>
      <c r="B427" s="21" t="s">
        <v>632</v>
      </c>
      <c r="C427" s="33" t="s">
        <v>738</v>
      </c>
      <c r="D427" s="21" t="s">
        <v>739</v>
      </c>
      <c r="E427" s="21" t="s">
        <v>740</v>
      </c>
      <c r="F427" s="20">
        <v>1</v>
      </c>
      <c r="G427" s="23">
        <f t="shared" si="42"/>
        <v>13.9316239316239</v>
      </c>
      <c r="H427" s="23">
        <v>16.3</v>
      </c>
      <c r="I427" s="23">
        <f t="shared" si="36"/>
        <v>15.3426358</v>
      </c>
      <c r="J427" s="23">
        <f t="shared" si="37"/>
        <v>15.3426358</v>
      </c>
      <c r="K427" s="23">
        <f>SUM(H427:H429)</f>
        <v>1496.3</v>
      </c>
    </row>
    <row r="428" customHeight="1" spans="1:10">
      <c r="A428" s="20" t="s">
        <v>741</v>
      </c>
      <c r="B428" s="21" t="s">
        <v>632</v>
      </c>
      <c r="C428" s="22" t="s">
        <v>742</v>
      </c>
      <c r="D428" s="21" t="s">
        <v>743</v>
      </c>
      <c r="E428" s="21" t="s">
        <v>744</v>
      </c>
      <c r="F428" s="20">
        <v>2</v>
      </c>
      <c r="G428" s="23">
        <f t="shared" si="42"/>
        <v>854.700854700855</v>
      </c>
      <c r="H428" s="23">
        <v>1000</v>
      </c>
      <c r="I428" s="23">
        <f t="shared" si="36"/>
        <v>941.266</v>
      </c>
      <c r="J428" s="23">
        <f t="shared" si="37"/>
        <v>470.633</v>
      </c>
    </row>
    <row r="429" customHeight="1" spans="1:10">
      <c r="A429" s="20" t="s">
        <v>407</v>
      </c>
      <c r="B429" s="21" t="s">
        <v>632</v>
      </c>
      <c r="C429" s="22" t="s">
        <v>745</v>
      </c>
      <c r="D429" s="21" t="s">
        <v>709</v>
      </c>
      <c r="E429" s="21" t="s">
        <v>710</v>
      </c>
      <c r="F429" s="20">
        <v>160</v>
      </c>
      <c r="G429" s="23">
        <f t="shared" si="42"/>
        <v>410.25641025641</v>
      </c>
      <c r="H429" s="23">
        <v>480</v>
      </c>
      <c r="I429" s="23">
        <f t="shared" si="36"/>
        <v>451.80768</v>
      </c>
      <c r="J429" s="23">
        <f t="shared" si="37"/>
        <v>2.823798</v>
      </c>
    </row>
    <row r="430" customHeight="1" spans="1:11">
      <c r="A430" s="20" t="s">
        <v>407</v>
      </c>
      <c r="B430" s="21" t="s">
        <v>632</v>
      </c>
      <c r="C430" s="22" t="s">
        <v>660</v>
      </c>
      <c r="D430" s="21" t="s">
        <v>661</v>
      </c>
      <c r="E430" s="21" t="s">
        <v>662</v>
      </c>
      <c r="F430" s="20">
        <v>1350</v>
      </c>
      <c r="G430" s="23">
        <f t="shared" si="42"/>
        <v>750</v>
      </c>
      <c r="H430" s="23">
        <v>877.5</v>
      </c>
      <c r="I430" s="23">
        <f t="shared" si="36"/>
        <v>825.960915</v>
      </c>
      <c r="J430" s="23">
        <f t="shared" si="37"/>
        <v>0.6118229</v>
      </c>
      <c r="K430" s="23">
        <f>SUM(H430:H431)</f>
        <v>1727.5</v>
      </c>
    </row>
    <row r="431" customHeight="1" spans="1:10">
      <c r="A431" s="20" t="s">
        <v>407</v>
      </c>
      <c r="B431" s="21" t="s">
        <v>632</v>
      </c>
      <c r="C431" s="22" t="s">
        <v>746</v>
      </c>
      <c r="D431" s="21" t="s">
        <v>747</v>
      </c>
      <c r="E431" s="21" t="s">
        <v>748</v>
      </c>
      <c r="F431" s="20">
        <v>100</v>
      </c>
      <c r="G431" s="23">
        <f t="shared" si="42"/>
        <v>726.495726495727</v>
      </c>
      <c r="H431" s="23">
        <v>850</v>
      </c>
      <c r="I431" s="23">
        <f t="shared" si="36"/>
        <v>800.0761</v>
      </c>
      <c r="J431" s="23">
        <f t="shared" si="37"/>
        <v>8.000761</v>
      </c>
    </row>
    <row r="432" customHeight="1" spans="1:11">
      <c r="A432" s="20" t="s">
        <v>656</v>
      </c>
      <c r="B432" s="21" t="s">
        <v>632</v>
      </c>
      <c r="C432" s="22" t="s">
        <v>657</v>
      </c>
      <c r="D432" s="21" t="s">
        <v>658</v>
      </c>
      <c r="E432" s="21" t="s">
        <v>659</v>
      </c>
      <c r="F432" s="20">
        <v>60</v>
      </c>
      <c r="G432" s="23">
        <f t="shared" si="42"/>
        <v>1487.17948717949</v>
      </c>
      <c r="H432" s="23">
        <v>1740</v>
      </c>
      <c r="I432" s="23">
        <f t="shared" si="36"/>
        <v>1637.80284</v>
      </c>
      <c r="J432" s="23">
        <f t="shared" si="37"/>
        <v>27.296714</v>
      </c>
      <c r="K432" s="23">
        <f t="shared" ref="K432:K434" si="43">H432</f>
        <v>1740</v>
      </c>
    </row>
    <row r="433" customHeight="1" spans="1:11">
      <c r="A433" s="20" t="s">
        <v>407</v>
      </c>
      <c r="B433" s="21" t="s">
        <v>632</v>
      </c>
      <c r="C433" s="33" t="s">
        <v>749</v>
      </c>
      <c r="D433" s="21">
        <v>1250</v>
      </c>
      <c r="E433" s="21" t="s">
        <v>750</v>
      </c>
      <c r="F433" s="20">
        <v>8</v>
      </c>
      <c r="G433" s="23">
        <f t="shared" si="42"/>
        <v>2188.03418803419</v>
      </c>
      <c r="H433" s="23">
        <v>2560</v>
      </c>
      <c r="I433" s="23">
        <f t="shared" si="36"/>
        <v>2409.64096</v>
      </c>
      <c r="J433" s="23">
        <f t="shared" si="37"/>
        <v>301.20512</v>
      </c>
      <c r="K433" s="23">
        <f t="shared" si="43"/>
        <v>2560</v>
      </c>
    </row>
    <row r="434" customHeight="1" spans="1:11">
      <c r="A434" s="20" t="s">
        <v>497</v>
      </c>
      <c r="B434" s="21" t="s">
        <v>632</v>
      </c>
      <c r="C434" s="22" t="s">
        <v>751</v>
      </c>
      <c r="D434" s="21" t="s">
        <v>752</v>
      </c>
      <c r="E434" s="21" t="s">
        <v>655</v>
      </c>
      <c r="F434" s="20">
        <v>900</v>
      </c>
      <c r="G434" s="23">
        <f t="shared" si="42"/>
        <v>3846.15384615385</v>
      </c>
      <c r="H434" s="23">
        <v>4500</v>
      </c>
      <c r="I434" s="23">
        <f t="shared" si="36"/>
        <v>4235.697</v>
      </c>
      <c r="J434" s="23">
        <f t="shared" si="37"/>
        <v>4.70633</v>
      </c>
      <c r="K434" s="23">
        <f t="shared" si="43"/>
        <v>4500</v>
      </c>
    </row>
    <row r="435" customHeight="1" spans="1:11">
      <c r="A435" s="20" t="s">
        <v>407</v>
      </c>
      <c r="B435" s="21" t="s">
        <v>632</v>
      </c>
      <c r="C435" s="22" t="s">
        <v>753</v>
      </c>
      <c r="D435" s="21" t="s">
        <v>754</v>
      </c>
      <c r="E435" s="21" t="s">
        <v>755</v>
      </c>
      <c r="F435" s="20">
        <v>1</v>
      </c>
      <c r="G435" s="23">
        <f t="shared" ref="G435:G446" si="44">H435/1.17</f>
        <v>427.350427350427</v>
      </c>
      <c r="H435" s="23">
        <v>500</v>
      </c>
      <c r="I435" s="23">
        <f t="shared" si="36"/>
        <v>470.633</v>
      </c>
      <c r="J435" s="23">
        <f t="shared" si="37"/>
        <v>470.633</v>
      </c>
      <c r="K435" s="23">
        <f>SUM(H435:H437)</f>
        <v>6941</v>
      </c>
    </row>
    <row r="436" customHeight="1" spans="1:10">
      <c r="A436" s="20" t="s">
        <v>756</v>
      </c>
      <c r="B436" s="21" t="s">
        <v>632</v>
      </c>
      <c r="C436" s="22" t="s">
        <v>757</v>
      </c>
      <c r="D436" s="21" t="s">
        <v>758</v>
      </c>
      <c r="E436" s="21" t="s">
        <v>759</v>
      </c>
      <c r="F436" s="20">
        <v>5</v>
      </c>
      <c r="G436" s="23">
        <f t="shared" si="44"/>
        <v>2500</v>
      </c>
      <c r="H436" s="23">
        <v>2925</v>
      </c>
      <c r="I436" s="23">
        <f t="shared" si="36"/>
        <v>2753.20305</v>
      </c>
      <c r="J436" s="23">
        <f t="shared" si="37"/>
        <v>550.64061</v>
      </c>
    </row>
    <row r="437" customHeight="1" spans="1:10">
      <c r="A437" s="20" t="s">
        <v>497</v>
      </c>
      <c r="B437" s="21" t="s">
        <v>632</v>
      </c>
      <c r="C437" s="22" t="s">
        <v>760</v>
      </c>
      <c r="D437" s="21" t="s">
        <v>761</v>
      </c>
      <c r="E437" s="21" t="s">
        <v>497</v>
      </c>
      <c r="F437" s="20">
        <v>600</v>
      </c>
      <c r="G437" s="23">
        <f t="shared" si="44"/>
        <v>3005.12820512821</v>
      </c>
      <c r="H437" s="23">
        <v>3516</v>
      </c>
      <c r="I437" s="23">
        <f t="shared" si="36"/>
        <v>3309.491256</v>
      </c>
      <c r="J437" s="23">
        <f t="shared" si="37"/>
        <v>5.51581876</v>
      </c>
    </row>
    <row r="438" customHeight="1" spans="1:11">
      <c r="A438" s="20" t="s">
        <v>505</v>
      </c>
      <c r="B438" s="21" t="s">
        <v>632</v>
      </c>
      <c r="C438" s="22" t="s">
        <v>762</v>
      </c>
      <c r="D438" s="21" t="s">
        <v>709</v>
      </c>
      <c r="E438" s="21" t="s">
        <v>508</v>
      </c>
      <c r="F438" s="20">
        <v>8</v>
      </c>
      <c r="G438" s="23">
        <f t="shared" si="44"/>
        <v>4187.69230769231</v>
      </c>
      <c r="H438" s="23">
        <v>4899.6</v>
      </c>
      <c r="I438" s="23">
        <f t="shared" si="36"/>
        <v>4611.8268936</v>
      </c>
      <c r="J438" s="23">
        <f t="shared" si="37"/>
        <v>576.4783617</v>
      </c>
      <c r="K438" s="23">
        <f>SUM(H438:H441)</f>
        <v>7431.6</v>
      </c>
    </row>
    <row r="439" customHeight="1" spans="1:10">
      <c r="A439" s="20" t="s">
        <v>763</v>
      </c>
      <c r="B439" s="21" t="s">
        <v>632</v>
      </c>
      <c r="C439" s="22" t="s">
        <v>764</v>
      </c>
      <c r="D439" s="21" t="s">
        <v>765</v>
      </c>
      <c r="E439" s="21" t="s">
        <v>766</v>
      </c>
      <c r="F439" s="20">
        <v>3000</v>
      </c>
      <c r="G439" s="23">
        <f t="shared" si="44"/>
        <v>1794.87179487179</v>
      </c>
      <c r="H439" s="23">
        <v>2100</v>
      </c>
      <c r="I439" s="23">
        <f t="shared" si="36"/>
        <v>1976.6586</v>
      </c>
      <c r="J439" s="23">
        <f t="shared" si="37"/>
        <v>0.6588862</v>
      </c>
    </row>
    <row r="440" customHeight="1" spans="1:10">
      <c r="A440" s="20" t="s">
        <v>407</v>
      </c>
      <c r="B440" s="21" t="s">
        <v>632</v>
      </c>
      <c r="C440" s="22" t="s">
        <v>408</v>
      </c>
      <c r="D440" s="21" t="s">
        <v>767</v>
      </c>
      <c r="E440" s="21" t="s">
        <v>410</v>
      </c>
      <c r="F440" s="20">
        <v>12</v>
      </c>
      <c r="G440" s="23">
        <f t="shared" si="44"/>
        <v>164.102564102564</v>
      </c>
      <c r="H440" s="23">
        <v>192</v>
      </c>
      <c r="I440" s="23">
        <f t="shared" si="36"/>
        <v>180.723072</v>
      </c>
      <c r="J440" s="23">
        <f t="shared" si="37"/>
        <v>15.060256</v>
      </c>
    </row>
    <row r="441" customHeight="1" spans="1:10">
      <c r="A441" s="20" t="s">
        <v>407</v>
      </c>
      <c r="B441" s="21" t="s">
        <v>632</v>
      </c>
      <c r="C441" s="22" t="s">
        <v>768</v>
      </c>
      <c r="D441" s="21" t="s">
        <v>769</v>
      </c>
      <c r="E441" s="30" t="s">
        <v>770</v>
      </c>
      <c r="F441" s="20">
        <v>300</v>
      </c>
      <c r="G441" s="23">
        <f t="shared" si="44"/>
        <v>205.128205128205</v>
      </c>
      <c r="H441" s="23">
        <v>240</v>
      </c>
      <c r="I441" s="23">
        <f t="shared" si="36"/>
        <v>225.90384</v>
      </c>
      <c r="J441" s="23">
        <f t="shared" si="37"/>
        <v>0.7530128</v>
      </c>
    </row>
    <row r="442" customHeight="1" spans="1:11">
      <c r="A442" s="20" t="s">
        <v>427</v>
      </c>
      <c r="B442" s="21" t="s">
        <v>632</v>
      </c>
      <c r="C442" s="22" t="s">
        <v>650</v>
      </c>
      <c r="D442" s="21" t="s">
        <v>429</v>
      </c>
      <c r="E442" s="21" t="s">
        <v>651</v>
      </c>
      <c r="F442" s="20">
        <v>250</v>
      </c>
      <c r="G442" s="23">
        <f t="shared" si="44"/>
        <v>32.0512820512821</v>
      </c>
      <c r="H442" s="23">
        <v>37.5</v>
      </c>
      <c r="I442" s="23">
        <f t="shared" si="36"/>
        <v>35.297475</v>
      </c>
      <c r="J442" s="23">
        <f t="shared" si="37"/>
        <v>0.1411899</v>
      </c>
      <c r="K442" s="23">
        <f>SUM(H442:H443)</f>
        <v>75</v>
      </c>
    </row>
    <row r="443" customHeight="1" spans="1:10">
      <c r="A443" s="20" t="s">
        <v>427</v>
      </c>
      <c r="B443" s="21" t="s">
        <v>632</v>
      </c>
      <c r="C443" s="22" t="s">
        <v>650</v>
      </c>
      <c r="D443" s="21" t="s">
        <v>425</v>
      </c>
      <c r="E443" s="21" t="s">
        <v>771</v>
      </c>
      <c r="F443" s="20">
        <v>250</v>
      </c>
      <c r="G443" s="23">
        <f t="shared" si="44"/>
        <v>32.0512820512821</v>
      </c>
      <c r="H443" s="23">
        <v>37.5</v>
      </c>
      <c r="I443" s="23">
        <f t="shared" si="36"/>
        <v>35.297475</v>
      </c>
      <c r="J443" s="23">
        <f t="shared" si="37"/>
        <v>0.1411899</v>
      </c>
    </row>
    <row r="444" customHeight="1" spans="1:11">
      <c r="A444" s="20" t="s">
        <v>679</v>
      </c>
      <c r="B444" s="21" t="s">
        <v>632</v>
      </c>
      <c r="C444" s="22" t="s">
        <v>680</v>
      </c>
      <c r="D444" s="21" t="s">
        <v>681</v>
      </c>
      <c r="E444" s="21" t="s">
        <v>662</v>
      </c>
      <c r="F444" s="20">
        <v>2400</v>
      </c>
      <c r="G444" s="23">
        <f t="shared" si="44"/>
        <v>1333.33333333333</v>
      </c>
      <c r="H444" s="23">
        <v>1560</v>
      </c>
      <c r="I444" s="23">
        <f t="shared" si="36"/>
        <v>1468.37496</v>
      </c>
      <c r="J444" s="23">
        <f t="shared" si="37"/>
        <v>0.6118229</v>
      </c>
      <c r="K444" s="23">
        <f>SUM(H444:H445)</f>
        <v>2196</v>
      </c>
    </row>
    <row r="445" customHeight="1" spans="1:10">
      <c r="A445" s="20" t="s">
        <v>663</v>
      </c>
      <c r="B445" s="21" t="s">
        <v>632</v>
      </c>
      <c r="C445" s="22" t="s">
        <v>664</v>
      </c>
      <c r="D445" s="21" t="s">
        <v>665</v>
      </c>
      <c r="E445" s="21" t="s">
        <v>662</v>
      </c>
      <c r="F445" s="20">
        <v>1200</v>
      </c>
      <c r="G445" s="23">
        <f t="shared" si="44"/>
        <v>543.589743589744</v>
      </c>
      <c r="H445" s="23">
        <v>636</v>
      </c>
      <c r="I445" s="23">
        <f t="shared" si="36"/>
        <v>598.645176</v>
      </c>
      <c r="J445" s="23">
        <f t="shared" si="37"/>
        <v>0.49887098</v>
      </c>
    </row>
    <row r="446" customHeight="1" spans="1:11">
      <c r="A446" s="20" t="s">
        <v>407</v>
      </c>
      <c r="B446" s="21" t="s">
        <v>632</v>
      </c>
      <c r="C446" s="22" t="s">
        <v>772</v>
      </c>
      <c r="D446" s="21" t="s">
        <v>425</v>
      </c>
      <c r="E446" s="21" t="s">
        <v>426</v>
      </c>
      <c r="F446" s="20">
        <v>-800</v>
      </c>
      <c r="G446" s="23">
        <f t="shared" si="44"/>
        <v>-1367.52136752137</v>
      </c>
      <c r="H446" s="23">
        <v>-1600</v>
      </c>
      <c r="I446" s="23">
        <f t="shared" si="36"/>
        <v>-1506.0256</v>
      </c>
      <c r="J446" s="23">
        <f t="shared" si="37"/>
        <v>1.882532</v>
      </c>
      <c r="K446" s="23">
        <f>H446</f>
        <v>-1600</v>
      </c>
    </row>
    <row r="447" customHeight="1" spans="1:11">
      <c r="A447" s="20" t="s">
        <v>74</v>
      </c>
      <c r="B447" s="21" t="s">
        <v>632</v>
      </c>
      <c r="C447" s="22" t="s">
        <v>495</v>
      </c>
      <c r="D447" s="21" t="s">
        <v>496</v>
      </c>
      <c r="E447" s="21" t="s">
        <v>497</v>
      </c>
      <c r="F447" s="20">
        <v>6400</v>
      </c>
      <c r="G447" s="23">
        <f t="shared" ref="G447:G455" si="45">H447/1.17</f>
        <v>2735.04273504274</v>
      </c>
      <c r="H447" s="23">
        <v>3200</v>
      </c>
      <c r="I447" s="23">
        <f t="shared" si="36"/>
        <v>3012.0512</v>
      </c>
      <c r="J447" s="23">
        <f t="shared" si="37"/>
        <v>0.470633</v>
      </c>
      <c r="K447" s="23">
        <f>SUM(H447:H449)</f>
        <v>4992</v>
      </c>
    </row>
    <row r="448" customHeight="1" spans="1:10">
      <c r="A448" s="20" t="s">
        <v>725</v>
      </c>
      <c r="B448" s="21" t="s">
        <v>632</v>
      </c>
      <c r="C448" s="22" t="s">
        <v>726</v>
      </c>
      <c r="D448" s="21" t="s">
        <v>773</v>
      </c>
      <c r="E448" s="21" t="s">
        <v>497</v>
      </c>
      <c r="F448" s="20">
        <v>500</v>
      </c>
      <c r="G448" s="23">
        <f t="shared" si="45"/>
        <v>854.700854700855</v>
      </c>
      <c r="H448" s="23">
        <v>1000</v>
      </c>
      <c r="I448" s="23">
        <f t="shared" si="36"/>
        <v>941.266</v>
      </c>
      <c r="J448" s="23">
        <f t="shared" si="37"/>
        <v>1.882532</v>
      </c>
    </row>
    <row r="449" customHeight="1" spans="1:10">
      <c r="A449" s="20" t="s">
        <v>407</v>
      </c>
      <c r="B449" s="21" t="s">
        <v>632</v>
      </c>
      <c r="C449" s="22" t="s">
        <v>517</v>
      </c>
      <c r="D449" s="21" t="s">
        <v>705</v>
      </c>
      <c r="E449" s="21" t="s">
        <v>519</v>
      </c>
      <c r="F449" s="20">
        <v>40</v>
      </c>
      <c r="G449" s="23">
        <f t="shared" si="45"/>
        <v>676.923076923077</v>
      </c>
      <c r="H449" s="23">
        <v>792</v>
      </c>
      <c r="I449" s="23">
        <f t="shared" si="36"/>
        <v>745.482672</v>
      </c>
      <c r="J449" s="23">
        <f t="shared" si="37"/>
        <v>18.6370668</v>
      </c>
    </row>
    <row r="450" customHeight="1" spans="1:11">
      <c r="A450" s="20" t="s">
        <v>407</v>
      </c>
      <c r="B450" s="21" t="s">
        <v>632</v>
      </c>
      <c r="C450" s="22" t="s">
        <v>774</v>
      </c>
      <c r="D450" s="21" t="s">
        <v>775</v>
      </c>
      <c r="E450" s="21" t="s">
        <v>776</v>
      </c>
      <c r="F450" s="20">
        <v>300</v>
      </c>
      <c r="G450" s="23">
        <f t="shared" si="45"/>
        <v>1282.05128205128</v>
      </c>
      <c r="H450" s="23">
        <v>1500</v>
      </c>
      <c r="I450" s="23">
        <f t="shared" si="36"/>
        <v>1411.899</v>
      </c>
      <c r="J450" s="23">
        <f t="shared" si="37"/>
        <v>4.70633</v>
      </c>
      <c r="K450" s="23">
        <f>SUM(H450:H453)</f>
        <v>3240</v>
      </c>
    </row>
    <row r="451" customHeight="1" spans="1:10">
      <c r="A451" s="20" t="s">
        <v>407</v>
      </c>
      <c r="B451" s="21" t="s">
        <v>632</v>
      </c>
      <c r="C451" s="22" t="s">
        <v>408</v>
      </c>
      <c r="D451" s="21" t="s">
        <v>777</v>
      </c>
      <c r="E451" s="21" t="s">
        <v>410</v>
      </c>
      <c r="F451" s="20">
        <v>12</v>
      </c>
      <c r="G451" s="23">
        <f t="shared" si="45"/>
        <v>205.128205128205</v>
      </c>
      <c r="H451" s="23">
        <v>240</v>
      </c>
      <c r="I451" s="23">
        <f t="shared" ref="I451:I514" si="46">H451*0.941266</f>
        <v>225.90384</v>
      </c>
      <c r="J451" s="23">
        <f t="shared" ref="J451:J514" si="47">I451/F451</f>
        <v>18.82532</v>
      </c>
    </row>
    <row r="452" customHeight="1" spans="1:10">
      <c r="A452" s="20" t="s">
        <v>778</v>
      </c>
      <c r="B452" s="21" t="s">
        <v>632</v>
      </c>
      <c r="C452" s="22" t="s">
        <v>779</v>
      </c>
      <c r="D452" s="21" t="s">
        <v>780</v>
      </c>
      <c r="E452" s="21" t="s">
        <v>410</v>
      </c>
      <c r="F452" s="20">
        <v>50</v>
      </c>
      <c r="G452" s="23">
        <f t="shared" si="45"/>
        <v>512.820512820513</v>
      </c>
      <c r="H452" s="23">
        <v>600</v>
      </c>
      <c r="I452" s="23">
        <f t="shared" si="46"/>
        <v>564.7596</v>
      </c>
      <c r="J452" s="23">
        <f t="shared" si="47"/>
        <v>11.295192</v>
      </c>
    </row>
    <row r="453" customHeight="1" spans="1:10">
      <c r="A453" s="20" t="s">
        <v>778</v>
      </c>
      <c r="B453" s="21" t="s">
        <v>632</v>
      </c>
      <c r="C453" s="22" t="s">
        <v>779</v>
      </c>
      <c r="D453" s="21" t="s">
        <v>781</v>
      </c>
      <c r="E453" s="21" t="s">
        <v>410</v>
      </c>
      <c r="F453" s="20">
        <v>50</v>
      </c>
      <c r="G453" s="23">
        <f t="shared" si="45"/>
        <v>769.230769230769</v>
      </c>
      <c r="H453" s="23">
        <v>900</v>
      </c>
      <c r="I453" s="23">
        <f t="shared" si="46"/>
        <v>847.1394</v>
      </c>
      <c r="J453" s="23">
        <f t="shared" si="47"/>
        <v>16.942788</v>
      </c>
    </row>
    <row r="454" customHeight="1" spans="1:11">
      <c r="A454" s="20" t="s">
        <v>407</v>
      </c>
      <c r="B454" s="21" t="s">
        <v>632</v>
      </c>
      <c r="C454" s="22" t="s">
        <v>782</v>
      </c>
      <c r="D454" s="21" t="s">
        <v>783</v>
      </c>
      <c r="E454" s="21" t="s">
        <v>410</v>
      </c>
      <c r="F454" s="20">
        <v>100</v>
      </c>
      <c r="G454" s="23">
        <f t="shared" si="45"/>
        <v>42.7350427350427</v>
      </c>
      <c r="H454" s="23">
        <v>50</v>
      </c>
      <c r="I454" s="23">
        <f t="shared" si="46"/>
        <v>47.0633</v>
      </c>
      <c r="J454" s="23">
        <f t="shared" si="47"/>
        <v>0.470633</v>
      </c>
      <c r="K454" s="23">
        <f>H454</f>
        <v>50</v>
      </c>
    </row>
    <row r="455" customHeight="1" spans="1:11">
      <c r="A455" s="20" t="s">
        <v>407</v>
      </c>
      <c r="B455" s="21" t="s">
        <v>632</v>
      </c>
      <c r="C455" s="22" t="s">
        <v>517</v>
      </c>
      <c r="D455" s="21" t="s">
        <v>705</v>
      </c>
      <c r="E455" s="21" t="s">
        <v>519</v>
      </c>
      <c r="F455" s="20">
        <v>200</v>
      </c>
      <c r="G455" s="23">
        <f t="shared" si="45"/>
        <v>3384.61538461538</v>
      </c>
      <c r="H455" s="23">
        <v>3960</v>
      </c>
      <c r="I455" s="23">
        <f t="shared" si="46"/>
        <v>3727.41336</v>
      </c>
      <c r="J455" s="23">
        <f t="shared" si="47"/>
        <v>18.6370668</v>
      </c>
      <c r="K455" s="23">
        <f>H455</f>
        <v>3960</v>
      </c>
    </row>
    <row r="456" customHeight="1" spans="1:11">
      <c r="A456" s="20" t="s">
        <v>407</v>
      </c>
      <c r="B456" s="21" t="s">
        <v>632</v>
      </c>
      <c r="C456" s="22" t="s">
        <v>772</v>
      </c>
      <c r="D456" s="21" t="s">
        <v>784</v>
      </c>
      <c r="E456" s="21" t="s">
        <v>426</v>
      </c>
      <c r="F456" s="20">
        <v>600</v>
      </c>
      <c r="G456" s="23">
        <f t="shared" ref="G456:G465" si="48">H456/1.17</f>
        <v>1025.64102564103</v>
      </c>
      <c r="H456" s="23">
        <v>1200</v>
      </c>
      <c r="I456" s="23">
        <f t="shared" si="46"/>
        <v>1129.5192</v>
      </c>
      <c r="J456" s="23">
        <f t="shared" si="47"/>
        <v>1.882532</v>
      </c>
      <c r="K456" s="23">
        <f>SUM(H456:H459)</f>
        <v>5214</v>
      </c>
    </row>
    <row r="457" customHeight="1" spans="1:10">
      <c r="A457" s="20" t="s">
        <v>407</v>
      </c>
      <c r="B457" s="21" t="s">
        <v>632</v>
      </c>
      <c r="C457" s="22" t="s">
        <v>708</v>
      </c>
      <c r="D457" s="21" t="s">
        <v>709</v>
      </c>
      <c r="E457" s="21" t="s">
        <v>710</v>
      </c>
      <c r="F457" s="20">
        <v>96</v>
      </c>
      <c r="G457" s="23">
        <f t="shared" si="48"/>
        <v>533.333333333333</v>
      </c>
      <c r="H457" s="23">
        <v>624</v>
      </c>
      <c r="I457" s="23">
        <f t="shared" si="46"/>
        <v>587.349984</v>
      </c>
      <c r="J457" s="23">
        <f t="shared" si="47"/>
        <v>6.118229</v>
      </c>
    </row>
    <row r="458" customHeight="1" spans="1:10">
      <c r="A458" s="20" t="s">
        <v>785</v>
      </c>
      <c r="B458" s="21" t="s">
        <v>632</v>
      </c>
      <c r="C458" s="22" t="s">
        <v>786</v>
      </c>
      <c r="D458" s="21" t="s">
        <v>787</v>
      </c>
      <c r="E458" s="21" t="s">
        <v>788</v>
      </c>
      <c r="F458" s="20">
        <v>2000</v>
      </c>
      <c r="G458" s="23">
        <f t="shared" si="48"/>
        <v>2564.10256410256</v>
      </c>
      <c r="H458" s="23">
        <v>3000</v>
      </c>
      <c r="I458" s="23">
        <f t="shared" si="46"/>
        <v>2823.798</v>
      </c>
      <c r="J458" s="23">
        <f t="shared" si="47"/>
        <v>1.411899</v>
      </c>
    </row>
    <row r="459" customHeight="1" spans="1:10">
      <c r="A459" s="20" t="s">
        <v>420</v>
      </c>
      <c r="B459" s="21" t="s">
        <v>632</v>
      </c>
      <c r="C459" s="22" t="s">
        <v>789</v>
      </c>
      <c r="D459" s="21" t="s">
        <v>790</v>
      </c>
      <c r="E459" s="30" t="s">
        <v>791</v>
      </c>
      <c r="F459" s="20">
        <v>60</v>
      </c>
      <c r="G459" s="23">
        <f t="shared" si="48"/>
        <v>333.333333333333</v>
      </c>
      <c r="H459" s="23">
        <v>390</v>
      </c>
      <c r="I459" s="23">
        <f t="shared" si="46"/>
        <v>367.09374</v>
      </c>
      <c r="J459" s="23">
        <f t="shared" si="47"/>
        <v>6.118229</v>
      </c>
    </row>
    <row r="460" customHeight="1" spans="1:11">
      <c r="A460" s="20" t="s">
        <v>407</v>
      </c>
      <c r="B460" s="21" t="s">
        <v>632</v>
      </c>
      <c r="C460" s="22" t="s">
        <v>792</v>
      </c>
      <c r="D460" s="21" t="s">
        <v>301</v>
      </c>
      <c r="E460" s="21" t="s">
        <v>670</v>
      </c>
      <c r="F460" s="20">
        <v>40</v>
      </c>
      <c r="G460" s="23">
        <f t="shared" si="48"/>
        <v>410.25641025641</v>
      </c>
      <c r="H460" s="23">
        <v>480</v>
      </c>
      <c r="I460" s="23">
        <f t="shared" si="46"/>
        <v>451.80768</v>
      </c>
      <c r="J460" s="23">
        <f t="shared" si="47"/>
        <v>11.295192</v>
      </c>
      <c r="K460" s="23">
        <f>SUM(H460:H463)</f>
        <v>3393.75</v>
      </c>
    </row>
    <row r="461" customHeight="1" spans="1:10">
      <c r="A461" s="20" t="s">
        <v>407</v>
      </c>
      <c r="B461" s="21" t="s">
        <v>632</v>
      </c>
      <c r="C461" s="22" t="s">
        <v>793</v>
      </c>
      <c r="D461" s="21" t="s">
        <v>794</v>
      </c>
      <c r="E461" s="21" t="s">
        <v>795</v>
      </c>
      <c r="F461" s="20">
        <v>500</v>
      </c>
      <c r="G461" s="23">
        <f t="shared" si="48"/>
        <v>33.1196581196581</v>
      </c>
      <c r="H461" s="23">
        <v>38.75</v>
      </c>
      <c r="I461" s="23">
        <f t="shared" si="46"/>
        <v>36.4740575</v>
      </c>
      <c r="J461" s="23">
        <f t="shared" si="47"/>
        <v>0.072948115</v>
      </c>
    </row>
    <row r="462" customHeight="1" spans="1:10">
      <c r="A462" s="20" t="s">
        <v>796</v>
      </c>
      <c r="B462" s="21" t="s">
        <v>632</v>
      </c>
      <c r="C462" s="22" t="s">
        <v>797</v>
      </c>
      <c r="E462" s="21" t="s">
        <v>798</v>
      </c>
      <c r="F462" s="20">
        <v>400</v>
      </c>
      <c r="G462" s="23">
        <f t="shared" si="48"/>
        <v>854.700854700855</v>
      </c>
      <c r="H462" s="23">
        <v>1000</v>
      </c>
      <c r="I462" s="23">
        <f t="shared" si="46"/>
        <v>941.266</v>
      </c>
      <c r="J462" s="23">
        <f t="shared" si="47"/>
        <v>2.353165</v>
      </c>
    </row>
    <row r="463" customHeight="1" spans="1:10">
      <c r="A463" s="20" t="s">
        <v>427</v>
      </c>
      <c r="B463" s="21" t="s">
        <v>632</v>
      </c>
      <c r="C463" s="22" t="s">
        <v>650</v>
      </c>
      <c r="D463" s="21" t="s">
        <v>429</v>
      </c>
      <c r="E463" s="21" t="s">
        <v>771</v>
      </c>
      <c r="F463" s="20">
        <v>12500</v>
      </c>
      <c r="G463" s="23">
        <f t="shared" si="48"/>
        <v>1602.5641025641</v>
      </c>
      <c r="H463" s="23">
        <v>1875</v>
      </c>
      <c r="I463" s="23">
        <f t="shared" si="46"/>
        <v>1764.87375</v>
      </c>
      <c r="J463" s="23">
        <f t="shared" si="47"/>
        <v>0.1411899</v>
      </c>
    </row>
    <row r="464" customHeight="1" spans="1:11">
      <c r="A464" s="20" t="s">
        <v>407</v>
      </c>
      <c r="B464" s="21" t="s">
        <v>632</v>
      </c>
      <c r="C464" s="22" t="s">
        <v>793</v>
      </c>
      <c r="D464" s="21" t="s">
        <v>794</v>
      </c>
      <c r="E464" s="21" t="s">
        <v>795</v>
      </c>
      <c r="F464" s="20">
        <v>500</v>
      </c>
      <c r="G464" s="23">
        <f t="shared" si="48"/>
        <v>1.06837606837607</v>
      </c>
      <c r="H464" s="23">
        <v>1.25</v>
      </c>
      <c r="I464" s="23">
        <f t="shared" si="46"/>
        <v>1.1765825</v>
      </c>
      <c r="J464" s="23">
        <f t="shared" si="47"/>
        <v>0.002353165</v>
      </c>
      <c r="K464" s="23">
        <f>H464</f>
        <v>1.25</v>
      </c>
    </row>
    <row r="465" customHeight="1" spans="1:11">
      <c r="A465" s="20" t="s">
        <v>701</v>
      </c>
      <c r="B465" s="21" t="s">
        <v>632</v>
      </c>
      <c r="C465" s="22" t="s">
        <v>702</v>
      </c>
      <c r="D465" s="21" t="s">
        <v>703</v>
      </c>
      <c r="E465" s="21" t="s">
        <v>704</v>
      </c>
      <c r="F465" s="20">
        <v>20</v>
      </c>
      <c r="G465" s="23">
        <f t="shared" si="48"/>
        <v>46153.8461538462</v>
      </c>
      <c r="H465" s="23">
        <v>54000</v>
      </c>
      <c r="I465" s="23">
        <f t="shared" si="46"/>
        <v>50828.364</v>
      </c>
      <c r="J465" s="23">
        <f t="shared" si="47"/>
        <v>2541.4182</v>
      </c>
      <c r="K465" s="23">
        <f>H465</f>
        <v>54000</v>
      </c>
    </row>
    <row r="466" customHeight="1" spans="1:11">
      <c r="A466" s="20" t="s">
        <v>407</v>
      </c>
      <c r="B466" s="21" t="s">
        <v>632</v>
      </c>
      <c r="C466" s="22" t="s">
        <v>799</v>
      </c>
      <c r="D466" s="21" t="s">
        <v>800</v>
      </c>
      <c r="E466" s="21" t="s">
        <v>508</v>
      </c>
      <c r="F466" s="20">
        <v>4</v>
      </c>
      <c r="G466" s="23">
        <f t="shared" ref="G466:G475" si="49">H466/1.17</f>
        <v>4617.4358974359</v>
      </c>
      <c r="H466" s="23">
        <f>1350.6*4</f>
        <v>5402.4</v>
      </c>
      <c r="I466" s="23">
        <f t="shared" si="46"/>
        <v>5085.0954384</v>
      </c>
      <c r="J466" s="23">
        <f t="shared" si="47"/>
        <v>1271.2738596</v>
      </c>
      <c r="K466" s="23">
        <f>SUM(H466:H468)</f>
        <v>6778.4</v>
      </c>
    </row>
    <row r="467" customHeight="1" spans="1:10">
      <c r="A467" s="20" t="s">
        <v>407</v>
      </c>
      <c r="B467" s="21" t="s">
        <v>632</v>
      </c>
      <c r="C467" s="22" t="s">
        <v>801</v>
      </c>
      <c r="D467" s="21" t="s">
        <v>802</v>
      </c>
      <c r="E467" s="21" t="s">
        <v>410</v>
      </c>
      <c r="F467" s="20">
        <v>10</v>
      </c>
      <c r="G467" s="23">
        <f t="shared" si="49"/>
        <v>27.3504273504274</v>
      </c>
      <c r="H467" s="23">
        <v>32</v>
      </c>
      <c r="I467" s="23">
        <f t="shared" si="46"/>
        <v>30.120512</v>
      </c>
      <c r="J467" s="23">
        <f t="shared" si="47"/>
        <v>3.0120512</v>
      </c>
    </row>
    <row r="468" customHeight="1" spans="1:10">
      <c r="A468" s="20" t="s">
        <v>407</v>
      </c>
      <c r="B468" s="21" t="s">
        <v>632</v>
      </c>
      <c r="C468" s="22" t="s">
        <v>642</v>
      </c>
      <c r="D468" s="21" t="s">
        <v>643</v>
      </c>
      <c r="E468" s="21" t="s">
        <v>644</v>
      </c>
      <c r="F468" s="20">
        <v>20</v>
      </c>
      <c r="G468" s="23">
        <f t="shared" si="49"/>
        <v>1148.71794871795</v>
      </c>
      <c r="H468" s="23">
        <v>1344</v>
      </c>
      <c r="I468" s="23">
        <f t="shared" si="46"/>
        <v>1265.061504</v>
      </c>
      <c r="J468" s="23">
        <f t="shared" si="47"/>
        <v>63.2530752</v>
      </c>
    </row>
    <row r="469" customHeight="1" spans="1:11">
      <c r="A469" s="20" t="s">
        <v>407</v>
      </c>
      <c r="B469" s="21" t="s">
        <v>632</v>
      </c>
      <c r="C469" s="22" t="s">
        <v>642</v>
      </c>
      <c r="D469" s="21" t="s">
        <v>686</v>
      </c>
      <c r="E469" s="21" t="s">
        <v>644</v>
      </c>
      <c r="F469" s="20">
        <v>10</v>
      </c>
      <c r="G469" s="23">
        <f t="shared" si="49"/>
        <v>574.358974358974</v>
      </c>
      <c r="H469" s="23">
        <v>672</v>
      </c>
      <c r="I469" s="23">
        <f t="shared" si="46"/>
        <v>632.530752</v>
      </c>
      <c r="J469" s="23">
        <f t="shared" si="47"/>
        <v>63.2530752</v>
      </c>
      <c r="K469" s="23">
        <f>SUM(H469:H471)</f>
        <v>1422</v>
      </c>
    </row>
    <row r="470" customHeight="1" spans="1:10">
      <c r="A470" s="20" t="s">
        <v>407</v>
      </c>
      <c r="B470" s="21" t="s">
        <v>632</v>
      </c>
      <c r="C470" s="22" t="s">
        <v>642</v>
      </c>
      <c r="D470" s="21" t="s">
        <v>687</v>
      </c>
      <c r="E470" s="21" t="s">
        <v>644</v>
      </c>
      <c r="F470" s="20">
        <v>10</v>
      </c>
      <c r="G470" s="23">
        <f t="shared" si="49"/>
        <v>574.358974358974</v>
      </c>
      <c r="H470" s="23">
        <v>672</v>
      </c>
      <c r="I470" s="23">
        <f t="shared" si="46"/>
        <v>632.530752</v>
      </c>
      <c r="J470" s="23">
        <f t="shared" si="47"/>
        <v>63.2530752</v>
      </c>
    </row>
    <row r="471" customHeight="1" spans="1:10">
      <c r="A471" s="20" t="s">
        <v>803</v>
      </c>
      <c r="B471" s="21" t="s">
        <v>632</v>
      </c>
      <c r="C471" s="22" t="s">
        <v>804</v>
      </c>
      <c r="D471" s="21" t="s">
        <v>805</v>
      </c>
      <c r="E471" s="21" t="s">
        <v>806</v>
      </c>
      <c r="F471" s="20">
        <v>3</v>
      </c>
      <c r="G471" s="23">
        <f t="shared" si="49"/>
        <v>66.6666666666667</v>
      </c>
      <c r="H471" s="23">
        <v>78</v>
      </c>
      <c r="I471" s="23">
        <f t="shared" si="46"/>
        <v>73.418748</v>
      </c>
      <c r="J471" s="23">
        <f t="shared" si="47"/>
        <v>24.472916</v>
      </c>
    </row>
    <row r="472" customHeight="1" spans="1:11">
      <c r="A472" s="20" t="s">
        <v>407</v>
      </c>
      <c r="B472" s="21" t="s">
        <v>632</v>
      </c>
      <c r="C472" s="33" t="s">
        <v>807</v>
      </c>
      <c r="E472" s="21" t="s">
        <v>808</v>
      </c>
      <c r="F472" s="20">
        <v>1200</v>
      </c>
      <c r="G472" s="23">
        <f t="shared" si="49"/>
        <v>717.948717948718</v>
      </c>
      <c r="H472" s="23">
        <v>840</v>
      </c>
      <c r="I472" s="23">
        <f t="shared" si="46"/>
        <v>790.66344</v>
      </c>
      <c r="J472" s="23">
        <f t="shared" si="47"/>
        <v>0.6588862</v>
      </c>
      <c r="K472" s="23">
        <f>SUM(H472:H475)</f>
        <v>1258</v>
      </c>
    </row>
    <row r="473" customHeight="1" spans="1:10">
      <c r="A473" s="20" t="s">
        <v>407</v>
      </c>
      <c r="B473" s="21" t="s">
        <v>632</v>
      </c>
      <c r="C473" s="22" t="s">
        <v>640</v>
      </c>
      <c r="D473" s="21" t="s">
        <v>737</v>
      </c>
      <c r="E473" s="21" t="s">
        <v>423</v>
      </c>
      <c r="F473" s="20">
        <v>50</v>
      </c>
      <c r="G473" s="23">
        <f t="shared" si="49"/>
        <v>46.1538461538462</v>
      </c>
      <c r="H473" s="23">
        <v>54</v>
      </c>
      <c r="I473" s="23">
        <f t="shared" si="46"/>
        <v>50.828364</v>
      </c>
      <c r="J473" s="23">
        <f t="shared" si="47"/>
        <v>1.01656728</v>
      </c>
    </row>
    <row r="474" customHeight="1" spans="1:10">
      <c r="A474" s="20" t="s">
        <v>407</v>
      </c>
      <c r="B474" s="21" t="s">
        <v>632</v>
      </c>
      <c r="C474" s="22" t="s">
        <v>640</v>
      </c>
      <c r="D474" s="21" t="s">
        <v>641</v>
      </c>
      <c r="E474" s="21" t="s">
        <v>423</v>
      </c>
      <c r="F474" s="20">
        <v>50</v>
      </c>
      <c r="G474" s="23">
        <f t="shared" si="49"/>
        <v>46.1538461538462</v>
      </c>
      <c r="H474" s="23">
        <v>54</v>
      </c>
      <c r="I474" s="23">
        <f t="shared" si="46"/>
        <v>50.828364</v>
      </c>
      <c r="J474" s="23">
        <f t="shared" si="47"/>
        <v>1.01656728</v>
      </c>
    </row>
    <row r="475" customHeight="1" spans="1:10">
      <c r="A475" s="20" t="s">
        <v>809</v>
      </c>
      <c r="B475" s="21" t="s">
        <v>632</v>
      </c>
      <c r="C475" s="22" t="s">
        <v>810</v>
      </c>
      <c r="D475" s="21" t="s">
        <v>515</v>
      </c>
      <c r="E475" s="21" t="s">
        <v>811</v>
      </c>
      <c r="F475" s="20">
        <v>10</v>
      </c>
      <c r="G475" s="23">
        <f t="shared" si="49"/>
        <v>264.957264957265</v>
      </c>
      <c r="H475" s="23">
        <v>310</v>
      </c>
      <c r="I475" s="23">
        <f t="shared" si="46"/>
        <v>291.79246</v>
      </c>
      <c r="J475" s="23">
        <f t="shared" si="47"/>
        <v>29.179246</v>
      </c>
    </row>
    <row r="476" customHeight="1" spans="1:11">
      <c r="A476" s="20" t="s">
        <v>532</v>
      </c>
      <c r="B476" s="21" t="s">
        <v>812</v>
      </c>
      <c r="C476" s="22" t="s">
        <v>533</v>
      </c>
      <c r="D476" s="21" t="s">
        <v>813</v>
      </c>
      <c r="E476" s="21" t="s">
        <v>92</v>
      </c>
      <c r="F476" s="20">
        <v>100</v>
      </c>
      <c r="G476" s="23">
        <v>1434.19</v>
      </c>
      <c r="H476" s="23">
        <f>G476*1.17</f>
        <v>1678.0023</v>
      </c>
      <c r="I476" s="23">
        <f t="shared" si="46"/>
        <v>1579.4465129118</v>
      </c>
      <c r="J476" s="23">
        <f t="shared" si="47"/>
        <v>15.794465129118</v>
      </c>
      <c r="K476" s="23">
        <f t="shared" ref="K476:K487" si="50">H476</f>
        <v>1678.0023</v>
      </c>
    </row>
    <row r="477" customHeight="1" spans="1:11">
      <c r="A477" s="20" t="s">
        <v>90</v>
      </c>
      <c r="B477" s="21" t="s">
        <v>812</v>
      </c>
      <c r="C477" s="22" t="s">
        <v>814</v>
      </c>
      <c r="D477" s="21" t="s">
        <v>815</v>
      </c>
      <c r="E477" s="21" t="s">
        <v>816</v>
      </c>
      <c r="F477" s="20">
        <v>600</v>
      </c>
      <c r="G477" s="23">
        <v>16943.59</v>
      </c>
      <c r="H477" s="23">
        <f>G477*1.17</f>
        <v>19824.0003</v>
      </c>
      <c r="I477" s="23">
        <f t="shared" si="46"/>
        <v>18659.6574663798</v>
      </c>
      <c r="J477" s="23">
        <f t="shared" si="47"/>
        <v>31.099429110633</v>
      </c>
      <c r="K477" s="23">
        <f t="shared" si="50"/>
        <v>19824.0003</v>
      </c>
    </row>
    <row r="478" customHeight="1" spans="1:11">
      <c r="A478" s="20" t="s">
        <v>420</v>
      </c>
      <c r="B478" s="21" t="s">
        <v>817</v>
      </c>
      <c r="C478" s="22" t="s">
        <v>818</v>
      </c>
      <c r="D478" s="21" t="s">
        <v>819</v>
      </c>
      <c r="E478" s="21" t="s">
        <v>820</v>
      </c>
      <c r="F478" s="20">
        <v>800</v>
      </c>
      <c r="G478" s="23">
        <f t="shared" ref="G478:G487" si="51">H478/1.17</f>
        <v>8205.12820512821</v>
      </c>
      <c r="H478" s="23">
        <v>9600</v>
      </c>
      <c r="I478" s="23">
        <f t="shared" si="46"/>
        <v>9036.1536</v>
      </c>
      <c r="J478" s="23">
        <f t="shared" si="47"/>
        <v>11.295192</v>
      </c>
      <c r="K478" s="23">
        <f t="shared" si="50"/>
        <v>9600</v>
      </c>
    </row>
    <row r="479" customHeight="1" spans="1:11">
      <c r="A479" s="20" t="s">
        <v>821</v>
      </c>
      <c r="B479" s="21" t="s">
        <v>817</v>
      </c>
      <c r="C479" s="22" t="s">
        <v>822</v>
      </c>
      <c r="D479" s="21" t="s">
        <v>823</v>
      </c>
      <c r="E479" s="21" t="s">
        <v>820</v>
      </c>
      <c r="F479" s="20">
        <v>2800</v>
      </c>
      <c r="G479" s="23">
        <f t="shared" si="51"/>
        <v>2393.16239316239</v>
      </c>
      <c r="H479" s="23">
        <v>2800</v>
      </c>
      <c r="I479" s="23">
        <f t="shared" si="46"/>
        <v>2635.5448</v>
      </c>
      <c r="J479" s="23">
        <f t="shared" si="47"/>
        <v>0.941266</v>
      </c>
      <c r="K479" s="23">
        <f t="shared" si="50"/>
        <v>2800</v>
      </c>
    </row>
    <row r="480" customHeight="1" spans="1:11">
      <c r="A480" s="20" t="s">
        <v>407</v>
      </c>
      <c r="B480" s="21" t="s">
        <v>817</v>
      </c>
      <c r="C480" s="22" t="s">
        <v>408</v>
      </c>
      <c r="D480" s="21" t="s">
        <v>824</v>
      </c>
      <c r="E480" s="21" t="s">
        <v>825</v>
      </c>
      <c r="F480" s="20">
        <v>250</v>
      </c>
      <c r="G480" s="23">
        <f t="shared" si="51"/>
        <v>6089.74358974359</v>
      </c>
      <c r="H480" s="23">
        <v>7125</v>
      </c>
      <c r="I480" s="23">
        <f t="shared" si="46"/>
        <v>6706.52025</v>
      </c>
      <c r="J480" s="23">
        <f t="shared" si="47"/>
        <v>26.826081</v>
      </c>
      <c r="K480" s="23">
        <f t="shared" si="50"/>
        <v>7125</v>
      </c>
    </row>
    <row r="481" customHeight="1" spans="1:11">
      <c r="A481" s="20" t="s">
        <v>826</v>
      </c>
      <c r="B481" s="21" t="s">
        <v>827</v>
      </c>
      <c r="C481" s="22" t="s">
        <v>828</v>
      </c>
      <c r="D481" s="21" t="s">
        <v>829</v>
      </c>
      <c r="E481" s="21" t="s">
        <v>718</v>
      </c>
      <c r="F481" s="20">
        <v>450</v>
      </c>
      <c r="G481" s="23">
        <f t="shared" si="51"/>
        <v>7373.07692307692</v>
      </c>
      <c r="H481" s="23">
        <v>8626.5</v>
      </c>
      <c r="I481" s="23">
        <f t="shared" si="46"/>
        <v>8119.831149</v>
      </c>
      <c r="J481" s="23">
        <f t="shared" si="47"/>
        <v>18.04406922</v>
      </c>
      <c r="K481" s="23">
        <f t="shared" si="50"/>
        <v>8626.5</v>
      </c>
    </row>
    <row r="482" customHeight="1" spans="1:11">
      <c r="A482" s="20" t="s">
        <v>826</v>
      </c>
      <c r="B482" s="21" t="s">
        <v>827</v>
      </c>
      <c r="C482" s="22" t="s">
        <v>828</v>
      </c>
      <c r="D482" s="21" t="s">
        <v>829</v>
      </c>
      <c r="E482" s="21" t="s">
        <v>718</v>
      </c>
      <c r="F482" s="20">
        <v>100</v>
      </c>
      <c r="G482" s="23">
        <f t="shared" si="51"/>
        <v>1638.46153846154</v>
      </c>
      <c r="H482" s="23">
        <v>1917</v>
      </c>
      <c r="I482" s="23">
        <f t="shared" si="46"/>
        <v>1804.406922</v>
      </c>
      <c r="J482" s="23">
        <f t="shared" si="47"/>
        <v>18.04406922</v>
      </c>
      <c r="K482" s="23">
        <f t="shared" si="50"/>
        <v>1917</v>
      </c>
    </row>
    <row r="483" customHeight="1" spans="1:11">
      <c r="A483" s="20" t="s">
        <v>830</v>
      </c>
      <c r="B483" s="21" t="s">
        <v>831</v>
      </c>
      <c r="C483" s="22" t="s">
        <v>832</v>
      </c>
      <c r="D483" s="21" t="s">
        <v>322</v>
      </c>
      <c r="E483" s="21" t="s">
        <v>833</v>
      </c>
      <c r="F483" s="20">
        <v>400</v>
      </c>
      <c r="G483" s="23">
        <f t="shared" si="51"/>
        <v>10358.9743589744</v>
      </c>
      <c r="H483" s="23">
        <v>12120</v>
      </c>
      <c r="I483" s="23">
        <f t="shared" si="46"/>
        <v>11408.14392</v>
      </c>
      <c r="J483" s="23">
        <f t="shared" si="47"/>
        <v>28.5203598</v>
      </c>
      <c r="K483" s="23">
        <f t="shared" si="50"/>
        <v>12120</v>
      </c>
    </row>
    <row r="484" customHeight="1" spans="1:11">
      <c r="A484" s="20" t="s">
        <v>830</v>
      </c>
      <c r="B484" s="21" t="s">
        <v>831</v>
      </c>
      <c r="C484" s="22" t="s">
        <v>832</v>
      </c>
      <c r="D484" s="21" t="s">
        <v>322</v>
      </c>
      <c r="E484" s="21" t="s">
        <v>833</v>
      </c>
      <c r="F484" s="20">
        <v>400</v>
      </c>
      <c r="G484" s="23">
        <f t="shared" si="51"/>
        <v>10358.9743589744</v>
      </c>
      <c r="H484" s="23">
        <v>12120</v>
      </c>
      <c r="I484" s="23">
        <f t="shared" si="46"/>
        <v>11408.14392</v>
      </c>
      <c r="J484" s="23">
        <f t="shared" si="47"/>
        <v>28.5203598</v>
      </c>
      <c r="K484" s="23">
        <f t="shared" si="50"/>
        <v>12120</v>
      </c>
    </row>
    <row r="485" customHeight="1" spans="1:11">
      <c r="A485" s="20" t="s">
        <v>57</v>
      </c>
      <c r="B485" s="21" t="s">
        <v>834</v>
      </c>
      <c r="C485" s="22" t="s">
        <v>58</v>
      </c>
      <c r="D485" s="21" t="s">
        <v>835</v>
      </c>
      <c r="E485" s="21" t="s">
        <v>836</v>
      </c>
      <c r="F485" s="20">
        <v>100</v>
      </c>
      <c r="G485" s="23">
        <f t="shared" si="51"/>
        <v>1564.10256410256</v>
      </c>
      <c r="H485" s="23">
        <v>1830</v>
      </c>
      <c r="I485" s="23">
        <f t="shared" si="46"/>
        <v>1722.51678</v>
      </c>
      <c r="J485" s="23">
        <f t="shared" si="47"/>
        <v>17.2251678</v>
      </c>
      <c r="K485" s="23">
        <f t="shared" si="50"/>
        <v>1830</v>
      </c>
    </row>
    <row r="486" customHeight="1" spans="1:11">
      <c r="A486" s="20" t="s">
        <v>837</v>
      </c>
      <c r="B486" s="21" t="s">
        <v>344</v>
      </c>
      <c r="C486" s="22" t="s">
        <v>838</v>
      </c>
      <c r="D486" s="21" t="s">
        <v>839</v>
      </c>
      <c r="E486" s="21" t="s">
        <v>840</v>
      </c>
      <c r="F486" s="20">
        <v>600</v>
      </c>
      <c r="G486" s="23">
        <f t="shared" si="51"/>
        <v>2820.51282051282</v>
      </c>
      <c r="H486" s="23">
        <v>3300</v>
      </c>
      <c r="I486" s="23">
        <f t="shared" si="46"/>
        <v>3106.1778</v>
      </c>
      <c r="J486" s="23">
        <f t="shared" si="47"/>
        <v>5.176963</v>
      </c>
      <c r="K486" s="23">
        <f t="shared" si="50"/>
        <v>3300</v>
      </c>
    </row>
    <row r="487" customHeight="1" spans="1:11">
      <c r="A487" s="20" t="s">
        <v>830</v>
      </c>
      <c r="B487" s="21" t="s">
        <v>841</v>
      </c>
      <c r="C487" s="22" t="s">
        <v>832</v>
      </c>
      <c r="D487" s="21" t="s">
        <v>152</v>
      </c>
      <c r="E487" s="21" t="s">
        <v>833</v>
      </c>
      <c r="F487" s="20">
        <v>800</v>
      </c>
      <c r="G487" s="23">
        <f t="shared" si="51"/>
        <v>10523.0769230769</v>
      </c>
      <c r="H487" s="23">
        <v>12312</v>
      </c>
      <c r="I487" s="23">
        <f t="shared" si="46"/>
        <v>11588.866992</v>
      </c>
      <c r="J487" s="23">
        <f t="shared" si="47"/>
        <v>14.48608374</v>
      </c>
      <c r="K487" s="23">
        <f t="shared" si="50"/>
        <v>12312</v>
      </c>
    </row>
    <row r="488" customHeight="1" spans="1:11">
      <c r="A488" s="20" t="s">
        <v>837</v>
      </c>
      <c r="B488" s="21" t="s">
        <v>252</v>
      </c>
      <c r="C488" s="22" t="s">
        <v>838</v>
      </c>
      <c r="D488" s="21" t="s">
        <v>839</v>
      </c>
      <c r="E488" s="21" t="s">
        <v>840</v>
      </c>
      <c r="F488" s="20">
        <v>400</v>
      </c>
      <c r="G488" s="23">
        <v>4170.94</v>
      </c>
      <c r="H488" s="23">
        <f t="shared" ref="H488:H498" si="52">G488*1.17</f>
        <v>4879.9998</v>
      </c>
      <c r="I488" s="23">
        <f t="shared" si="46"/>
        <v>4593.3778917468</v>
      </c>
      <c r="J488" s="23">
        <f t="shared" si="47"/>
        <v>11.483444729367</v>
      </c>
      <c r="K488" s="23">
        <f>SUM(H488:H494)</f>
        <v>151862.60115</v>
      </c>
    </row>
    <row r="489" customHeight="1" spans="1:10">
      <c r="A489" s="20" t="s">
        <v>842</v>
      </c>
      <c r="B489" s="21" t="s">
        <v>252</v>
      </c>
      <c r="C489" s="22" t="s">
        <v>843</v>
      </c>
      <c r="D489" s="21" t="s">
        <v>844</v>
      </c>
      <c r="E489" s="21" t="s">
        <v>845</v>
      </c>
      <c r="F489" s="20">
        <v>750</v>
      </c>
      <c r="G489" s="23">
        <v>13525.64</v>
      </c>
      <c r="H489" s="23">
        <f t="shared" si="52"/>
        <v>15824.9988</v>
      </c>
      <c r="I489" s="23">
        <f t="shared" si="46"/>
        <v>14895.5333204808</v>
      </c>
      <c r="J489" s="23">
        <f t="shared" si="47"/>
        <v>19.8607110939744</v>
      </c>
    </row>
    <row r="490" customHeight="1" spans="1:10">
      <c r="A490" s="20" t="s">
        <v>29</v>
      </c>
      <c r="B490" s="21" t="s">
        <v>252</v>
      </c>
      <c r="C490" s="22" t="s">
        <v>217</v>
      </c>
      <c r="D490" s="21" t="s">
        <v>218</v>
      </c>
      <c r="E490" s="21" t="s">
        <v>219</v>
      </c>
      <c r="F490" s="20">
        <v>2400</v>
      </c>
      <c r="G490" s="23">
        <v>33025.64</v>
      </c>
      <c r="H490" s="23">
        <f t="shared" si="52"/>
        <v>38639.9988</v>
      </c>
      <c r="I490" s="23">
        <f t="shared" si="46"/>
        <v>36370.5171104808</v>
      </c>
      <c r="J490" s="23">
        <f t="shared" si="47"/>
        <v>15.154382129367</v>
      </c>
    </row>
    <row r="491" customHeight="1" spans="1:10">
      <c r="A491" s="20" t="s">
        <v>830</v>
      </c>
      <c r="B491" s="21" t="s">
        <v>252</v>
      </c>
      <c r="C491" s="22" t="s">
        <v>832</v>
      </c>
      <c r="D491" s="21" t="s">
        <v>322</v>
      </c>
      <c r="E491" s="21" t="s">
        <v>833</v>
      </c>
      <c r="F491" s="20">
        <v>2400</v>
      </c>
      <c r="G491" s="23">
        <v>44307.69</v>
      </c>
      <c r="H491" s="23">
        <f t="shared" si="52"/>
        <v>51839.9973</v>
      </c>
      <c r="I491" s="23">
        <f t="shared" si="46"/>
        <v>48795.2268985818</v>
      </c>
      <c r="J491" s="23">
        <f t="shared" si="47"/>
        <v>20.3313445410758</v>
      </c>
    </row>
    <row r="492" customHeight="1" spans="1:10">
      <c r="A492" s="20" t="s">
        <v>846</v>
      </c>
      <c r="B492" s="21" t="s">
        <v>252</v>
      </c>
      <c r="C492" s="22" t="s">
        <v>847</v>
      </c>
      <c r="D492" s="21" t="s">
        <v>62</v>
      </c>
      <c r="E492" s="21" t="s">
        <v>848</v>
      </c>
      <c r="F492" s="20">
        <v>720</v>
      </c>
      <c r="G492" s="23">
        <v>14523.08</v>
      </c>
      <c r="H492" s="23">
        <f t="shared" si="52"/>
        <v>16992.0036</v>
      </c>
      <c r="I492" s="23">
        <f t="shared" si="46"/>
        <v>15993.9952605576</v>
      </c>
      <c r="J492" s="23">
        <f t="shared" si="47"/>
        <v>22.21388230633</v>
      </c>
    </row>
    <row r="493" customHeight="1" spans="1:10">
      <c r="A493" s="20" t="s">
        <v>849</v>
      </c>
      <c r="B493" s="21" t="s">
        <v>252</v>
      </c>
      <c r="C493" s="22" t="s">
        <v>850</v>
      </c>
      <c r="D493" s="21" t="s">
        <v>136</v>
      </c>
      <c r="E493" s="21" t="s">
        <v>851</v>
      </c>
      <c r="F493" s="20">
        <v>240</v>
      </c>
      <c r="G493" s="23">
        <v>3321.03</v>
      </c>
      <c r="H493" s="23">
        <f t="shared" si="52"/>
        <v>3885.6051</v>
      </c>
      <c r="I493" s="23">
        <f t="shared" si="46"/>
        <v>3657.3879700566</v>
      </c>
      <c r="J493" s="23">
        <f t="shared" si="47"/>
        <v>15.2391165419025</v>
      </c>
    </row>
    <row r="494" customHeight="1" spans="1:10">
      <c r="A494" s="20" t="s">
        <v>273</v>
      </c>
      <c r="B494" s="21" t="s">
        <v>252</v>
      </c>
      <c r="C494" s="22" t="s">
        <v>852</v>
      </c>
      <c r="D494" s="21" t="s">
        <v>853</v>
      </c>
      <c r="E494" s="21" t="s">
        <v>854</v>
      </c>
      <c r="F494" s="20">
        <v>4500</v>
      </c>
      <c r="G494" s="23">
        <v>16923.075</v>
      </c>
      <c r="H494" s="23">
        <f t="shared" si="52"/>
        <v>19799.99775</v>
      </c>
      <c r="I494" s="23">
        <f t="shared" si="46"/>
        <v>18637.0646821515</v>
      </c>
      <c r="J494" s="23">
        <f t="shared" si="47"/>
        <v>4.141569929367</v>
      </c>
    </row>
    <row r="495" customHeight="1" spans="1:11">
      <c r="A495" s="20" t="s">
        <v>728</v>
      </c>
      <c r="B495" s="21" t="s">
        <v>252</v>
      </c>
      <c r="C495" s="22" t="s">
        <v>855</v>
      </c>
      <c r="D495" s="21" t="s">
        <v>856</v>
      </c>
      <c r="E495" s="21" t="s">
        <v>857</v>
      </c>
      <c r="F495" s="20">
        <v>50</v>
      </c>
      <c r="G495" s="23">
        <v>1111.11</v>
      </c>
      <c r="H495" s="23">
        <f t="shared" si="52"/>
        <v>1299.9987</v>
      </c>
      <c r="I495" s="23">
        <f t="shared" si="46"/>
        <v>1223.6445763542</v>
      </c>
      <c r="J495" s="23">
        <f t="shared" si="47"/>
        <v>24.472891527084</v>
      </c>
      <c r="K495" s="23">
        <f>SUM(H495:H501)</f>
        <v>312437.99574</v>
      </c>
    </row>
    <row r="496" customHeight="1" spans="1:10">
      <c r="A496" s="20" t="s">
        <v>74</v>
      </c>
      <c r="B496" s="21" t="s">
        <v>252</v>
      </c>
      <c r="C496" s="22" t="s">
        <v>858</v>
      </c>
      <c r="D496" s="21" t="s">
        <v>859</v>
      </c>
      <c r="E496" s="21" t="s">
        <v>860</v>
      </c>
      <c r="F496" s="20">
        <v>2700</v>
      </c>
      <c r="G496" s="23">
        <v>11076.92</v>
      </c>
      <c r="H496" s="23">
        <f t="shared" si="52"/>
        <v>12959.9964</v>
      </c>
      <c r="I496" s="23">
        <f t="shared" si="46"/>
        <v>12198.8039714424</v>
      </c>
      <c r="J496" s="23">
        <f t="shared" si="47"/>
        <v>4.51807554497867</v>
      </c>
    </row>
    <row r="497" customHeight="1" spans="1:10">
      <c r="A497" s="20" t="s">
        <v>351</v>
      </c>
      <c r="B497" s="21" t="s">
        <v>252</v>
      </c>
      <c r="C497" s="22" t="s">
        <v>352</v>
      </c>
      <c r="D497" s="21" t="s">
        <v>353</v>
      </c>
      <c r="E497" s="21" t="s">
        <v>861</v>
      </c>
      <c r="F497" s="20">
        <v>4200</v>
      </c>
      <c r="G497" s="23">
        <v>52876.92</v>
      </c>
      <c r="H497" s="23">
        <f t="shared" si="52"/>
        <v>61865.9964</v>
      </c>
      <c r="I497" s="23">
        <f t="shared" si="46"/>
        <v>58232.3589674424</v>
      </c>
      <c r="J497" s="23">
        <f t="shared" si="47"/>
        <v>13.8648473732006</v>
      </c>
    </row>
    <row r="498" customHeight="1" spans="1:10">
      <c r="A498" s="20" t="s">
        <v>269</v>
      </c>
      <c r="B498" s="21" t="s">
        <v>252</v>
      </c>
      <c r="C498" s="22" t="s">
        <v>862</v>
      </c>
      <c r="D498" s="21" t="s">
        <v>863</v>
      </c>
      <c r="E498" s="21" t="s">
        <v>864</v>
      </c>
      <c r="F498" s="20">
        <v>1200</v>
      </c>
      <c r="G498" s="23">
        <v>22564.1</v>
      </c>
      <c r="H498" s="23">
        <f t="shared" si="52"/>
        <v>26399.997</v>
      </c>
      <c r="I498" s="23">
        <f t="shared" si="46"/>
        <v>24849.419576202</v>
      </c>
      <c r="J498" s="23">
        <f t="shared" si="47"/>
        <v>20.707849646835</v>
      </c>
    </row>
    <row r="499" customHeight="1" spans="1:10">
      <c r="A499" s="20" t="s">
        <v>846</v>
      </c>
      <c r="B499" s="21" t="s">
        <v>252</v>
      </c>
      <c r="C499" s="22" t="s">
        <v>847</v>
      </c>
      <c r="D499" s="21" t="s">
        <v>62</v>
      </c>
      <c r="E499" s="21" t="s">
        <v>848</v>
      </c>
      <c r="F499" s="20">
        <v>3120</v>
      </c>
      <c r="G499" s="23">
        <v>62933.334</v>
      </c>
      <c r="H499" s="23">
        <f t="shared" ref="H499:H512" si="53">G499*1.17</f>
        <v>73632.00078</v>
      </c>
      <c r="I499" s="23">
        <f t="shared" si="46"/>
        <v>69307.2988461875</v>
      </c>
      <c r="J499" s="23">
        <f t="shared" si="47"/>
        <v>22.2138778353165</v>
      </c>
    </row>
    <row r="500" customHeight="1" spans="1:10">
      <c r="A500" s="20" t="s">
        <v>273</v>
      </c>
      <c r="B500" s="21" t="s">
        <v>252</v>
      </c>
      <c r="C500" s="22" t="s">
        <v>852</v>
      </c>
      <c r="D500" s="21" t="s">
        <v>853</v>
      </c>
      <c r="E500" s="21" t="s">
        <v>854</v>
      </c>
      <c r="F500" s="20">
        <v>9900</v>
      </c>
      <c r="G500" s="23">
        <v>37230.774</v>
      </c>
      <c r="H500" s="23">
        <f t="shared" si="53"/>
        <v>43560.00558</v>
      </c>
      <c r="I500" s="23">
        <f t="shared" si="46"/>
        <v>41001.5522122643</v>
      </c>
      <c r="J500" s="23">
        <f t="shared" si="47"/>
        <v>4.14157093053175</v>
      </c>
    </row>
    <row r="501" customHeight="1" spans="1:10">
      <c r="A501" s="20" t="s">
        <v>837</v>
      </c>
      <c r="B501" s="21" t="s">
        <v>252</v>
      </c>
      <c r="C501" s="22" t="s">
        <v>838</v>
      </c>
      <c r="D501" s="21" t="s">
        <v>839</v>
      </c>
      <c r="E501" s="21" t="s">
        <v>840</v>
      </c>
      <c r="F501" s="20">
        <v>7600</v>
      </c>
      <c r="G501" s="23">
        <v>79247.864</v>
      </c>
      <c r="H501" s="23">
        <f t="shared" si="53"/>
        <v>92720.00088</v>
      </c>
      <c r="I501" s="23">
        <f t="shared" si="46"/>
        <v>87274.1843483141</v>
      </c>
      <c r="J501" s="23">
        <f t="shared" si="47"/>
        <v>11.4834453089887</v>
      </c>
    </row>
    <row r="502" customHeight="1" spans="1:11">
      <c r="A502" s="20" t="s">
        <v>865</v>
      </c>
      <c r="B502" s="21" t="s">
        <v>866</v>
      </c>
      <c r="C502" s="22" t="s">
        <v>867</v>
      </c>
      <c r="D502" s="21" t="s">
        <v>868</v>
      </c>
      <c r="E502" s="21" t="s">
        <v>869</v>
      </c>
      <c r="F502" s="20">
        <v>400</v>
      </c>
      <c r="G502" s="23">
        <v>14064.96</v>
      </c>
      <c r="H502" s="23">
        <f t="shared" si="53"/>
        <v>16456.0032</v>
      </c>
      <c r="I502" s="23">
        <f t="shared" si="46"/>
        <v>15489.4763080512</v>
      </c>
      <c r="J502" s="23">
        <f t="shared" si="47"/>
        <v>38.723690770128</v>
      </c>
      <c r="K502" s="23">
        <f t="shared" ref="K502:K508" si="54">H502</f>
        <v>16456.0032</v>
      </c>
    </row>
    <row r="503" customHeight="1" spans="1:11">
      <c r="A503" s="20" t="s">
        <v>870</v>
      </c>
      <c r="B503" s="21" t="s">
        <v>871</v>
      </c>
      <c r="C503" s="22" t="s">
        <v>872</v>
      </c>
      <c r="D503" s="21" t="s">
        <v>873</v>
      </c>
      <c r="E503" s="21" t="s">
        <v>874</v>
      </c>
      <c r="F503" s="20">
        <v>3600</v>
      </c>
      <c r="G503" s="23">
        <v>92769.23</v>
      </c>
      <c r="H503" s="23">
        <f t="shared" si="53"/>
        <v>108539.9991</v>
      </c>
      <c r="I503" s="23">
        <f t="shared" si="46"/>
        <v>102165.010792861</v>
      </c>
      <c r="J503" s="23">
        <f t="shared" si="47"/>
        <v>28.3791696646835</v>
      </c>
      <c r="K503" s="23">
        <f t="shared" si="54"/>
        <v>108539.9991</v>
      </c>
    </row>
    <row r="504" customHeight="1" spans="1:11">
      <c r="A504" s="20" t="s">
        <v>870</v>
      </c>
      <c r="B504" s="21" t="s">
        <v>875</v>
      </c>
      <c r="C504" s="22" t="s">
        <v>872</v>
      </c>
      <c r="D504" s="21" t="s">
        <v>873</v>
      </c>
      <c r="E504" s="21" t="s">
        <v>874</v>
      </c>
      <c r="F504" s="20">
        <v>3600</v>
      </c>
      <c r="G504" s="23">
        <v>87692.31</v>
      </c>
      <c r="H504" s="23">
        <f t="shared" si="53"/>
        <v>102600.0027</v>
      </c>
      <c r="I504" s="23">
        <f t="shared" si="46"/>
        <v>96573.8941414182</v>
      </c>
      <c r="J504" s="23">
        <f t="shared" si="47"/>
        <v>26.8260817059495</v>
      </c>
      <c r="K504" s="23">
        <f t="shared" si="54"/>
        <v>102600.0027</v>
      </c>
    </row>
    <row r="505" customHeight="1" spans="1:11">
      <c r="A505" s="20" t="s">
        <v>90</v>
      </c>
      <c r="B505" s="21" t="s">
        <v>876</v>
      </c>
      <c r="C505" s="22" t="s">
        <v>877</v>
      </c>
      <c r="D505" s="21" t="s">
        <v>878</v>
      </c>
      <c r="E505" s="30" t="s">
        <v>879</v>
      </c>
      <c r="F505" s="20">
        <v>400</v>
      </c>
      <c r="G505" s="23">
        <v>8547.01</v>
      </c>
      <c r="H505" s="23">
        <f t="shared" si="53"/>
        <v>10000.0017</v>
      </c>
      <c r="I505" s="23">
        <f t="shared" si="46"/>
        <v>9412.6616001522</v>
      </c>
      <c r="J505" s="23">
        <f t="shared" si="47"/>
        <v>23.5316540003805</v>
      </c>
      <c r="K505" s="23">
        <f t="shared" si="54"/>
        <v>10000.0017</v>
      </c>
    </row>
    <row r="506" customHeight="1" spans="1:11">
      <c r="A506" s="20" t="s">
        <v>29</v>
      </c>
      <c r="B506" s="21" t="s">
        <v>880</v>
      </c>
      <c r="C506" s="22" t="s">
        <v>205</v>
      </c>
      <c r="D506" s="21" t="s">
        <v>281</v>
      </c>
      <c r="E506" s="21" t="s">
        <v>881</v>
      </c>
      <c r="F506" s="20">
        <v>400</v>
      </c>
      <c r="G506" s="23">
        <v>5897.44</v>
      </c>
      <c r="H506" s="23">
        <f t="shared" si="53"/>
        <v>6900.0048</v>
      </c>
      <c r="I506" s="23">
        <f t="shared" si="46"/>
        <v>6494.7399180768</v>
      </c>
      <c r="J506" s="23">
        <f t="shared" si="47"/>
        <v>16.236849795192</v>
      </c>
      <c r="K506" s="23">
        <f t="shared" si="54"/>
        <v>6900.0048</v>
      </c>
    </row>
    <row r="507" customHeight="1" spans="1:11">
      <c r="A507" s="20" t="s">
        <v>29</v>
      </c>
      <c r="B507" s="21" t="s">
        <v>880</v>
      </c>
      <c r="C507" s="22" t="s">
        <v>882</v>
      </c>
      <c r="D507" s="21" t="s">
        <v>353</v>
      </c>
      <c r="E507" s="21" t="s">
        <v>883</v>
      </c>
      <c r="F507" s="20">
        <v>1200</v>
      </c>
      <c r="G507" s="23">
        <v>20205.13</v>
      </c>
      <c r="H507" s="23">
        <f t="shared" si="53"/>
        <v>23640.0021</v>
      </c>
      <c r="I507" s="23">
        <f t="shared" si="46"/>
        <v>22251.5302166586</v>
      </c>
      <c r="J507" s="23">
        <f t="shared" si="47"/>
        <v>18.5429418472155</v>
      </c>
      <c r="K507" s="23">
        <f t="shared" si="54"/>
        <v>23640.0021</v>
      </c>
    </row>
    <row r="508" customHeight="1" spans="1:11">
      <c r="A508" s="20" t="s">
        <v>884</v>
      </c>
      <c r="B508" s="21" t="s">
        <v>880</v>
      </c>
      <c r="C508" s="22" t="s">
        <v>885</v>
      </c>
      <c r="D508" s="21" t="s">
        <v>886</v>
      </c>
      <c r="E508" s="21" t="s">
        <v>887</v>
      </c>
      <c r="F508" s="20">
        <v>100</v>
      </c>
      <c r="G508" s="23">
        <v>11740.17</v>
      </c>
      <c r="H508" s="23">
        <f t="shared" si="53"/>
        <v>13735.9989</v>
      </c>
      <c r="I508" s="23">
        <f t="shared" si="46"/>
        <v>12929.2287406074</v>
      </c>
      <c r="J508" s="23">
        <f t="shared" si="47"/>
        <v>129.292287406074</v>
      </c>
      <c r="K508" s="23">
        <f t="shared" si="54"/>
        <v>13735.9989</v>
      </c>
    </row>
    <row r="509" customHeight="1" spans="1:11">
      <c r="A509" s="20" t="s">
        <v>90</v>
      </c>
      <c r="B509" s="21" t="s">
        <v>888</v>
      </c>
      <c r="C509" s="22" t="s">
        <v>889</v>
      </c>
      <c r="D509" s="21" t="s">
        <v>890</v>
      </c>
      <c r="E509" s="21" t="s">
        <v>891</v>
      </c>
      <c r="F509" s="20">
        <v>600</v>
      </c>
      <c r="G509" s="23">
        <v>14938.46</v>
      </c>
      <c r="H509" s="23">
        <f t="shared" si="53"/>
        <v>17477.9982</v>
      </c>
      <c r="I509" s="23">
        <f t="shared" si="46"/>
        <v>16451.4454537212</v>
      </c>
      <c r="J509" s="23">
        <f t="shared" si="47"/>
        <v>27.419075756202</v>
      </c>
      <c r="K509" s="23">
        <f>SUM(H509:H511)</f>
        <v>55733.99598</v>
      </c>
    </row>
    <row r="510" customHeight="1" spans="1:10">
      <c r="A510" s="20" t="s">
        <v>256</v>
      </c>
      <c r="B510" s="21" t="s">
        <v>888</v>
      </c>
      <c r="C510" s="22" t="s">
        <v>348</v>
      </c>
      <c r="D510" s="21" t="s">
        <v>349</v>
      </c>
      <c r="E510" s="21" t="s">
        <v>350</v>
      </c>
      <c r="F510" s="20">
        <v>1350</v>
      </c>
      <c r="G510" s="23">
        <v>23076.92</v>
      </c>
      <c r="H510" s="23">
        <f t="shared" si="53"/>
        <v>26999.9964</v>
      </c>
      <c r="I510" s="23">
        <f t="shared" si="46"/>
        <v>25414.1786114424</v>
      </c>
      <c r="J510" s="23">
        <f t="shared" si="47"/>
        <v>18.8253174899573</v>
      </c>
    </row>
    <row r="511" customHeight="1" spans="1:10">
      <c r="A511" s="20" t="s">
        <v>29</v>
      </c>
      <c r="B511" s="21" t="s">
        <v>888</v>
      </c>
      <c r="C511" s="22" t="s">
        <v>882</v>
      </c>
      <c r="D511" s="21" t="s">
        <v>353</v>
      </c>
      <c r="E511" s="21" t="s">
        <v>219</v>
      </c>
      <c r="F511" s="20">
        <v>600</v>
      </c>
      <c r="G511" s="23">
        <v>9620.514</v>
      </c>
      <c r="H511" s="23">
        <f t="shared" si="53"/>
        <v>11256.00138</v>
      </c>
      <c r="I511" s="23">
        <f t="shared" si="46"/>
        <v>10594.8913949471</v>
      </c>
      <c r="J511" s="23">
        <f t="shared" si="47"/>
        <v>17.6581523249118</v>
      </c>
    </row>
    <row r="512" customHeight="1" spans="1:11">
      <c r="A512" s="20" t="s">
        <v>892</v>
      </c>
      <c r="B512" s="21" t="s">
        <v>893</v>
      </c>
      <c r="C512" s="22" t="s">
        <v>894</v>
      </c>
      <c r="D512" s="21" t="s">
        <v>895</v>
      </c>
      <c r="E512" s="21" t="s">
        <v>896</v>
      </c>
      <c r="F512" s="20">
        <v>800</v>
      </c>
      <c r="G512" s="23">
        <v>24000</v>
      </c>
      <c r="H512" s="23">
        <f t="shared" si="53"/>
        <v>28080</v>
      </c>
      <c r="I512" s="23">
        <f t="shared" si="46"/>
        <v>26430.74928</v>
      </c>
      <c r="J512" s="23">
        <f t="shared" si="47"/>
        <v>33.0384366</v>
      </c>
      <c r="K512" s="23">
        <f t="shared" ref="K512:K520" si="55">H512</f>
        <v>28080</v>
      </c>
    </row>
    <row r="513" customHeight="1" spans="1:11">
      <c r="A513" s="20" t="s">
        <v>407</v>
      </c>
      <c r="B513" s="21" t="s">
        <v>897</v>
      </c>
      <c r="C513" s="22" t="s">
        <v>413</v>
      </c>
      <c r="D513" s="21" t="s">
        <v>898</v>
      </c>
      <c r="E513" s="21" t="s">
        <v>899</v>
      </c>
      <c r="F513" s="20">
        <v>160</v>
      </c>
      <c r="G513" s="23">
        <f t="shared" ref="G513:G520" si="56">H513/1.17</f>
        <v>2133.33333333333</v>
      </c>
      <c r="H513" s="23">
        <v>2496</v>
      </c>
      <c r="I513" s="23">
        <f t="shared" si="46"/>
        <v>2349.399936</v>
      </c>
      <c r="J513" s="23">
        <f t="shared" si="47"/>
        <v>14.6837496</v>
      </c>
      <c r="K513" s="23">
        <f t="shared" si="55"/>
        <v>2496</v>
      </c>
    </row>
    <row r="514" customHeight="1" spans="1:11">
      <c r="A514" s="20" t="s">
        <v>53</v>
      </c>
      <c r="B514" s="21" t="s">
        <v>897</v>
      </c>
      <c r="C514" s="33" t="s">
        <v>900</v>
      </c>
      <c r="D514" s="21" t="s">
        <v>901</v>
      </c>
      <c r="E514" s="21" t="s">
        <v>902</v>
      </c>
      <c r="F514" s="20">
        <v>200</v>
      </c>
      <c r="G514" s="23">
        <f t="shared" si="56"/>
        <v>14529.9145299145</v>
      </c>
      <c r="H514" s="23">
        <v>17000</v>
      </c>
      <c r="I514" s="23">
        <f t="shared" si="46"/>
        <v>16001.522</v>
      </c>
      <c r="J514" s="23">
        <f t="shared" si="47"/>
        <v>80.00761</v>
      </c>
      <c r="K514" s="23">
        <f t="shared" si="55"/>
        <v>17000</v>
      </c>
    </row>
    <row r="515" customHeight="1" spans="1:11">
      <c r="A515" s="20" t="s">
        <v>53</v>
      </c>
      <c r="B515" s="21" t="s">
        <v>897</v>
      </c>
      <c r="C515" s="22" t="s">
        <v>903</v>
      </c>
      <c r="D515" s="21" t="s">
        <v>904</v>
      </c>
      <c r="E515" s="21" t="s">
        <v>899</v>
      </c>
      <c r="F515" s="20">
        <v>50</v>
      </c>
      <c r="G515" s="23">
        <f t="shared" si="56"/>
        <v>4059.82905982906</v>
      </c>
      <c r="H515" s="23">
        <v>4750</v>
      </c>
      <c r="I515" s="23">
        <f t="shared" ref="I515:I578" si="57">H515*0.941266</f>
        <v>4471.0135</v>
      </c>
      <c r="J515" s="23">
        <f t="shared" ref="J515:J578" si="58">I515/F515</f>
        <v>89.42027</v>
      </c>
      <c r="K515" s="23">
        <f t="shared" si="55"/>
        <v>4750</v>
      </c>
    </row>
    <row r="516" customHeight="1" spans="1:11">
      <c r="A516" s="20" t="s">
        <v>905</v>
      </c>
      <c r="B516" s="21" t="s">
        <v>906</v>
      </c>
      <c r="C516" s="22" t="s">
        <v>907</v>
      </c>
      <c r="D516" s="21" t="s">
        <v>908</v>
      </c>
      <c r="E516" s="21" t="s">
        <v>909</v>
      </c>
      <c r="F516" s="20">
        <v>300</v>
      </c>
      <c r="G516" s="23">
        <f t="shared" si="56"/>
        <v>4871.79487179487</v>
      </c>
      <c r="H516" s="23">
        <v>5700</v>
      </c>
      <c r="I516" s="23">
        <f t="shared" si="57"/>
        <v>5365.2162</v>
      </c>
      <c r="J516" s="23">
        <f t="shared" si="58"/>
        <v>17.884054</v>
      </c>
      <c r="K516" s="23">
        <f t="shared" si="55"/>
        <v>5700</v>
      </c>
    </row>
    <row r="517" customHeight="1" spans="1:11">
      <c r="A517" s="20" t="s">
        <v>905</v>
      </c>
      <c r="B517" s="21" t="s">
        <v>906</v>
      </c>
      <c r="C517" s="22" t="s">
        <v>907</v>
      </c>
      <c r="D517" s="21" t="s">
        <v>908</v>
      </c>
      <c r="E517" s="21" t="s">
        <v>909</v>
      </c>
      <c r="F517" s="20">
        <v>300</v>
      </c>
      <c r="G517" s="23">
        <f t="shared" si="56"/>
        <v>4871.79487179487</v>
      </c>
      <c r="H517" s="23">
        <v>5700</v>
      </c>
      <c r="I517" s="23">
        <f t="shared" si="57"/>
        <v>5365.2162</v>
      </c>
      <c r="J517" s="23">
        <f t="shared" si="58"/>
        <v>17.884054</v>
      </c>
      <c r="K517" s="23">
        <f t="shared" si="55"/>
        <v>5700</v>
      </c>
    </row>
    <row r="518" customHeight="1" spans="1:11">
      <c r="A518" s="20" t="s">
        <v>74</v>
      </c>
      <c r="B518" s="21" t="s">
        <v>906</v>
      </c>
      <c r="C518" s="22" t="s">
        <v>910</v>
      </c>
      <c r="D518" s="21" t="s">
        <v>82</v>
      </c>
      <c r="E518" s="21" t="s">
        <v>597</v>
      </c>
      <c r="F518" s="20">
        <v>10</v>
      </c>
      <c r="G518" s="23">
        <f t="shared" si="56"/>
        <v>76.9230769230769</v>
      </c>
      <c r="H518" s="23">
        <v>90</v>
      </c>
      <c r="I518" s="23">
        <f t="shared" si="57"/>
        <v>84.71394</v>
      </c>
      <c r="J518" s="23">
        <f t="shared" si="58"/>
        <v>8.471394</v>
      </c>
      <c r="K518" s="23">
        <f t="shared" si="55"/>
        <v>90</v>
      </c>
    </row>
    <row r="519" customHeight="1" spans="1:11">
      <c r="A519" s="20" t="s">
        <v>57</v>
      </c>
      <c r="B519" s="21" t="s">
        <v>906</v>
      </c>
      <c r="C519" s="22" t="s">
        <v>911</v>
      </c>
      <c r="D519" s="21" t="s">
        <v>82</v>
      </c>
      <c r="E519" s="21" t="s">
        <v>912</v>
      </c>
      <c r="F519" s="20">
        <v>100</v>
      </c>
      <c r="G519" s="23">
        <f t="shared" si="56"/>
        <v>170.940170940171</v>
      </c>
      <c r="H519" s="23">
        <v>200</v>
      </c>
      <c r="I519" s="23">
        <f t="shared" si="57"/>
        <v>188.2532</v>
      </c>
      <c r="J519" s="23">
        <f t="shared" si="58"/>
        <v>1.882532</v>
      </c>
      <c r="K519" s="23">
        <f t="shared" si="55"/>
        <v>200</v>
      </c>
    </row>
    <row r="520" customHeight="1" spans="1:11">
      <c r="A520" s="20" t="s">
        <v>905</v>
      </c>
      <c r="B520" s="21" t="s">
        <v>913</v>
      </c>
      <c r="C520" s="22" t="s">
        <v>907</v>
      </c>
      <c r="D520" s="21" t="s">
        <v>908</v>
      </c>
      <c r="E520" s="21" t="s">
        <v>909</v>
      </c>
      <c r="F520" s="20">
        <v>1500</v>
      </c>
      <c r="G520" s="23">
        <f t="shared" si="56"/>
        <v>24358.9743589744</v>
      </c>
      <c r="H520" s="23">
        <v>28500</v>
      </c>
      <c r="I520" s="23">
        <f t="shared" si="57"/>
        <v>26826.081</v>
      </c>
      <c r="J520" s="23">
        <f t="shared" si="58"/>
        <v>17.884054</v>
      </c>
      <c r="K520" s="23">
        <f t="shared" si="55"/>
        <v>28500</v>
      </c>
    </row>
    <row r="521" customHeight="1" spans="1:11">
      <c r="A521" s="20" t="s">
        <v>123</v>
      </c>
      <c r="B521" s="21" t="s">
        <v>913</v>
      </c>
      <c r="C521" s="22" t="s">
        <v>914</v>
      </c>
      <c r="D521" s="21" t="s">
        <v>915</v>
      </c>
      <c r="E521" s="21" t="s">
        <v>916</v>
      </c>
      <c r="F521" s="20">
        <v>100</v>
      </c>
      <c r="G521" s="23">
        <v>512.82</v>
      </c>
      <c r="H521" s="23">
        <f t="shared" ref="H521:H524" si="59">G521*1.17</f>
        <v>599.9994</v>
      </c>
      <c r="I521" s="23">
        <f t="shared" si="57"/>
        <v>564.7590352404</v>
      </c>
      <c r="J521" s="23">
        <f t="shared" si="58"/>
        <v>5.647590352404</v>
      </c>
      <c r="K521" s="23">
        <f>SUM(H521:H522)</f>
        <v>940.0014</v>
      </c>
    </row>
    <row r="522" customHeight="1" spans="1:10">
      <c r="A522" s="20" t="s">
        <v>123</v>
      </c>
      <c r="B522" s="21" t="s">
        <v>913</v>
      </c>
      <c r="C522" s="22" t="s">
        <v>917</v>
      </c>
      <c r="D522" s="21" t="s">
        <v>82</v>
      </c>
      <c r="E522" s="21" t="s">
        <v>918</v>
      </c>
      <c r="F522" s="20">
        <v>50</v>
      </c>
      <c r="G522" s="23">
        <v>290.6</v>
      </c>
      <c r="H522" s="23">
        <f t="shared" si="59"/>
        <v>340.002</v>
      </c>
      <c r="I522" s="23">
        <f t="shared" si="57"/>
        <v>320.032322532</v>
      </c>
      <c r="J522" s="23">
        <f t="shared" si="58"/>
        <v>6.40064645064</v>
      </c>
    </row>
    <row r="523" customHeight="1" spans="1:11">
      <c r="A523" s="20" t="s">
        <v>919</v>
      </c>
      <c r="B523" s="21" t="s">
        <v>913</v>
      </c>
      <c r="C523" s="22" t="s">
        <v>920</v>
      </c>
      <c r="D523" s="21" t="s">
        <v>658</v>
      </c>
      <c r="E523" s="30" t="s">
        <v>921</v>
      </c>
      <c r="F523" s="20">
        <v>1200</v>
      </c>
      <c r="G523" s="23">
        <v>9230.77</v>
      </c>
      <c r="H523" s="23">
        <f t="shared" si="59"/>
        <v>10800.0009</v>
      </c>
      <c r="I523" s="23">
        <f t="shared" si="57"/>
        <v>10165.6736471394</v>
      </c>
      <c r="J523" s="23">
        <f t="shared" si="58"/>
        <v>8.4713947059495</v>
      </c>
      <c r="K523" s="23">
        <f t="shared" ref="K523:K527" si="60">H523</f>
        <v>10800.0009</v>
      </c>
    </row>
    <row r="524" customHeight="1" spans="1:11">
      <c r="A524" s="20" t="s">
        <v>922</v>
      </c>
      <c r="B524" s="21" t="s">
        <v>913</v>
      </c>
      <c r="C524" s="22" t="s">
        <v>923</v>
      </c>
      <c r="D524" s="21" t="s">
        <v>658</v>
      </c>
      <c r="E524" s="21" t="s">
        <v>924</v>
      </c>
      <c r="F524" s="20">
        <v>300</v>
      </c>
      <c r="G524" s="23">
        <v>4871.794</v>
      </c>
      <c r="H524" s="23">
        <f t="shared" si="59"/>
        <v>5699.99898</v>
      </c>
      <c r="I524" s="23">
        <f t="shared" si="57"/>
        <v>5365.21523990868</v>
      </c>
      <c r="J524" s="23">
        <f t="shared" si="58"/>
        <v>17.8840507996956</v>
      </c>
      <c r="K524" s="23">
        <f t="shared" si="60"/>
        <v>5699.99898</v>
      </c>
    </row>
    <row r="525" customHeight="1" spans="1:11">
      <c r="A525" s="20" t="s">
        <v>90</v>
      </c>
      <c r="B525" s="21" t="s">
        <v>925</v>
      </c>
      <c r="C525" s="22" t="s">
        <v>926</v>
      </c>
      <c r="D525" s="21" t="s">
        <v>613</v>
      </c>
      <c r="E525" s="21" t="s">
        <v>927</v>
      </c>
      <c r="F525" s="20">
        <v>900</v>
      </c>
      <c r="G525" s="23">
        <f t="shared" ref="G525:G531" si="61">H525/1.17</f>
        <v>83846.1538461539</v>
      </c>
      <c r="H525" s="23">
        <v>98100</v>
      </c>
      <c r="I525" s="23">
        <f t="shared" si="57"/>
        <v>92338.1946</v>
      </c>
      <c r="J525" s="23">
        <f t="shared" si="58"/>
        <v>102.597994</v>
      </c>
      <c r="K525" s="23">
        <f t="shared" si="60"/>
        <v>98100</v>
      </c>
    </row>
    <row r="526" customHeight="1" spans="1:11">
      <c r="A526" s="20" t="s">
        <v>90</v>
      </c>
      <c r="B526" s="21" t="s">
        <v>925</v>
      </c>
      <c r="C526" s="22" t="s">
        <v>926</v>
      </c>
      <c r="D526" s="21" t="s">
        <v>613</v>
      </c>
      <c r="E526" s="21" t="s">
        <v>927</v>
      </c>
      <c r="F526" s="20">
        <v>900</v>
      </c>
      <c r="G526" s="23">
        <f t="shared" si="61"/>
        <v>83846.1538461539</v>
      </c>
      <c r="H526" s="23">
        <v>98100</v>
      </c>
      <c r="I526" s="23">
        <f t="shared" si="57"/>
        <v>92338.1946</v>
      </c>
      <c r="J526" s="23">
        <f t="shared" si="58"/>
        <v>102.597994</v>
      </c>
      <c r="K526" s="23">
        <f t="shared" si="60"/>
        <v>98100</v>
      </c>
    </row>
    <row r="527" customHeight="1" spans="1:11">
      <c r="A527" s="20" t="s">
        <v>74</v>
      </c>
      <c r="B527" s="21" t="s">
        <v>925</v>
      </c>
      <c r="C527" s="22" t="s">
        <v>928</v>
      </c>
      <c r="D527" s="21" t="s">
        <v>929</v>
      </c>
      <c r="E527" s="21" t="s">
        <v>32</v>
      </c>
      <c r="F527" s="20">
        <v>-60</v>
      </c>
      <c r="G527" s="23">
        <f t="shared" si="61"/>
        <v>-753.846153846154</v>
      </c>
      <c r="H527" s="23">
        <v>-882</v>
      </c>
      <c r="I527" s="23">
        <f t="shared" si="57"/>
        <v>-830.196612</v>
      </c>
      <c r="J527" s="23">
        <f t="shared" si="58"/>
        <v>13.8366102</v>
      </c>
      <c r="K527" s="23">
        <f t="shared" si="60"/>
        <v>-882</v>
      </c>
    </row>
    <row r="528" customHeight="1" spans="1:11">
      <c r="A528" s="20" t="s">
        <v>53</v>
      </c>
      <c r="B528" s="21" t="s">
        <v>925</v>
      </c>
      <c r="C528" s="22" t="s">
        <v>96</v>
      </c>
      <c r="D528" s="21" t="s">
        <v>97</v>
      </c>
      <c r="E528" s="21" t="s">
        <v>98</v>
      </c>
      <c r="F528" s="20">
        <v>12</v>
      </c>
      <c r="G528" s="23">
        <f t="shared" si="61"/>
        <v>-18.1538461538462</v>
      </c>
      <c r="H528" s="23">
        <v>-21.24</v>
      </c>
      <c r="I528" s="23">
        <f t="shared" si="57"/>
        <v>-19.99248984</v>
      </c>
      <c r="J528" s="23">
        <f t="shared" si="58"/>
        <v>-1.66604082</v>
      </c>
      <c r="K528" s="23">
        <f>SUM(H528:H529)</f>
        <v>-754.44</v>
      </c>
    </row>
    <row r="529" customHeight="1" spans="1:10">
      <c r="A529" s="20" t="s">
        <v>458</v>
      </c>
      <c r="B529" s="21" t="s">
        <v>925</v>
      </c>
      <c r="C529" s="22" t="s">
        <v>930</v>
      </c>
      <c r="D529" s="21" t="s">
        <v>931</v>
      </c>
      <c r="E529" s="21" t="s">
        <v>932</v>
      </c>
      <c r="F529" s="20">
        <v>156</v>
      </c>
      <c r="G529" s="23">
        <f t="shared" si="61"/>
        <v>-626.666666666667</v>
      </c>
      <c r="H529" s="23">
        <v>-733.2</v>
      </c>
      <c r="I529" s="23">
        <f t="shared" si="57"/>
        <v>-690.1362312</v>
      </c>
      <c r="J529" s="23">
        <f t="shared" si="58"/>
        <v>-4.4239502</v>
      </c>
    </row>
    <row r="530" customHeight="1" spans="1:11">
      <c r="A530" s="20" t="s">
        <v>42</v>
      </c>
      <c r="B530" s="21" t="s">
        <v>925</v>
      </c>
      <c r="C530" s="22" t="s">
        <v>933</v>
      </c>
      <c r="D530" s="21" t="s">
        <v>934</v>
      </c>
      <c r="E530" s="21" t="s">
        <v>935</v>
      </c>
      <c r="F530" s="20">
        <v>50</v>
      </c>
      <c r="G530" s="23">
        <f t="shared" si="61"/>
        <v>2876.06837606838</v>
      </c>
      <c r="H530" s="23">
        <v>3365</v>
      </c>
      <c r="I530" s="23">
        <f t="shared" si="57"/>
        <v>3167.36009</v>
      </c>
      <c r="J530" s="23">
        <f t="shared" si="58"/>
        <v>63.3472018</v>
      </c>
      <c r="K530" s="23">
        <f>SUM(H530:H532)</f>
        <v>5119</v>
      </c>
    </row>
    <row r="531" customHeight="1" spans="1:10">
      <c r="A531" s="20" t="s">
        <v>74</v>
      </c>
      <c r="B531" s="21" t="s">
        <v>925</v>
      </c>
      <c r="C531" s="22" t="s">
        <v>936</v>
      </c>
      <c r="D531" s="21" t="s">
        <v>937</v>
      </c>
      <c r="E531" s="21" t="s">
        <v>938</v>
      </c>
      <c r="F531" s="20">
        <v>50</v>
      </c>
      <c r="G531" s="23">
        <f t="shared" si="61"/>
        <v>829.059829059829</v>
      </c>
      <c r="H531" s="23">
        <v>970</v>
      </c>
      <c r="I531" s="23">
        <f t="shared" si="57"/>
        <v>913.02802</v>
      </c>
      <c r="J531" s="23">
        <f t="shared" si="58"/>
        <v>18.2605604</v>
      </c>
    </row>
    <row r="532" customHeight="1" spans="1:10">
      <c r="A532" s="20" t="s">
        <v>53</v>
      </c>
      <c r="B532" s="21" t="s">
        <v>925</v>
      </c>
      <c r="C532" s="22" t="s">
        <v>939</v>
      </c>
      <c r="D532" s="21" t="s">
        <v>940</v>
      </c>
      <c r="E532" s="21" t="s">
        <v>941</v>
      </c>
      <c r="F532" s="20">
        <v>50</v>
      </c>
      <c r="G532" s="23">
        <f t="shared" ref="G532:G540" si="62">H532/1.17</f>
        <v>670.08547008547</v>
      </c>
      <c r="H532" s="23">
        <v>784</v>
      </c>
      <c r="I532" s="23">
        <f t="shared" si="57"/>
        <v>737.952544</v>
      </c>
      <c r="J532" s="23">
        <f t="shared" si="58"/>
        <v>14.75905088</v>
      </c>
    </row>
    <row r="533" customHeight="1" spans="1:11">
      <c r="A533" s="20" t="s">
        <v>53</v>
      </c>
      <c r="B533" s="21" t="s">
        <v>925</v>
      </c>
      <c r="C533" s="33" t="s">
        <v>942</v>
      </c>
      <c r="D533" s="21" t="s">
        <v>943</v>
      </c>
      <c r="E533" s="21" t="s">
        <v>944</v>
      </c>
      <c r="F533" s="20">
        <v>20</v>
      </c>
      <c r="G533" s="23">
        <f t="shared" si="62"/>
        <v>12649.5726495727</v>
      </c>
      <c r="H533" s="23">
        <v>14800</v>
      </c>
      <c r="I533" s="23">
        <f t="shared" si="57"/>
        <v>13930.7368</v>
      </c>
      <c r="J533" s="23">
        <f t="shared" si="58"/>
        <v>696.53684</v>
      </c>
      <c r="K533" s="23">
        <f t="shared" ref="K533:K543" si="63">H533</f>
        <v>14800</v>
      </c>
    </row>
    <row r="534" customHeight="1" spans="1:11">
      <c r="A534" s="20" t="s">
        <v>53</v>
      </c>
      <c r="B534" s="21" t="s">
        <v>925</v>
      </c>
      <c r="C534" s="22" t="s">
        <v>945</v>
      </c>
      <c r="D534" s="21" t="s">
        <v>946</v>
      </c>
      <c r="E534" s="21" t="s">
        <v>899</v>
      </c>
      <c r="F534" s="20">
        <v>100</v>
      </c>
      <c r="G534" s="23">
        <f t="shared" si="62"/>
        <v>4914.52991452992</v>
      </c>
      <c r="H534" s="23">
        <v>5750</v>
      </c>
      <c r="I534" s="23">
        <f t="shared" si="57"/>
        <v>5412.2795</v>
      </c>
      <c r="J534" s="23">
        <f t="shared" si="58"/>
        <v>54.122795</v>
      </c>
      <c r="K534" s="23">
        <f>SUM(H534:H535)</f>
        <v>28072.5</v>
      </c>
    </row>
    <row r="535" customHeight="1" spans="1:10">
      <c r="A535" s="20" t="s">
        <v>53</v>
      </c>
      <c r="B535" s="21" t="s">
        <v>925</v>
      </c>
      <c r="C535" s="22" t="s">
        <v>903</v>
      </c>
      <c r="D535" s="21" t="s">
        <v>904</v>
      </c>
      <c r="E535" s="21" t="s">
        <v>899</v>
      </c>
      <c r="F535" s="20">
        <v>250</v>
      </c>
      <c r="G535" s="23">
        <f t="shared" si="62"/>
        <v>19079.0598290598</v>
      </c>
      <c r="H535" s="23">
        <v>22322.5</v>
      </c>
      <c r="I535" s="23">
        <f t="shared" si="57"/>
        <v>21011.410285</v>
      </c>
      <c r="J535" s="23">
        <f t="shared" si="58"/>
        <v>84.04564114</v>
      </c>
    </row>
    <row r="536" customHeight="1" spans="1:11">
      <c r="A536" s="20" t="s">
        <v>892</v>
      </c>
      <c r="B536" s="21" t="s">
        <v>925</v>
      </c>
      <c r="C536" s="22" t="s">
        <v>894</v>
      </c>
      <c r="D536" s="21" t="s">
        <v>947</v>
      </c>
      <c r="E536" s="21" t="s">
        <v>896</v>
      </c>
      <c r="F536" s="20">
        <v>1200</v>
      </c>
      <c r="G536" s="23">
        <f t="shared" si="62"/>
        <v>95384.6153846154</v>
      </c>
      <c r="H536" s="23">
        <v>111600</v>
      </c>
      <c r="I536" s="23">
        <f t="shared" si="57"/>
        <v>105045.2856</v>
      </c>
      <c r="J536" s="23">
        <f t="shared" si="58"/>
        <v>87.537738</v>
      </c>
      <c r="K536" s="23">
        <f t="shared" si="63"/>
        <v>111600</v>
      </c>
    </row>
    <row r="537" customHeight="1" spans="1:11">
      <c r="A537" s="20" t="s">
        <v>892</v>
      </c>
      <c r="B537" s="21" t="s">
        <v>925</v>
      </c>
      <c r="C537" s="22" t="s">
        <v>894</v>
      </c>
      <c r="D537" s="21" t="s">
        <v>947</v>
      </c>
      <c r="E537" s="21" t="s">
        <v>896</v>
      </c>
      <c r="F537" s="20">
        <v>1200</v>
      </c>
      <c r="G537" s="23">
        <f t="shared" si="62"/>
        <v>95384.6153846154</v>
      </c>
      <c r="H537" s="23">
        <v>111600</v>
      </c>
      <c r="I537" s="23">
        <f t="shared" si="57"/>
        <v>105045.2856</v>
      </c>
      <c r="J537" s="23">
        <f t="shared" si="58"/>
        <v>87.537738</v>
      </c>
      <c r="K537" s="23">
        <f t="shared" si="63"/>
        <v>111600</v>
      </c>
    </row>
    <row r="538" customHeight="1" spans="1:11">
      <c r="A538" s="20" t="s">
        <v>892</v>
      </c>
      <c r="B538" s="21" t="s">
        <v>925</v>
      </c>
      <c r="C538" s="22" t="s">
        <v>894</v>
      </c>
      <c r="D538" s="21" t="s">
        <v>947</v>
      </c>
      <c r="E538" s="21" t="s">
        <v>896</v>
      </c>
      <c r="F538" s="20">
        <v>1200</v>
      </c>
      <c r="G538" s="23">
        <f t="shared" si="62"/>
        <v>95384.6153846154</v>
      </c>
      <c r="H538" s="23">
        <v>111600</v>
      </c>
      <c r="I538" s="23">
        <f t="shared" si="57"/>
        <v>105045.2856</v>
      </c>
      <c r="J538" s="23">
        <f t="shared" si="58"/>
        <v>87.537738</v>
      </c>
      <c r="K538" s="23">
        <f t="shared" si="63"/>
        <v>111600</v>
      </c>
    </row>
    <row r="539" customHeight="1" spans="1:11">
      <c r="A539" s="20" t="s">
        <v>892</v>
      </c>
      <c r="B539" s="21" t="s">
        <v>925</v>
      </c>
      <c r="C539" s="22" t="s">
        <v>894</v>
      </c>
      <c r="D539" s="21" t="s">
        <v>947</v>
      </c>
      <c r="E539" s="21" t="s">
        <v>896</v>
      </c>
      <c r="F539" s="20">
        <v>1200</v>
      </c>
      <c r="G539" s="23">
        <f t="shared" si="62"/>
        <v>95384.6153846154</v>
      </c>
      <c r="H539" s="23">
        <v>111600</v>
      </c>
      <c r="I539" s="23">
        <f t="shared" si="57"/>
        <v>105045.2856</v>
      </c>
      <c r="J539" s="23">
        <f t="shared" si="58"/>
        <v>87.537738</v>
      </c>
      <c r="K539" s="23">
        <f t="shared" si="63"/>
        <v>111600</v>
      </c>
    </row>
    <row r="540" customHeight="1" spans="1:11">
      <c r="A540" s="20" t="s">
        <v>892</v>
      </c>
      <c r="B540" s="21" t="s">
        <v>925</v>
      </c>
      <c r="C540" s="22" t="s">
        <v>894</v>
      </c>
      <c r="D540" s="21" t="s">
        <v>947</v>
      </c>
      <c r="E540" s="21" t="s">
        <v>896</v>
      </c>
      <c r="F540" s="20">
        <v>1200</v>
      </c>
      <c r="G540" s="23">
        <f t="shared" si="62"/>
        <v>95384.6153846154</v>
      </c>
      <c r="H540" s="23">
        <v>111600</v>
      </c>
      <c r="I540" s="23">
        <f t="shared" si="57"/>
        <v>105045.2856</v>
      </c>
      <c r="J540" s="23">
        <f t="shared" si="58"/>
        <v>87.537738</v>
      </c>
      <c r="K540" s="23">
        <f t="shared" si="63"/>
        <v>111600</v>
      </c>
    </row>
    <row r="541" customHeight="1" spans="1:11">
      <c r="A541" s="20" t="s">
        <v>53</v>
      </c>
      <c r="B541" s="21" t="s">
        <v>925</v>
      </c>
      <c r="C541" s="22" t="s">
        <v>478</v>
      </c>
      <c r="D541" s="21" t="s">
        <v>479</v>
      </c>
      <c r="E541" s="21" t="s">
        <v>480</v>
      </c>
      <c r="F541" s="20">
        <v>360</v>
      </c>
      <c r="G541" s="23">
        <f t="shared" ref="G541:G555" si="64">H541/1.17</f>
        <v>20461.5384615385</v>
      </c>
      <c r="H541" s="23">
        <v>23940</v>
      </c>
      <c r="I541" s="23">
        <f t="shared" si="57"/>
        <v>22533.90804</v>
      </c>
      <c r="J541" s="23">
        <f t="shared" si="58"/>
        <v>62.594189</v>
      </c>
      <c r="K541" s="23">
        <f t="shared" si="63"/>
        <v>23940</v>
      </c>
    </row>
    <row r="542" customHeight="1" spans="1:11">
      <c r="A542" s="20" t="s">
        <v>948</v>
      </c>
      <c r="B542" s="21" t="s">
        <v>925</v>
      </c>
      <c r="C542" s="22" t="s">
        <v>949</v>
      </c>
      <c r="D542" s="21" t="s">
        <v>950</v>
      </c>
      <c r="E542" s="21" t="s">
        <v>951</v>
      </c>
      <c r="F542" s="20">
        <v>900</v>
      </c>
      <c r="G542" s="23">
        <f t="shared" si="64"/>
        <v>35584.6153846154</v>
      </c>
      <c r="H542" s="23">
        <v>41634</v>
      </c>
      <c r="I542" s="23">
        <f t="shared" si="57"/>
        <v>39188.668644</v>
      </c>
      <c r="J542" s="23">
        <f t="shared" si="58"/>
        <v>43.54296516</v>
      </c>
      <c r="K542" s="23">
        <f t="shared" si="63"/>
        <v>41634</v>
      </c>
    </row>
    <row r="543" customHeight="1" spans="1:11">
      <c r="A543" s="20" t="s">
        <v>952</v>
      </c>
      <c r="B543" s="21" t="s">
        <v>925</v>
      </c>
      <c r="C543" s="22" t="s">
        <v>953</v>
      </c>
      <c r="D543" s="21" t="s">
        <v>954</v>
      </c>
      <c r="E543" s="21" t="s">
        <v>955</v>
      </c>
      <c r="F543" s="20">
        <v>120</v>
      </c>
      <c r="G543" s="23">
        <f t="shared" si="64"/>
        <v>23309.7435897436</v>
      </c>
      <c r="H543" s="23">
        <v>27272.4</v>
      </c>
      <c r="I543" s="23">
        <f t="shared" si="57"/>
        <v>25670.5828584</v>
      </c>
      <c r="J543" s="23">
        <f t="shared" si="58"/>
        <v>213.92152382</v>
      </c>
      <c r="K543" s="23">
        <f t="shared" si="63"/>
        <v>27272.4</v>
      </c>
    </row>
    <row r="544" customHeight="1" spans="1:11">
      <c r="A544" s="20" t="s">
        <v>53</v>
      </c>
      <c r="B544" s="21" t="s">
        <v>925</v>
      </c>
      <c r="C544" s="22" t="s">
        <v>903</v>
      </c>
      <c r="D544" s="21" t="s">
        <v>904</v>
      </c>
      <c r="E544" s="21" t="s">
        <v>899</v>
      </c>
      <c r="F544" s="20">
        <v>500</v>
      </c>
      <c r="G544" s="23">
        <f t="shared" si="64"/>
        <v>38158.1196581197</v>
      </c>
      <c r="H544" s="23">
        <v>44645</v>
      </c>
      <c r="I544" s="23">
        <f t="shared" si="57"/>
        <v>42022.82057</v>
      </c>
      <c r="J544" s="23">
        <f t="shared" si="58"/>
        <v>84.04564114</v>
      </c>
      <c r="K544" s="23">
        <f>SUM(H544:H545)</f>
        <v>75073</v>
      </c>
    </row>
    <row r="545" customHeight="1" spans="1:10">
      <c r="A545" s="20" t="s">
        <v>53</v>
      </c>
      <c r="B545" s="21" t="s">
        <v>925</v>
      </c>
      <c r="C545" s="22" t="s">
        <v>903</v>
      </c>
      <c r="D545" s="21" t="s">
        <v>956</v>
      </c>
      <c r="E545" s="21" t="s">
        <v>899</v>
      </c>
      <c r="F545" s="20">
        <v>400</v>
      </c>
      <c r="G545" s="23">
        <f t="shared" si="64"/>
        <v>26006.8376068376</v>
      </c>
      <c r="H545" s="23">
        <v>30428</v>
      </c>
      <c r="I545" s="23">
        <f t="shared" si="57"/>
        <v>28640.841848</v>
      </c>
      <c r="J545" s="23">
        <f t="shared" si="58"/>
        <v>71.60210462</v>
      </c>
    </row>
    <row r="546" customHeight="1" spans="1:11">
      <c r="A546" s="20" t="s">
        <v>74</v>
      </c>
      <c r="B546" s="21" t="s">
        <v>925</v>
      </c>
      <c r="C546" s="22" t="s">
        <v>390</v>
      </c>
      <c r="D546" s="21" t="s">
        <v>391</v>
      </c>
      <c r="E546" s="21" t="s">
        <v>957</v>
      </c>
      <c r="F546" s="20">
        <v>60</v>
      </c>
      <c r="G546" s="23">
        <f t="shared" si="64"/>
        <v>815.384615384615</v>
      </c>
      <c r="H546" s="23">
        <v>954</v>
      </c>
      <c r="I546" s="23">
        <f t="shared" si="57"/>
        <v>897.967764</v>
      </c>
      <c r="J546" s="23">
        <f t="shared" si="58"/>
        <v>14.9661294</v>
      </c>
      <c r="K546" s="23">
        <f>SUM(H546:H547)</f>
        <v>1170</v>
      </c>
    </row>
    <row r="547" customHeight="1" spans="1:10">
      <c r="A547" s="20" t="s">
        <v>123</v>
      </c>
      <c r="B547" s="21" t="s">
        <v>925</v>
      </c>
      <c r="C547" s="22" t="s">
        <v>958</v>
      </c>
      <c r="D547" s="21" t="s">
        <v>959</v>
      </c>
      <c r="E547" s="21" t="s">
        <v>960</v>
      </c>
      <c r="F547" s="20">
        <v>20</v>
      </c>
      <c r="G547" s="23">
        <f t="shared" si="64"/>
        <v>184.615384615385</v>
      </c>
      <c r="H547" s="23">
        <v>216</v>
      </c>
      <c r="I547" s="23">
        <f t="shared" si="57"/>
        <v>203.313456</v>
      </c>
      <c r="J547" s="23">
        <f t="shared" si="58"/>
        <v>10.1656728</v>
      </c>
    </row>
    <row r="548" customHeight="1" spans="1:11">
      <c r="A548" s="20" t="s">
        <v>53</v>
      </c>
      <c r="B548" s="21" t="s">
        <v>925</v>
      </c>
      <c r="C548" s="22" t="s">
        <v>478</v>
      </c>
      <c r="D548" s="21" t="s">
        <v>479</v>
      </c>
      <c r="E548" s="21" t="s">
        <v>480</v>
      </c>
      <c r="F548" s="20">
        <v>240</v>
      </c>
      <c r="G548" s="23">
        <f t="shared" si="64"/>
        <v>13641.0256410256</v>
      </c>
      <c r="H548" s="23">
        <v>15960</v>
      </c>
      <c r="I548" s="23">
        <f t="shared" si="57"/>
        <v>15022.60536</v>
      </c>
      <c r="J548" s="23">
        <f t="shared" si="58"/>
        <v>62.594189</v>
      </c>
      <c r="K548" s="23">
        <f t="shared" ref="K548:K550" si="65">H548</f>
        <v>15960</v>
      </c>
    </row>
    <row r="549" customHeight="1" spans="1:11">
      <c r="A549" s="20" t="s">
        <v>53</v>
      </c>
      <c r="B549" s="21" t="s">
        <v>925</v>
      </c>
      <c r="C549" s="33" t="s">
        <v>961</v>
      </c>
      <c r="D549" s="21" t="s">
        <v>279</v>
      </c>
      <c r="E549" s="21" t="s">
        <v>962</v>
      </c>
      <c r="F549" s="20">
        <v>30</v>
      </c>
      <c r="G549" s="23">
        <f t="shared" si="64"/>
        <v>1327.69230769231</v>
      </c>
      <c r="H549" s="23">
        <v>1553.4</v>
      </c>
      <c r="I549" s="23">
        <f t="shared" si="57"/>
        <v>1462.1626044</v>
      </c>
      <c r="J549" s="23">
        <f t="shared" si="58"/>
        <v>48.73875348</v>
      </c>
      <c r="K549" s="23">
        <f t="shared" si="65"/>
        <v>1553.4</v>
      </c>
    </row>
    <row r="550" customHeight="1" spans="1:11">
      <c r="A550" s="20" t="s">
        <v>53</v>
      </c>
      <c r="B550" s="21" t="s">
        <v>925</v>
      </c>
      <c r="C550" s="22" t="s">
        <v>963</v>
      </c>
      <c r="D550" s="21" t="s">
        <v>149</v>
      </c>
      <c r="E550" s="21" t="s">
        <v>964</v>
      </c>
      <c r="F550" s="20">
        <v>500</v>
      </c>
      <c r="G550" s="23">
        <f t="shared" si="64"/>
        <v>41589.7435897436</v>
      </c>
      <c r="H550" s="23">
        <v>48660</v>
      </c>
      <c r="I550" s="23">
        <f t="shared" si="57"/>
        <v>45802.00356</v>
      </c>
      <c r="J550" s="23">
        <f t="shared" si="58"/>
        <v>91.60400712</v>
      </c>
      <c r="K550" s="23">
        <f t="shared" si="65"/>
        <v>48660</v>
      </c>
    </row>
    <row r="551" customHeight="1" spans="1:11">
      <c r="A551" s="20" t="s">
        <v>53</v>
      </c>
      <c r="B551" s="21" t="s">
        <v>925</v>
      </c>
      <c r="C551" s="22" t="s">
        <v>96</v>
      </c>
      <c r="D551" s="21" t="s">
        <v>97</v>
      </c>
      <c r="E551" s="21" t="s">
        <v>98</v>
      </c>
      <c r="F551" s="20">
        <v>12</v>
      </c>
      <c r="G551" s="23">
        <f t="shared" si="64"/>
        <v>18.1538461538462</v>
      </c>
      <c r="H551" s="23">
        <v>21.24</v>
      </c>
      <c r="I551" s="23">
        <f t="shared" si="57"/>
        <v>19.99248984</v>
      </c>
      <c r="J551" s="23">
        <f t="shared" si="58"/>
        <v>1.66604082</v>
      </c>
      <c r="K551" s="23">
        <f t="shared" ref="K551:K556" si="66">SUM(H551:H552)</f>
        <v>754.44</v>
      </c>
    </row>
    <row r="552" customHeight="1" spans="1:10">
      <c r="A552" s="20" t="s">
        <v>458</v>
      </c>
      <c r="B552" s="21" t="s">
        <v>925</v>
      </c>
      <c r="C552" s="22" t="s">
        <v>930</v>
      </c>
      <c r="D552" s="21" t="s">
        <v>931</v>
      </c>
      <c r="E552" s="21" t="s">
        <v>932</v>
      </c>
      <c r="F552" s="20">
        <v>156</v>
      </c>
      <c r="G552" s="23">
        <f t="shared" si="64"/>
        <v>626.666666666667</v>
      </c>
      <c r="H552" s="23">
        <v>733.2</v>
      </c>
      <c r="I552" s="23">
        <f t="shared" si="57"/>
        <v>690.1362312</v>
      </c>
      <c r="J552" s="23">
        <f t="shared" si="58"/>
        <v>4.4239502</v>
      </c>
    </row>
    <row r="553" customHeight="1" spans="1:11">
      <c r="A553" s="20" t="s">
        <v>965</v>
      </c>
      <c r="B553" s="21" t="s">
        <v>925</v>
      </c>
      <c r="C553" s="33" t="s">
        <v>966</v>
      </c>
      <c r="D553" s="21" t="s">
        <v>967</v>
      </c>
      <c r="E553" s="21" t="s">
        <v>968</v>
      </c>
      <c r="F553" s="20">
        <v>200</v>
      </c>
      <c r="G553" s="23">
        <f t="shared" si="64"/>
        <v>2017.09401709402</v>
      </c>
      <c r="H553" s="23">
        <v>2360</v>
      </c>
      <c r="I553" s="23">
        <f t="shared" si="57"/>
        <v>2221.38776</v>
      </c>
      <c r="J553" s="23">
        <f t="shared" si="58"/>
        <v>11.1069388</v>
      </c>
      <c r="K553" s="23">
        <f t="shared" si="66"/>
        <v>3340</v>
      </c>
    </row>
    <row r="554" customHeight="1" spans="1:10">
      <c r="A554" s="20" t="s">
        <v>965</v>
      </c>
      <c r="B554" s="21" t="s">
        <v>925</v>
      </c>
      <c r="C554" s="22" t="s">
        <v>969</v>
      </c>
      <c r="D554" s="21" t="s">
        <v>970</v>
      </c>
      <c r="E554" s="21" t="s">
        <v>968</v>
      </c>
      <c r="F554" s="20">
        <v>50</v>
      </c>
      <c r="G554" s="23">
        <f t="shared" si="64"/>
        <v>837.606837606838</v>
      </c>
      <c r="H554" s="23">
        <v>980</v>
      </c>
      <c r="I554" s="23">
        <f t="shared" si="57"/>
        <v>922.44068</v>
      </c>
      <c r="J554" s="23">
        <f t="shared" si="58"/>
        <v>18.4488136</v>
      </c>
    </row>
    <row r="555" customHeight="1" spans="1:11">
      <c r="A555" s="20" t="s">
        <v>53</v>
      </c>
      <c r="B555" s="21" t="s">
        <v>925</v>
      </c>
      <c r="C555" s="22" t="s">
        <v>961</v>
      </c>
      <c r="D555" s="21" t="s">
        <v>279</v>
      </c>
      <c r="E555" s="21" t="s">
        <v>962</v>
      </c>
      <c r="F555" s="20">
        <v>60</v>
      </c>
      <c r="G555" s="23">
        <f t="shared" si="64"/>
        <v>2655.38461538462</v>
      </c>
      <c r="H555" s="23">
        <v>3106.8</v>
      </c>
      <c r="I555" s="23">
        <f t="shared" si="57"/>
        <v>2924.3252088</v>
      </c>
      <c r="J555" s="23">
        <f t="shared" si="58"/>
        <v>48.73875348</v>
      </c>
      <c r="K555" s="23">
        <f>H555</f>
        <v>3106.8</v>
      </c>
    </row>
    <row r="556" customHeight="1" spans="1:11">
      <c r="A556" s="20" t="s">
        <v>53</v>
      </c>
      <c r="B556" s="21" t="s">
        <v>925</v>
      </c>
      <c r="C556" s="22" t="s">
        <v>971</v>
      </c>
      <c r="D556" s="21" t="s">
        <v>972</v>
      </c>
      <c r="E556" s="21" t="s">
        <v>899</v>
      </c>
      <c r="F556" s="20">
        <v>600</v>
      </c>
      <c r="G556" s="23">
        <f t="shared" ref="G556:G568" si="67">H556/1.17</f>
        <v>39010.2564102564</v>
      </c>
      <c r="H556" s="23">
        <f>30428+15214</f>
        <v>45642</v>
      </c>
      <c r="I556" s="23">
        <f t="shared" si="57"/>
        <v>42961.262772</v>
      </c>
      <c r="J556" s="23">
        <f t="shared" si="58"/>
        <v>71.60210462</v>
      </c>
      <c r="K556" s="23">
        <f t="shared" si="66"/>
        <v>76070</v>
      </c>
    </row>
    <row r="557" customHeight="1" spans="1:10">
      <c r="A557" s="20" t="s">
        <v>53</v>
      </c>
      <c r="B557" s="21" t="s">
        <v>925</v>
      </c>
      <c r="C557" s="22" t="s">
        <v>903</v>
      </c>
      <c r="D557" s="21" t="s">
        <v>956</v>
      </c>
      <c r="E557" s="21" t="s">
        <v>899</v>
      </c>
      <c r="F557" s="20">
        <v>400</v>
      </c>
      <c r="G557" s="23">
        <f t="shared" si="67"/>
        <v>26006.8376068376</v>
      </c>
      <c r="H557" s="23">
        <v>30428</v>
      </c>
      <c r="I557" s="23">
        <f t="shared" si="57"/>
        <v>28640.841848</v>
      </c>
      <c r="J557" s="23">
        <f t="shared" si="58"/>
        <v>71.60210462</v>
      </c>
    </row>
    <row r="558" customHeight="1" spans="1:11">
      <c r="A558" s="20" t="s">
        <v>53</v>
      </c>
      <c r="B558" s="21" t="s">
        <v>925</v>
      </c>
      <c r="C558" s="22" t="s">
        <v>945</v>
      </c>
      <c r="D558" s="21" t="s">
        <v>956</v>
      </c>
      <c r="E558" s="21" t="s">
        <v>899</v>
      </c>
      <c r="F558" s="20">
        <v>100</v>
      </c>
      <c r="G558" s="23">
        <f t="shared" si="67"/>
        <v>4914.52991452992</v>
      </c>
      <c r="H558" s="23">
        <v>5750</v>
      </c>
      <c r="I558" s="23">
        <f t="shared" si="57"/>
        <v>5412.2795</v>
      </c>
      <c r="J558" s="23">
        <f t="shared" si="58"/>
        <v>54.122795</v>
      </c>
      <c r="K558" s="23">
        <f t="shared" ref="K558:K563" si="68">SUM(H558:H559)</f>
        <v>14679</v>
      </c>
    </row>
    <row r="559" customHeight="1" spans="1:10">
      <c r="A559" s="20" t="s">
        <v>53</v>
      </c>
      <c r="B559" s="21" t="s">
        <v>925</v>
      </c>
      <c r="C559" s="22" t="s">
        <v>903</v>
      </c>
      <c r="D559" s="21" t="s">
        <v>904</v>
      </c>
      <c r="E559" s="21" t="s">
        <v>899</v>
      </c>
      <c r="F559" s="20">
        <v>100</v>
      </c>
      <c r="G559" s="23">
        <f t="shared" si="67"/>
        <v>7631.62393162393</v>
      </c>
      <c r="H559" s="23">
        <v>8929</v>
      </c>
      <c r="I559" s="23">
        <f t="shared" si="57"/>
        <v>8404.564114</v>
      </c>
      <c r="J559" s="23">
        <f t="shared" si="58"/>
        <v>84.04564114</v>
      </c>
    </row>
    <row r="560" customHeight="1" spans="1:11">
      <c r="A560" s="20" t="s">
        <v>53</v>
      </c>
      <c r="B560" s="21" t="s">
        <v>925</v>
      </c>
      <c r="C560" s="33" t="s">
        <v>973</v>
      </c>
      <c r="D560" s="21" t="s">
        <v>149</v>
      </c>
      <c r="E560" s="21" t="s">
        <v>964</v>
      </c>
      <c r="F560" s="20">
        <v>200</v>
      </c>
      <c r="G560" s="23">
        <f t="shared" si="67"/>
        <v>16635.8974358974</v>
      </c>
      <c r="H560" s="23">
        <v>19464</v>
      </c>
      <c r="I560" s="23">
        <f t="shared" si="57"/>
        <v>18320.801424</v>
      </c>
      <c r="J560" s="23">
        <f t="shared" si="58"/>
        <v>91.60400712</v>
      </c>
      <c r="K560" s="23">
        <f t="shared" si="68"/>
        <v>19719</v>
      </c>
    </row>
    <row r="561" customHeight="1" spans="1:10">
      <c r="A561" s="20" t="s">
        <v>53</v>
      </c>
      <c r="B561" s="21" t="s">
        <v>925</v>
      </c>
      <c r="C561" s="33" t="s">
        <v>974</v>
      </c>
      <c r="D561" s="21" t="s">
        <v>975</v>
      </c>
      <c r="E561" s="21" t="s">
        <v>976</v>
      </c>
      <c r="F561" s="20">
        <v>10</v>
      </c>
      <c r="G561" s="23">
        <f t="shared" si="67"/>
        <v>217.948717948718</v>
      </c>
      <c r="H561" s="23">
        <v>255</v>
      </c>
      <c r="I561" s="23">
        <f t="shared" si="57"/>
        <v>240.02283</v>
      </c>
      <c r="J561" s="23">
        <f t="shared" si="58"/>
        <v>24.002283</v>
      </c>
    </row>
    <row r="562" customHeight="1" spans="1:11">
      <c r="A562" s="20" t="s">
        <v>407</v>
      </c>
      <c r="B562" s="21" t="s">
        <v>925</v>
      </c>
      <c r="C562" s="22" t="s">
        <v>413</v>
      </c>
      <c r="D562" s="21" t="s">
        <v>898</v>
      </c>
      <c r="E562" s="21" t="s">
        <v>899</v>
      </c>
      <c r="F562" s="20">
        <v>160</v>
      </c>
      <c r="G562" s="23">
        <f t="shared" si="67"/>
        <v>2133.33333333333</v>
      </c>
      <c r="H562" s="23">
        <v>2496</v>
      </c>
      <c r="I562" s="23">
        <f t="shared" si="57"/>
        <v>2349.399936</v>
      </c>
      <c r="J562" s="23">
        <f t="shared" si="58"/>
        <v>14.6837496</v>
      </c>
      <c r="K562" s="23">
        <f t="shared" ref="K562:K569" si="69">H562</f>
        <v>2496</v>
      </c>
    </row>
    <row r="563" customHeight="1" spans="1:11">
      <c r="A563" s="20" t="s">
        <v>952</v>
      </c>
      <c r="B563" s="21" t="s">
        <v>925</v>
      </c>
      <c r="C563" s="32" t="s">
        <v>953</v>
      </c>
      <c r="D563" s="21" t="s">
        <v>954</v>
      </c>
      <c r="E563" s="21" t="s">
        <v>955</v>
      </c>
      <c r="F563" s="20">
        <v>120</v>
      </c>
      <c r="G563" s="23">
        <f t="shared" si="67"/>
        <v>23309.7435897436</v>
      </c>
      <c r="H563" s="23">
        <v>27272.4</v>
      </c>
      <c r="I563" s="23">
        <f t="shared" si="57"/>
        <v>25670.5828584</v>
      </c>
      <c r="J563" s="23">
        <f t="shared" si="58"/>
        <v>213.92152382</v>
      </c>
      <c r="K563" s="23">
        <f t="shared" si="68"/>
        <v>114272.4</v>
      </c>
    </row>
    <row r="564" customHeight="1" spans="1:10">
      <c r="A564" s="20" t="s">
        <v>952</v>
      </c>
      <c r="B564" s="21" t="s">
        <v>925</v>
      </c>
      <c r="C564" s="32" t="s">
        <v>977</v>
      </c>
      <c r="D564" s="21" t="s">
        <v>978</v>
      </c>
      <c r="E564" s="21" t="s">
        <v>955</v>
      </c>
      <c r="F564" s="20">
        <v>300</v>
      </c>
      <c r="G564" s="23">
        <f t="shared" si="67"/>
        <v>74358.9743589744</v>
      </c>
      <c r="H564" s="23">
        <v>87000</v>
      </c>
      <c r="I564" s="23">
        <f t="shared" si="57"/>
        <v>81890.142</v>
      </c>
      <c r="J564" s="23">
        <f t="shared" si="58"/>
        <v>272.96714</v>
      </c>
    </row>
    <row r="565" customHeight="1" spans="1:11">
      <c r="A565" s="20" t="s">
        <v>979</v>
      </c>
      <c r="B565" s="21" t="s">
        <v>925</v>
      </c>
      <c r="C565" s="22" t="s">
        <v>980</v>
      </c>
      <c r="D565" s="21" t="s">
        <v>981</v>
      </c>
      <c r="E565" s="21" t="s">
        <v>982</v>
      </c>
      <c r="F565" s="20">
        <v>100</v>
      </c>
      <c r="G565" s="23">
        <f t="shared" si="67"/>
        <v>19658.1196581197</v>
      </c>
      <c r="H565" s="23">
        <v>23000</v>
      </c>
      <c r="I565" s="23">
        <f t="shared" si="57"/>
        <v>21649.118</v>
      </c>
      <c r="J565" s="23">
        <f t="shared" si="58"/>
        <v>216.49118</v>
      </c>
      <c r="K565" s="23">
        <f t="shared" si="69"/>
        <v>23000</v>
      </c>
    </row>
    <row r="566" customHeight="1" spans="1:11">
      <c r="A566" s="20" t="s">
        <v>53</v>
      </c>
      <c r="B566" s="21" t="s">
        <v>925</v>
      </c>
      <c r="C566" s="22" t="s">
        <v>945</v>
      </c>
      <c r="D566" s="21" t="s">
        <v>956</v>
      </c>
      <c r="E566" s="21" t="s">
        <v>899</v>
      </c>
      <c r="F566" s="20">
        <v>100</v>
      </c>
      <c r="G566" s="23">
        <f t="shared" si="67"/>
        <v>4914.52991452992</v>
      </c>
      <c r="H566" s="23">
        <v>5750</v>
      </c>
      <c r="I566" s="23">
        <f t="shared" si="57"/>
        <v>5412.2795</v>
      </c>
      <c r="J566" s="23">
        <f t="shared" si="58"/>
        <v>54.122795</v>
      </c>
      <c r="K566" s="23">
        <f t="shared" si="69"/>
        <v>5750</v>
      </c>
    </row>
    <row r="567" customHeight="1" spans="1:11">
      <c r="A567" s="20" t="s">
        <v>74</v>
      </c>
      <c r="B567" s="21" t="s">
        <v>925</v>
      </c>
      <c r="C567" s="33" t="s">
        <v>983</v>
      </c>
      <c r="D567" s="21" t="s">
        <v>984</v>
      </c>
      <c r="E567" s="21" t="s">
        <v>985</v>
      </c>
      <c r="F567" s="20">
        <v>5</v>
      </c>
      <c r="G567" s="23">
        <f t="shared" si="67"/>
        <v>87.6068376068376</v>
      </c>
      <c r="H567" s="23">
        <v>102.5</v>
      </c>
      <c r="I567" s="23">
        <f t="shared" si="57"/>
        <v>96.479765</v>
      </c>
      <c r="J567" s="23">
        <f t="shared" si="58"/>
        <v>19.295953</v>
      </c>
      <c r="K567" s="23">
        <f t="shared" si="69"/>
        <v>102.5</v>
      </c>
    </row>
    <row r="568" customHeight="1" spans="1:11">
      <c r="A568" s="20" t="s">
        <v>892</v>
      </c>
      <c r="B568" s="21" t="s">
        <v>925</v>
      </c>
      <c r="C568" s="33" t="s">
        <v>986</v>
      </c>
      <c r="D568" s="21" t="s">
        <v>987</v>
      </c>
      <c r="E568" s="21" t="s">
        <v>988</v>
      </c>
      <c r="F568" s="20">
        <v>300</v>
      </c>
      <c r="G568" s="23">
        <f t="shared" si="67"/>
        <v>6025.64102564103</v>
      </c>
      <c r="H568" s="23">
        <v>7050</v>
      </c>
      <c r="I568" s="23">
        <f t="shared" si="57"/>
        <v>6635.9253</v>
      </c>
      <c r="J568" s="23">
        <f t="shared" si="58"/>
        <v>22.119751</v>
      </c>
      <c r="K568" s="23">
        <f t="shared" si="69"/>
        <v>7050</v>
      </c>
    </row>
    <row r="569" s="17" customFormat="1" customHeight="1" spans="1:11">
      <c r="A569" s="17" t="s">
        <v>989</v>
      </c>
      <c r="B569" s="35" t="s">
        <v>57</v>
      </c>
      <c r="C569" s="36" t="s">
        <v>990</v>
      </c>
      <c r="D569" s="35" t="s">
        <v>991</v>
      </c>
      <c r="E569" s="35" t="s">
        <v>992</v>
      </c>
      <c r="F569" s="17">
        <v>2100</v>
      </c>
      <c r="G569" s="37">
        <v>14179.49</v>
      </c>
      <c r="H569" s="37">
        <f t="shared" ref="H569:H604" si="70">G569*1.17</f>
        <v>16590.0033</v>
      </c>
      <c r="I569" s="23">
        <f t="shared" si="57"/>
        <v>15615.6060461778</v>
      </c>
      <c r="J569" s="23">
        <f t="shared" si="58"/>
        <v>7.43600287913229</v>
      </c>
      <c r="K569" s="37">
        <f t="shared" si="69"/>
        <v>16590.0033</v>
      </c>
    </row>
    <row r="570" customHeight="1" spans="1:11">
      <c r="A570" s="20" t="s">
        <v>993</v>
      </c>
      <c r="B570" s="21" t="s">
        <v>994</v>
      </c>
      <c r="C570" s="22" t="s">
        <v>995</v>
      </c>
      <c r="D570" s="21" t="s">
        <v>856</v>
      </c>
      <c r="E570" s="21" t="s">
        <v>996</v>
      </c>
      <c r="F570" s="20">
        <v>400</v>
      </c>
      <c r="G570" s="23">
        <v>813.675</v>
      </c>
      <c r="H570" s="23">
        <f t="shared" si="70"/>
        <v>951.99975</v>
      </c>
      <c r="I570" s="23">
        <f t="shared" si="57"/>
        <v>896.0849966835</v>
      </c>
      <c r="J570" s="23">
        <f t="shared" si="58"/>
        <v>2.24021249170875</v>
      </c>
      <c r="K570" s="23">
        <f>SUM(H570:H571)</f>
        <v>34611.99885</v>
      </c>
    </row>
    <row r="571" customHeight="1" spans="1:10">
      <c r="A571" s="20" t="s">
        <v>57</v>
      </c>
      <c r="B571" s="21" t="s">
        <v>994</v>
      </c>
      <c r="C571" s="22" t="s">
        <v>997</v>
      </c>
      <c r="D571" s="21" t="s">
        <v>998</v>
      </c>
      <c r="E571" s="21" t="s">
        <v>999</v>
      </c>
      <c r="F571" s="20">
        <v>2000</v>
      </c>
      <c r="G571" s="23">
        <v>28769.23</v>
      </c>
      <c r="H571" s="23">
        <f t="shared" si="70"/>
        <v>33659.9991</v>
      </c>
      <c r="I571" s="23">
        <f t="shared" si="57"/>
        <v>31683.0127128606</v>
      </c>
      <c r="J571" s="23">
        <f t="shared" si="58"/>
        <v>15.8415063564303</v>
      </c>
    </row>
    <row r="572" customHeight="1" spans="1:11">
      <c r="A572" s="20" t="s">
        <v>1000</v>
      </c>
      <c r="B572" s="21" t="s">
        <v>994</v>
      </c>
      <c r="C572" s="22" t="s">
        <v>1001</v>
      </c>
      <c r="D572" s="21" t="s">
        <v>1002</v>
      </c>
      <c r="E572" s="21" t="s">
        <v>1003</v>
      </c>
      <c r="F572" s="20">
        <v>800</v>
      </c>
      <c r="G572" s="23">
        <v>25435.9</v>
      </c>
      <c r="H572" s="23">
        <f t="shared" si="70"/>
        <v>29760.003</v>
      </c>
      <c r="I572" s="23">
        <f t="shared" si="57"/>
        <v>28012.078983798</v>
      </c>
      <c r="J572" s="23">
        <f t="shared" si="58"/>
        <v>35.0150987297475</v>
      </c>
      <c r="K572" s="23">
        <f>SUM(H572:H574)</f>
        <v>49239.9999</v>
      </c>
    </row>
    <row r="573" customHeight="1" spans="1:10">
      <c r="A573" s="20" t="s">
        <v>74</v>
      </c>
      <c r="B573" s="21" t="s">
        <v>994</v>
      </c>
      <c r="C573" s="22" t="s">
        <v>1004</v>
      </c>
      <c r="D573" s="21" t="s">
        <v>626</v>
      </c>
      <c r="E573" s="21" t="s">
        <v>1005</v>
      </c>
      <c r="F573" s="20">
        <v>400</v>
      </c>
      <c r="G573" s="23">
        <v>3931.62</v>
      </c>
      <c r="H573" s="23">
        <f t="shared" si="70"/>
        <v>4599.9954</v>
      </c>
      <c r="I573" s="23">
        <f t="shared" si="57"/>
        <v>4329.8192701764</v>
      </c>
      <c r="J573" s="23">
        <f t="shared" si="58"/>
        <v>10.824548175441</v>
      </c>
    </row>
    <row r="574" customHeight="1" spans="1:10">
      <c r="A574" s="20" t="s">
        <v>57</v>
      </c>
      <c r="B574" s="21" t="s">
        <v>994</v>
      </c>
      <c r="C574" s="22" t="s">
        <v>1006</v>
      </c>
      <c r="D574" s="21" t="s">
        <v>1007</v>
      </c>
      <c r="E574" s="21" t="s">
        <v>1008</v>
      </c>
      <c r="F574" s="20">
        <v>800</v>
      </c>
      <c r="G574" s="23">
        <v>12717.95</v>
      </c>
      <c r="H574" s="23">
        <f t="shared" si="70"/>
        <v>14880.0015</v>
      </c>
      <c r="I574" s="23">
        <f t="shared" si="57"/>
        <v>14006.039491899</v>
      </c>
      <c r="J574" s="23">
        <f t="shared" si="58"/>
        <v>17.5075493648737</v>
      </c>
    </row>
    <row r="575" customHeight="1" spans="1:11">
      <c r="A575" s="20" t="s">
        <v>1009</v>
      </c>
      <c r="B575" s="21" t="s">
        <v>994</v>
      </c>
      <c r="C575" s="22" t="s">
        <v>1010</v>
      </c>
      <c r="D575" s="21" t="s">
        <v>1011</v>
      </c>
      <c r="E575" s="21" t="s">
        <v>1012</v>
      </c>
      <c r="F575" s="20">
        <v>480</v>
      </c>
      <c r="G575" s="23">
        <v>8516.92</v>
      </c>
      <c r="H575" s="23">
        <f t="shared" si="70"/>
        <v>9964.7964</v>
      </c>
      <c r="I575" s="23">
        <f t="shared" si="57"/>
        <v>9379.5240482424</v>
      </c>
      <c r="J575" s="23">
        <f t="shared" si="58"/>
        <v>19.540675100505</v>
      </c>
      <c r="K575" s="23">
        <f>H575</f>
        <v>9964.7964</v>
      </c>
    </row>
    <row r="576" customHeight="1" spans="1:11">
      <c r="A576" s="20" t="s">
        <v>57</v>
      </c>
      <c r="B576" s="21" t="s">
        <v>994</v>
      </c>
      <c r="C576" s="22" t="s">
        <v>1013</v>
      </c>
      <c r="D576" s="21" t="s">
        <v>1014</v>
      </c>
      <c r="E576" s="21" t="s">
        <v>1015</v>
      </c>
      <c r="F576" s="20">
        <v>200</v>
      </c>
      <c r="G576" s="23">
        <v>9598.29</v>
      </c>
      <c r="H576" s="23">
        <f t="shared" si="70"/>
        <v>11229.9993</v>
      </c>
      <c r="I576" s="23">
        <f t="shared" si="57"/>
        <v>10570.4165211138</v>
      </c>
      <c r="J576" s="23">
        <f t="shared" si="58"/>
        <v>52.852082605569</v>
      </c>
      <c r="K576" s="23">
        <f>H576</f>
        <v>11229.9993</v>
      </c>
    </row>
    <row r="577" customHeight="1" spans="1:11">
      <c r="A577" s="20" t="s">
        <v>90</v>
      </c>
      <c r="B577" s="21" t="s">
        <v>994</v>
      </c>
      <c r="C577" s="22" t="s">
        <v>1016</v>
      </c>
      <c r="D577" s="21" t="s">
        <v>1017</v>
      </c>
      <c r="E577" s="21" t="s">
        <v>325</v>
      </c>
      <c r="F577" s="20">
        <v>200</v>
      </c>
      <c r="G577" s="23">
        <v>9452.99</v>
      </c>
      <c r="H577" s="23">
        <f t="shared" si="70"/>
        <v>11059.9983</v>
      </c>
      <c r="I577" s="23">
        <f t="shared" si="57"/>
        <v>10410.4003598478</v>
      </c>
      <c r="J577" s="23">
        <f t="shared" si="58"/>
        <v>52.052001799239</v>
      </c>
      <c r="K577" s="23">
        <f t="shared" ref="K577:K581" si="71">SUM(H577:H578)</f>
        <v>44719.9974</v>
      </c>
    </row>
    <row r="578" customHeight="1" spans="1:10">
      <c r="A578" s="20" t="s">
        <v>57</v>
      </c>
      <c r="B578" s="21" t="s">
        <v>994</v>
      </c>
      <c r="C578" s="22" t="s">
        <v>997</v>
      </c>
      <c r="D578" s="21" t="s">
        <v>998</v>
      </c>
      <c r="E578" s="21" t="s">
        <v>999</v>
      </c>
      <c r="F578" s="20">
        <v>2000</v>
      </c>
      <c r="G578" s="23">
        <v>28769.23</v>
      </c>
      <c r="H578" s="23">
        <f t="shared" si="70"/>
        <v>33659.9991</v>
      </c>
      <c r="I578" s="23">
        <f t="shared" si="57"/>
        <v>31683.0127128606</v>
      </c>
      <c r="J578" s="23">
        <f t="shared" si="58"/>
        <v>15.8415063564303</v>
      </c>
    </row>
    <row r="579" customHeight="1" spans="1:11">
      <c r="A579" s="20" t="s">
        <v>993</v>
      </c>
      <c r="B579" s="21" t="s">
        <v>994</v>
      </c>
      <c r="C579" s="22" t="s">
        <v>995</v>
      </c>
      <c r="D579" s="21" t="s">
        <v>856</v>
      </c>
      <c r="E579" s="21" t="s">
        <v>996</v>
      </c>
      <c r="F579" s="20">
        <v>400</v>
      </c>
      <c r="G579" s="23">
        <v>813.675</v>
      </c>
      <c r="H579" s="23">
        <f t="shared" si="70"/>
        <v>951.99975</v>
      </c>
      <c r="I579" s="23">
        <f t="shared" ref="I579:I642" si="72">H579*0.941266</f>
        <v>896.0849966835</v>
      </c>
      <c r="J579" s="23">
        <f t="shared" ref="J579:J642" si="73">I579/F579</f>
        <v>2.24021249170875</v>
      </c>
      <c r="K579" s="23">
        <f t="shared" si="71"/>
        <v>10311.99975</v>
      </c>
    </row>
    <row r="580" customHeight="1" spans="1:10">
      <c r="A580" s="20" t="s">
        <v>57</v>
      </c>
      <c r="B580" s="21" t="s">
        <v>994</v>
      </c>
      <c r="C580" s="22" t="s">
        <v>1018</v>
      </c>
      <c r="D580" s="21" t="s">
        <v>1019</v>
      </c>
      <c r="E580" s="21" t="s">
        <v>32</v>
      </c>
      <c r="F580" s="20">
        <v>300</v>
      </c>
      <c r="G580" s="23">
        <v>8000</v>
      </c>
      <c r="H580" s="23">
        <f t="shared" si="70"/>
        <v>9360</v>
      </c>
      <c r="I580" s="23">
        <f t="shared" si="72"/>
        <v>8810.24976</v>
      </c>
      <c r="J580" s="23">
        <f t="shared" si="73"/>
        <v>29.3674992</v>
      </c>
    </row>
    <row r="581" customHeight="1" spans="1:11">
      <c r="A581" s="20" t="s">
        <v>57</v>
      </c>
      <c r="B581" s="21" t="s">
        <v>1020</v>
      </c>
      <c r="C581" s="22" t="s">
        <v>1021</v>
      </c>
      <c r="D581" s="21" t="s">
        <v>1022</v>
      </c>
      <c r="E581" s="21" t="s">
        <v>1023</v>
      </c>
      <c r="F581" s="20">
        <v>2000</v>
      </c>
      <c r="G581" s="23">
        <v>24034.185</v>
      </c>
      <c r="H581" s="23">
        <f t="shared" si="70"/>
        <v>28119.99645</v>
      </c>
      <c r="I581" s="23">
        <f t="shared" si="72"/>
        <v>26468.3965785057</v>
      </c>
      <c r="J581" s="23">
        <f t="shared" si="73"/>
        <v>13.2341982892529</v>
      </c>
      <c r="K581" s="23">
        <f t="shared" si="71"/>
        <v>36258.39945</v>
      </c>
    </row>
    <row r="582" customHeight="1" spans="1:10">
      <c r="A582" s="20" t="s">
        <v>74</v>
      </c>
      <c r="B582" s="21" t="s">
        <v>1020</v>
      </c>
      <c r="C582" s="22" t="s">
        <v>1024</v>
      </c>
      <c r="D582" s="21" t="s">
        <v>815</v>
      </c>
      <c r="E582" s="21" t="s">
        <v>1025</v>
      </c>
      <c r="F582" s="20">
        <v>240</v>
      </c>
      <c r="G582" s="23">
        <v>6955.9</v>
      </c>
      <c r="H582" s="23">
        <f t="shared" si="70"/>
        <v>8138.403</v>
      </c>
      <c r="I582" s="23">
        <f t="shared" si="72"/>
        <v>7660.402038198</v>
      </c>
      <c r="J582" s="23">
        <f t="shared" si="73"/>
        <v>31.918341825825</v>
      </c>
    </row>
    <row r="583" customHeight="1" spans="1:11">
      <c r="A583" s="20" t="s">
        <v>90</v>
      </c>
      <c r="B583" s="21" t="s">
        <v>1020</v>
      </c>
      <c r="C583" s="22" t="s">
        <v>1026</v>
      </c>
      <c r="D583" s="21" t="s">
        <v>331</v>
      </c>
      <c r="E583" s="21" t="s">
        <v>1027</v>
      </c>
      <c r="F583" s="20">
        <v>600</v>
      </c>
      <c r="G583" s="23">
        <v>9958.974</v>
      </c>
      <c r="H583" s="23">
        <f t="shared" si="70"/>
        <v>11651.99958</v>
      </c>
      <c r="I583" s="23">
        <f t="shared" si="72"/>
        <v>10967.6310366683</v>
      </c>
      <c r="J583" s="23">
        <f t="shared" si="73"/>
        <v>18.2793850611138</v>
      </c>
      <c r="K583" s="23">
        <f>SUM(H583:H588)</f>
        <v>80368.99884</v>
      </c>
    </row>
    <row r="584" customHeight="1" spans="1:10">
      <c r="A584" s="20" t="s">
        <v>57</v>
      </c>
      <c r="B584" s="21" t="s">
        <v>1020</v>
      </c>
      <c r="C584" s="22" t="s">
        <v>1028</v>
      </c>
      <c r="D584" s="21" t="s">
        <v>1029</v>
      </c>
      <c r="E584" s="21" t="s">
        <v>1030</v>
      </c>
      <c r="F584" s="20">
        <v>400</v>
      </c>
      <c r="G584" s="23">
        <v>5278.634</v>
      </c>
      <c r="H584" s="23">
        <f t="shared" si="70"/>
        <v>6176.00178</v>
      </c>
      <c r="I584" s="23">
        <f t="shared" si="72"/>
        <v>5813.26049145348</v>
      </c>
      <c r="J584" s="23">
        <f t="shared" si="73"/>
        <v>14.5331512286337</v>
      </c>
    </row>
    <row r="585" customHeight="1" spans="1:10">
      <c r="A585" s="20" t="s">
        <v>57</v>
      </c>
      <c r="B585" s="21" t="s">
        <v>1020</v>
      </c>
      <c r="C585" s="22" t="s">
        <v>997</v>
      </c>
      <c r="D585" s="21" t="s">
        <v>998</v>
      </c>
      <c r="E585" s="21" t="s">
        <v>999</v>
      </c>
      <c r="F585" s="20">
        <v>400</v>
      </c>
      <c r="G585" s="23">
        <v>4430.77</v>
      </c>
      <c r="H585" s="23">
        <f t="shared" si="70"/>
        <v>5184.0009</v>
      </c>
      <c r="I585" s="23">
        <f t="shared" si="72"/>
        <v>4879.5237911394</v>
      </c>
      <c r="J585" s="23">
        <f t="shared" si="73"/>
        <v>12.1988094778485</v>
      </c>
    </row>
    <row r="586" customHeight="1" spans="1:10">
      <c r="A586" s="20" t="s">
        <v>57</v>
      </c>
      <c r="B586" s="21" t="s">
        <v>1020</v>
      </c>
      <c r="C586" s="22" t="s">
        <v>1031</v>
      </c>
      <c r="D586" s="21" t="s">
        <v>1032</v>
      </c>
      <c r="E586" s="21" t="s">
        <v>1033</v>
      </c>
      <c r="F586" s="20">
        <v>240</v>
      </c>
      <c r="G586" s="23">
        <v>5415.384</v>
      </c>
      <c r="H586" s="23">
        <f t="shared" si="70"/>
        <v>6335.99928</v>
      </c>
      <c r="I586" s="23">
        <f t="shared" si="72"/>
        <v>5963.86069828848</v>
      </c>
      <c r="J586" s="23">
        <f t="shared" si="73"/>
        <v>24.849419576202</v>
      </c>
    </row>
    <row r="587" customHeight="1" spans="1:10">
      <c r="A587" s="20" t="s">
        <v>1034</v>
      </c>
      <c r="B587" s="21" t="s">
        <v>1020</v>
      </c>
      <c r="C587" s="22" t="s">
        <v>1035</v>
      </c>
      <c r="D587" s="21" t="s">
        <v>1036</v>
      </c>
      <c r="E587" s="21" t="s">
        <v>1037</v>
      </c>
      <c r="F587" s="20">
        <v>100</v>
      </c>
      <c r="G587" s="23">
        <v>3248.72</v>
      </c>
      <c r="H587" s="23">
        <f t="shared" si="70"/>
        <v>3801.0024</v>
      </c>
      <c r="I587" s="23">
        <f t="shared" si="72"/>
        <v>3577.7543250384</v>
      </c>
      <c r="J587" s="23">
        <f t="shared" si="73"/>
        <v>35.777543250384</v>
      </c>
    </row>
    <row r="588" customHeight="1" spans="1:10">
      <c r="A588" s="20" t="s">
        <v>256</v>
      </c>
      <c r="B588" s="21" t="s">
        <v>1020</v>
      </c>
      <c r="C588" s="22" t="s">
        <v>356</v>
      </c>
      <c r="D588" s="21" t="s">
        <v>577</v>
      </c>
      <c r="E588" s="21" t="s">
        <v>329</v>
      </c>
      <c r="F588" s="20">
        <v>1200</v>
      </c>
      <c r="G588" s="23">
        <v>40358.97</v>
      </c>
      <c r="H588" s="23">
        <f t="shared" si="70"/>
        <v>47219.9949</v>
      </c>
      <c r="I588" s="23">
        <f t="shared" si="72"/>
        <v>44446.5757195434</v>
      </c>
      <c r="J588" s="23">
        <f t="shared" si="73"/>
        <v>37.0388130996195</v>
      </c>
    </row>
    <row r="589" customHeight="1" spans="1:11">
      <c r="A589" s="20" t="s">
        <v>57</v>
      </c>
      <c r="B589" s="21" t="s">
        <v>1020</v>
      </c>
      <c r="C589" s="22" t="s">
        <v>1021</v>
      </c>
      <c r="D589" s="21" t="s">
        <v>1022</v>
      </c>
      <c r="E589" s="21" t="s">
        <v>1023</v>
      </c>
      <c r="F589" s="20">
        <v>2500</v>
      </c>
      <c r="G589" s="23">
        <v>30042.74</v>
      </c>
      <c r="H589" s="23">
        <f t="shared" si="70"/>
        <v>35150.0058</v>
      </c>
      <c r="I589" s="23">
        <f t="shared" si="72"/>
        <v>33085.5053593428</v>
      </c>
      <c r="J589" s="23">
        <f t="shared" si="73"/>
        <v>13.2342021437371</v>
      </c>
      <c r="K589" s="23">
        <f>SUM(H589:H594)</f>
        <v>104691.9978</v>
      </c>
    </row>
    <row r="590" customHeight="1" spans="1:10">
      <c r="A590" s="20" t="s">
        <v>74</v>
      </c>
      <c r="B590" s="21" t="s">
        <v>1020</v>
      </c>
      <c r="C590" s="22" t="s">
        <v>1024</v>
      </c>
      <c r="D590" s="21" t="s">
        <v>815</v>
      </c>
      <c r="E590" s="21" t="s">
        <v>1025</v>
      </c>
      <c r="F590" s="20">
        <v>480</v>
      </c>
      <c r="G590" s="23">
        <v>13911.79</v>
      </c>
      <c r="H590" s="23">
        <f t="shared" si="70"/>
        <v>16276.7943</v>
      </c>
      <c r="I590" s="23">
        <f t="shared" si="72"/>
        <v>15320.7930635838</v>
      </c>
      <c r="J590" s="23">
        <f t="shared" si="73"/>
        <v>31.9183188824662</v>
      </c>
    </row>
    <row r="591" customHeight="1" spans="1:10">
      <c r="A591" s="20" t="s">
        <v>57</v>
      </c>
      <c r="B591" s="21" t="s">
        <v>1020</v>
      </c>
      <c r="C591" s="22" t="s">
        <v>1028</v>
      </c>
      <c r="D591" s="21" t="s">
        <v>1029</v>
      </c>
      <c r="E591" s="21" t="s">
        <v>1030</v>
      </c>
      <c r="F591" s="20">
        <v>400</v>
      </c>
      <c r="G591" s="23">
        <v>5278.63</v>
      </c>
      <c r="H591" s="23">
        <f t="shared" si="70"/>
        <v>6175.9971</v>
      </c>
      <c r="I591" s="23">
        <f t="shared" si="72"/>
        <v>5813.2560863286</v>
      </c>
      <c r="J591" s="23">
        <f t="shared" si="73"/>
        <v>14.5331402158215</v>
      </c>
    </row>
    <row r="592" customHeight="1" spans="1:10">
      <c r="A592" s="20" t="s">
        <v>90</v>
      </c>
      <c r="B592" s="21" t="s">
        <v>1020</v>
      </c>
      <c r="C592" s="22" t="s">
        <v>1026</v>
      </c>
      <c r="D592" s="21" t="s">
        <v>331</v>
      </c>
      <c r="E592" s="21" t="s">
        <v>1027</v>
      </c>
      <c r="F592" s="20">
        <v>600</v>
      </c>
      <c r="G592" s="23">
        <v>9958.97</v>
      </c>
      <c r="H592" s="23">
        <f t="shared" si="70"/>
        <v>11651.9949</v>
      </c>
      <c r="I592" s="23">
        <f t="shared" si="72"/>
        <v>10967.6266315434</v>
      </c>
      <c r="J592" s="23">
        <f t="shared" si="73"/>
        <v>18.279377719239</v>
      </c>
    </row>
    <row r="593" customHeight="1" spans="1:10">
      <c r="A593" s="20" t="s">
        <v>256</v>
      </c>
      <c r="B593" s="21" t="s">
        <v>1020</v>
      </c>
      <c r="C593" s="22" t="s">
        <v>356</v>
      </c>
      <c r="D593" s="21" t="s">
        <v>577</v>
      </c>
      <c r="E593" s="21" t="s">
        <v>329</v>
      </c>
      <c r="F593" s="20">
        <v>600</v>
      </c>
      <c r="G593" s="23">
        <v>20179.49</v>
      </c>
      <c r="H593" s="23">
        <f t="shared" si="70"/>
        <v>23610.0033</v>
      </c>
      <c r="I593" s="23">
        <f t="shared" si="72"/>
        <v>22223.2933661778</v>
      </c>
      <c r="J593" s="23">
        <f t="shared" si="73"/>
        <v>37.038822276963</v>
      </c>
    </row>
    <row r="594" customHeight="1" spans="1:10">
      <c r="A594" s="20" t="s">
        <v>1038</v>
      </c>
      <c r="B594" s="21" t="s">
        <v>1020</v>
      </c>
      <c r="C594" s="22" t="s">
        <v>1039</v>
      </c>
      <c r="D594" s="21" t="s">
        <v>1040</v>
      </c>
      <c r="E594" s="35" t="s">
        <v>1041</v>
      </c>
      <c r="F594" s="20">
        <v>480</v>
      </c>
      <c r="G594" s="23">
        <v>10108.72</v>
      </c>
      <c r="H594" s="23">
        <f t="shared" si="70"/>
        <v>11827.2024</v>
      </c>
      <c r="I594" s="23">
        <f t="shared" si="72"/>
        <v>11132.5434942384</v>
      </c>
      <c r="J594" s="23">
        <f t="shared" si="73"/>
        <v>23.19279894633</v>
      </c>
    </row>
    <row r="595" customHeight="1" spans="1:11">
      <c r="A595" s="20" t="s">
        <v>377</v>
      </c>
      <c r="B595" s="21" t="s">
        <v>1020</v>
      </c>
      <c r="C595" s="22" t="s">
        <v>1042</v>
      </c>
      <c r="D595" s="21" t="s">
        <v>1043</v>
      </c>
      <c r="E595" s="21" t="s">
        <v>219</v>
      </c>
      <c r="F595" s="20">
        <v>600</v>
      </c>
      <c r="G595" s="23">
        <v>5015.38</v>
      </c>
      <c r="H595" s="23">
        <f t="shared" si="70"/>
        <v>5867.9946</v>
      </c>
      <c r="I595" s="23">
        <f t="shared" si="72"/>
        <v>5523.3438051636</v>
      </c>
      <c r="J595" s="23">
        <f t="shared" si="73"/>
        <v>9.205573008606</v>
      </c>
      <c r="K595" s="23">
        <f>SUM(H595:H596)</f>
        <v>18041.9967</v>
      </c>
    </row>
    <row r="596" customHeight="1" spans="1:10">
      <c r="A596" s="20" t="s">
        <v>29</v>
      </c>
      <c r="B596" s="21" t="s">
        <v>1020</v>
      </c>
      <c r="C596" s="22" t="s">
        <v>1044</v>
      </c>
      <c r="D596" s="21" t="s">
        <v>577</v>
      </c>
      <c r="E596" s="21" t="s">
        <v>1045</v>
      </c>
      <c r="F596" s="20">
        <v>600</v>
      </c>
      <c r="G596" s="23">
        <v>10405.13</v>
      </c>
      <c r="H596" s="23">
        <f t="shared" si="70"/>
        <v>12174.0021</v>
      </c>
      <c r="I596" s="23">
        <f t="shared" si="72"/>
        <v>11458.9742606586</v>
      </c>
      <c r="J596" s="23">
        <f t="shared" si="73"/>
        <v>19.098290434431</v>
      </c>
    </row>
    <row r="597" customHeight="1" spans="1:11">
      <c r="A597" s="20" t="s">
        <v>57</v>
      </c>
      <c r="B597" s="21" t="s">
        <v>1020</v>
      </c>
      <c r="C597" s="22" t="s">
        <v>1021</v>
      </c>
      <c r="D597" s="21" t="s">
        <v>1022</v>
      </c>
      <c r="E597" s="21" t="s">
        <v>1023</v>
      </c>
      <c r="F597" s="20">
        <v>2000</v>
      </c>
      <c r="G597" s="23">
        <v>24034.19</v>
      </c>
      <c r="H597" s="23">
        <f t="shared" si="70"/>
        <v>28120.0023</v>
      </c>
      <c r="I597" s="23">
        <f t="shared" si="72"/>
        <v>26468.4020849118</v>
      </c>
      <c r="J597" s="23">
        <f t="shared" si="73"/>
        <v>13.2342010424559</v>
      </c>
      <c r="K597" s="23">
        <f>SUM(H597:H602)</f>
        <v>79691.4027</v>
      </c>
    </row>
    <row r="598" customHeight="1" spans="1:10">
      <c r="A598" s="20" t="s">
        <v>74</v>
      </c>
      <c r="B598" s="21" t="s">
        <v>1020</v>
      </c>
      <c r="C598" s="22" t="s">
        <v>1024</v>
      </c>
      <c r="D598" s="21" t="s">
        <v>1046</v>
      </c>
      <c r="E598" s="21" t="s">
        <v>1025</v>
      </c>
      <c r="F598" s="20">
        <v>240</v>
      </c>
      <c r="G598" s="23">
        <v>6955.9</v>
      </c>
      <c r="H598" s="23">
        <f t="shared" si="70"/>
        <v>8138.403</v>
      </c>
      <c r="I598" s="23">
        <f t="shared" si="72"/>
        <v>7660.402038198</v>
      </c>
      <c r="J598" s="23">
        <f t="shared" si="73"/>
        <v>31.918341825825</v>
      </c>
    </row>
    <row r="599" customHeight="1" spans="1:10">
      <c r="A599" s="20" t="s">
        <v>57</v>
      </c>
      <c r="B599" s="21" t="s">
        <v>1020</v>
      </c>
      <c r="C599" s="22" t="s">
        <v>1028</v>
      </c>
      <c r="D599" s="21" t="s">
        <v>1029</v>
      </c>
      <c r="E599" s="21" t="s">
        <v>1030</v>
      </c>
      <c r="F599" s="20">
        <v>400</v>
      </c>
      <c r="G599" s="23">
        <v>5278.63</v>
      </c>
      <c r="H599" s="23">
        <f t="shared" si="70"/>
        <v>6175.9971</v>
      </c>
      <c r="I599" s="23">
        <f t="shared" si="72"/>
        <v>5813.2560863286</v>
      </c>
      <c r="J599" s="23">
        <f t="shared" si="73"/>
        <v>14.5331402158215</v>
      </c>
    </row>
    <row r="600" customHeight="1" spans="1:10">
      <c r="A600" s="20" t="s">
        <v>90</v>
      </c>
      <c r="B600" s="21" t="s">
        <v>1020</v>
      </c>
      <c r="C600" s="22" t="s">
        <v>1026</v>
      </c>
      <c r="D600" s="21" t="s">
        <v>331</v>
      </c>
      <c r="E600" s="21" t="s">
        <v>1027</v>
      </c>
      <c r="F600" s="20">
        <v>600</v>
      </c>
      <c r="G600" s="23">
        <v>9958.97</v>
      </c>
      <c r="H600" s="23">
        <f t="shared" si="70"/>
        <v>11651.9949</v>
      </c>
      <c r="I600" s="23">
        <f t="shared" si="72"/>
        <v>10967.6266315434</v>
      </c>
      <c r="J600" s="23">
        <f t="shared" si="73"/>
        <v>18.279377719239</v>
      </c>
    </row>
    <row r="601" customHeight="1" spans="1:10">
      <c r="A601" s="20" t="s">
        <v>256</v>
      </c>
      <c r="B601" s="21" t="s">
        <v>1020</v>
      </c>
      <c r="C601" s="22" t="s">
        <v>356</v>
      </c>
      <c r="D601" s="21" t="s">
        <v>577</v>
      </c>
      <c r="E601" s="21" t="s">
        <v>329</v>
      </c>
      <c r="F601" s="20">
        <v>600</v>
      </c>
      <c r="G601" s="23">
        <v>20179.49</v>
      </c>
      <c r="H601" s="23">
        <f t="shared" si="70"/>
        <v>23610.0033</v>
      </c>
      <c r="I601" s="23">
        <f t="shared" si="72"/>
        <v>22223.2933661778</v>
      </c>
      <c r="J601" s="23">
        <f t="shared" si="73"/>
        <v>37.038822276963</v>
      </c>
    </row>
    <row r="602" customHeight="1" spans="1:10">
      <c r="A602" s="20" t="s">
        <v>90</v>
      </c>
      <c r="B602" s="21" t="s">
        <v>1020</v>
      </c>
      <c r="C602" s="22" t="s">
        <v>1047</v>
      </c>
      <c r="D602" s="21" t="s">
        <v>1048</v>
      </c>
      <c r="E602" s="21" t="s">
        <v>1049</v>
      </c>
      <c r="F602" s="20">
        <v>100</v>
      </c>
      <c r="G602" s="23">
        <v>1705.13</v>
      </c>
      <c r="H602" s="23">
        <f t="shared" si="70"/>
        <v>1995.0021</v>
      </c>
      <c r="I602" s="23">
        <f t="shared" si="72"/>
        <v>1877.8276466586</v>
      </c>
      <c r="J602" s="23">
        <f t="shared" si="73"/>
        <v>18.778276466586</v>
      </c>
    </row>
    <row r="603" customHeight="1" spans="1:11">
      <c r="A603" s="20" t="s">
        <v>29</v>
      </c>
      <c r="B603" s="21" t="s">
        <v>1050</v>
      </c>
      <c r="C603" s="22" t="s">
        <v>205</v>
      </c>
      <c r="D603" s="21" t="s">
        <v>281</v>
      </c>
      <c r="E603" s="21" t="s">
        <v>282</v>
      </c>
      <c r="F603" s="20">
        <v>400</v>
      </c>
      <c r="G603" s="23">
        <v>7182.91</v>
      </c>
      <c r="H603" s="23">
        <f t="shared" si="70"/>
        <v>8404.0047</v>
      </c>
      <c r="I603" s="23">
        <f t="shared" si="72"/>
        <v>7910.4038879502</v>
      </c>
      <c r="J603" s="23">
        <f t="shared" si="73"/>
        <v>19.7760097198755</v>
      </c>
      <c r="K603" s="23">
        <f t="shared" ref="K603:K608" si="74">H603</f>
        <v>8404.0047</v>
      </c>
    </row>
    <row r="604" customHeight="1" spans="1:11">
      <c r="A604" s="20" t="s">
        <v>29</v>
      </c>
      <c r="B604" s="21" t="s">
        <v>1050</v>
      </c>
      <c r="C604" s="22" t="s">
        <v>205</v>
      </c>
      <c r="D604" s="21" t="s">
        <v>281</v>
      </c>
      <c r="E604" s="21" t="s">
        <v>282</v>
      </c>
      <c r="F604" s="20">
        <v>-800</v>
      </c>
      <c r="G604" s="23">
        <v>-2229.06</v>
      </c>
      <c r="H604" s="23">
        <f t="shared" si="70"/>
        <v>-2608.0002</v>
      </c>
      <c r="I604" s="23">
        <f t="shared" si="72"/>
        <v>-2454.8219162532</v>
      </c>
      <c r="J604" s="23">
        <f t="shared" si="73"/>
        <v>3.0685273953165</v>
      </c>
      <c r="K604" s="23">
        <f t="shared" si="74"/>
        <v>-2608.0002</v>
      </c>
    </row>
    <row r="605" customHeight="1" spans="1:11">
      <c r="A605" s="20" t="s">
        <v>29</v>
      </c>
      <c r="B605" s="21" t="s">
        <v>1050</v>
      </c>
      <c r="C605" s="22" t="s">
        <v>205</v>
      </c>
      <c r="D605" s="21" t="s">
        <v>281</v>
      </c>
      <c r="E605" s="21" t="s">
        <v>282</v>
      </c>
      <c r="F605" s="20">
        <v>-1000</v>
      </c>
      <c r="G605" s="23">
        <v>-2786.324</v>
      </c>
      <c r="H605" s="23">
        <f t="shared" ref="H601:H637" si="75">G605*1.17</f>
        <v>-3259.99908</v>
      </c>
      <c r="I605" s="23">
        <f t="shared" si="72"/>
        <v>-3068.52629403528</v>
      </c>
      <c r="J605" s="23">
        <f t="shared" si="73"/>
        <v>3.06852629403528</v>
      </c>
      <c r="K605" s="23">
        <f t="shared" si="74"/>
        <v>-3259.99908</v>
      </c>
    </row>
    <row r="606" customHeight="1" spans="1:11">
      <c r="A606" s="20" t="s">
        <v>29</v>
      </c>
      <c r="B606" s="21" t="s">
        <v>1050</v>
      </c>
      <c r="C606" s="22" t="s">
        <v>205</v>
      </c>
      <c r="D606" s="21" t="s">
        <v>281</v>
      </c>
      <c r="E606" s="21" t="s">
        <v>282</v>
      </c>
      <c r="F606" s="20">
        <v>800</v>
      </c>
      <c r="G606" s="23">
        <v>14365.81</v>
      </c>
      <c r="H606" s="23">
        <f t="shared" si="75"/>
        <v>16807.9977</v>
      </c>
      <c r="I606" s="23">
        <f t="shared" si="72"/>
        <v>15820.7967630882</v>
      </c>
      <c r="J606" s="23">
        <f t="shared" si="73"/>
        <v>19.7759959538603</v>
      </c>
      <c r="K606" s="23">
        <f t="shared" si="74"/>
        <v>16807.9977</v>
      </c>
    </row>
    <row r="607" customHeight="1" spans="1:11">
      <c r="A607" s="20" t="s">
        <v>29</v>
      </c>
      <c r="B607" s="21" t="s">
        <v>1050</v>
      </c>
      <c r="C607" s="22" t="s">
        <v>205</v>
      </c>
      <c r="D607" s="21" t="s">
        <v>281</v>
      </c>
      <c r="E607" s="21" t="s">
        <v>282</v>
      </c>
      <c r="F607" s="20">
        <v>800</v>
      </c>
      <c r="G607" s="23">
        <v>14365.81</v>
      </c>
      <c r="H607" s="23">
        <f t="shared" si="75"/>
        <v>16807.9977</v>
      </c>
      <c r="I607" s="23">
        <f t="shared" si="72"/>
        <v>15820.7967630882</v>
      </c>
      <c r="J607" s="23">
        <f t="shared" si="73"/>
        <v>19.7759959538603</v>
      </c>
      <c r="K607" s="23">
        <f t="shared" si="74"/>
        <v>16807.9977</v>
      </c>
    </row>
    <row r="608" customHeight="1" spans="1:11">
      <c r="A608" s="20" t="s">
        <v>57</v>
      </c>
      <c r="B608" s="21" t="s">
        <v>1051</v>
      </c>
      <c r="C608" s="22" t="s">
        <v>1052</v>
      </c>
      <c r="D608" s="21" t="s">
        <v>613</v>
      </c>
      <c r="E608" s="21" t="s">
        <v>1053</v>
      </c>
      <c r="F608" s="20">
        <v>600</v>
      </c>
      <c r="G608" s="23">
        <v>76923.08</v>
      </c>
      <c r="H608" s="23">
        <f t="shared" si="75"/>
        <v>90000.0036</v>
      </c>
      <c r="I608" s="23">
        <f t="shared" si="72"/>
        <v>84713.9433885576</v>
      </c>
      <c r="J608" s="23">
        <f t="shared" si="73"/>
        <v>141.189905647596</v>
      </c>
      <c r="K608" s="23">
        <f t="shared" si="74"/>
        <v>90000.0036</v>
      </c>
    </row>
    <row r="609" customHeight="1" spans="1:11">
      <c r="A609" s="20" t="s">
        <v>849</v>
      </c>
      <c r="B609" s="21" t="s">
        <v>1051</v>
      </c>
      <c r="C609" s="22" t="s">
        <v>850</v>
      </c>
      <c r="D609" s="21" t="s">
        <v>136</v>
      </c>
      <c r="E609" s="21" t="s">
        <v>1054</v>
      </c>
      <c r="F609" s="20">
        <v>600</v>
      </c>
      <c r="G609" s="23">
        <v>13333.33</v>
      </c>
      <c r="H609" s="23">
        <f t="shared" si="75"/>
        <v>15599.9961</v>
      </c>
      <c r="I609" s="23">
        <f t="shared" si="72"/>
        <v>14683.7459290626</v>
      </c>
      <c r="J609" s="23">
        <f t="shared" si="73"/>
        <v>24.472909881771</v>
      </c>
      <c r="K609" s="23">
        <f>SUM(H609:H612)</f>
        <v>69159.9987</v>
      </c>
    </row>
    <row r="610" customHeight="1" spans="1:10">
      <c r="A610" s="20" t="s">
        <v>57</v>
      </c>
      <c r="B610" s="21" t="s">
        <v>1051</v>
      </c>
      <c r="C610" s="22" t="s">
        <v>1055</v>
      </c>
      <c r="D610" s="21" t="s">
        <v>1056</v>
      </c>
      <c r="E610" s="21" t="s">
        <v>1057</v>
      </c>
      <c r="F610" s="20">
        <v>400</v>
      </c>
      <c r="G610" s="23">
        <v>5777.78</v>
      </c>
      <c r="H610" s="23">
        <f t="shared" si="75"/>
        <v>6760.0026</v>
      </c>
      <c r="I610" s="23">
        <f t="shared" si="72"/>
        <v>6362.9606072916</v>
      </c>
      <c r="J610" s="23">
        <f t="shared" si="73"/>
        <v>15.907401518229</v>
      </c>
    </row>
    <row r="611" customHeight="1" spans="1:10">
      <c r="A611" s="20" t="s">
        <v>57</v>
      </c>
      <c r="B611" s="21" t="s">
        <v>1051</v>
      </c>
      <c r="C611" s="22" t="s">
        <v>1021</v>
      </c>
      <c r="D611" s="21" t="s">
        <v>1022</v>
      </c>
      <c r="E611" s="21" t="s">
        <v>1023</v>
      </c>
      <c r="F611" s="20">
        <v>1000</v>
      </c>
      <c r="G611" s="23">
        <v>15384.62</v>
      </c>
      <c r="H611" s="23">
        <f t="shared" si="75"/>
        <v>18000.0054</v>
      </c>
      <c r="I611" s="23">
        <f t="shared" si="72"/>
        <v>16942.7930828364</v>
      </c>
      <c r="J611" s="23">
        <f t="shared" si="73"/>
        <v>16.9427930828364</v>
      </c>
    </row>
    <row r="612" customHeight="1" spans="1:10">
      <c r="A612" s="20" t="s">
        <v>57</v>
      </c>
      <c r="B612" s="21" t="s">
        <v>1051</v>
      </c>
      <c r="C612" s="22" t="s">
        <v>1058</v>
      </c>
      <c r="D612" s="21" t="s">
        <v>1043</v>
      </c>
      <c r="E612" s="21" t="s">
        <v>219</v>
      </c>
      <c r="F612" s="20">
        <v>2000</v>
      </c>
      <c r="G612" s="23">
        <v>24615.38</v>
      </c>
      <c r="H612" s="23">
        <f t="shared" si="75"/>
        <v>28799.9946</v>
      </c>
      <c r="I612" s="23">
        <f t="shared" si="72"/>
        <v>27108.4557171636</v>
      </c>
      <c r="J612" s="23">
        <f t="shared" si="73"/>
        <v>13.5542278585818</v>
      </c>
    </row>
    <row r="613" customHeight="1" spans="1:11">
      <c r="A613" s="20" t="s">
        <v>57</v>
      </c>
      <c r="B613" s="21" t="s">
        <v>1051</v>
      </c>
      <c r="C613" s="22" t="s">
        <v>1058</v>
      </c>
      <c r="D613" s="21" t="s">
        <v>1043</v>
      </c>
      <c r="E613" s="21" t="s">
        <v>219</v>
      </c>
      <c r="F613" s="20">
        <v>400</v>
      </c>
      <c r="G613" s="23">
        <v>4923.08</v>
      </c>
      <c r="H613" s="23">
        <f t="shared" si="75"/>
        <v>5760.0036</v>
      </c>
      <c r="I613" s="23">
        <f t="shared" si="72"/>
        <v>5421.6955485576</v>
      </c>
      <c r="J613" s="23">
        <f t="shared" si="73"/>
        <v>13.554238871394</v>
      </c>
      <c r="K613" s="23">
        <f t="shared" ref="K613:K624" si="76">H613</f>
        <v>5760.0036</v>
      </c>
    </row>
    <row r="614" customHeight="1" spans="1:11">
      <c r="A614" s="20" t="s">
        <v>90</v>
      </c>
      <c r="B614" s="21" t="s">
        <v>1051</v>
      </c>
      <c r="C614" s="22" t="s">
        <v>1059</v>
      </c>
      <c r="D614" s="21" t="s">
        <v>258</v>
      </c>
      <c r="E614" s="21" t="s">
        <v>1060</v>
      </c>
      <c r="F614" s="20">
        <v>400</v>
      </c>
      <c r="G614" s="23">
        <v>1948.72</v>
      </c>
      <c r="H614" s="23">
        <f t="shared" si="75"/>
        <v>2280.0024</v>
      </c>
      <c r="I614" s="23">
        <f t="shared" si="72"/>
        <v>2146.0887390384</v>
      </c>
      <c r="J614" s="23">
        <f t="shared" si="73"/>
        <v>5.365221847596</v>
      </c>
      <c r="K614" s="23">
        <f>SUM(H614:H616)</f>
        <v>70280.0046</v>
      </c>
    </row>
    <row r="615" customHeight="1" spans="1:10">
      <c r="A615" s="20" t="s">
        <v>57</v>
      </c>
      <c r="B615" s="21" t="s">
        <v>1051</v>
      </c>
      <c r="C615" s="22" t="s">
        <v>1061</v>
      </c>
      <c r="D615" s="21" t="s">
        <v>1062</v>
      </c>
      <c r="E615" s="21" t="s">
        <v>1063</v>
      </c>
      <c r="F615" s="20">
        <v>400</v>
      </c>
      <c r="G615" s="23">
        <v>6837.61</v>
      </c>
      <c r="H615" s="23">
        <f t="shared" si="75"/>
        <v>8000.0037</v>
      </c>
      <c r="I615" s="23">
        <f t="shared" si="72"/>
        <v>7530.1314826842</v>
      </c>
      <c r="J615" s="23">
        <f t="shared" si="73"/>
        <v>18.8253287067105</v>
      </c>
    </row>
    <row r="616" customHeight="1" spans="1:10">
      <c r="A616" s="20" t="s">
        <v>57</v>
      </c>
      <c r="B616" s="21" t="s">
        <v>1051</v>
      </c>
      <c r="C616" s="22" t="s">
        <v>1064</v>
      </c>
      <c r="D616" s="21" t="s">
        <v>1065</v>
      </c>
      <c r="E616" s="21" t="s">
        <v>1066</v>
      </c>
      <c r="F616" s="20">
        <v>3000</v>
      </c>
      <c r="G616" s="23">
        <v>51282.05</v>
      </c>
      <c r="H616" s="23">
        <f t="shared" si="75"/>
        <v>59999.9985</v>
      </c>
      <c r="I616" s="23">
        <f t="shared" si="72"/>
        <v>56475.958588101</v>
      </c>
      <c r="J616" s="23">
        <f t="shared" si="73"/>
        <v>18.825319529367</v>
      </c>
    </row>
    <row r="617" customHeight="1" spans="1:11">
      <c r="A617" s="20" t="s">
        <v>335</v>
      </c>
      <c r="B617" s="21" t="s">
        <v>1051</v>
      </c>
      <c r="C617" s="22" t="s">
        <v>336</v>
      </c>
      <c r="D617" s="21" t="s">
        <v>13</v>
      </c>
      <c r="E617" s="21" t="s">
        <v>337</v>
      </c>
      <c r="F617" s="20">
        <v>420</v>
      </c>
      <c r="G617" s="23">
        <v>10625.64</v>
      </c>
      <c r="H617" s="23">
        <f t="shared" si="75"/>
        <v>12431.9988</v>
      </c>
      <c r="I617" s="23">
        <f t="shared" si="72"/>
        <v>11701.8177824808</v>
      </c>
      <c r="J617" s="23">
        <f t="shared" si="73"/>
        <v>27.8614709106686</v>
      </c>
      <c r="K617" s="23">
        <f t="shared" si="76"/>
        <v>12431.9988</v>
      </c>
    </row>
    <row r="618" customHeight="1" spans="1:11">
      <c r="A618" s="20" t="s">
        <v>90</v>
      </c>
      <c r="B618" s="21" t="s">
        <v>1051</v>
      </c>
      <c r="C618" s="22" t="s">
        <v>1067</v>
      </c>
      <c r="D618" s="21" t="s">
        <v>577</v>
      </c>
      <c r="E618" s="21" t="s">
        <v>329</v>
      </c>
      <c r="F618" s="20">
        <v>-206</v>
      </c>
      <c r="G618" s="23">
        <v>-88.03</v>
      </c>
      <c r="H618" s="23">
        <f t="shared" si="75"/>
        <v>-102.9951</v>
      </c>
      <c r="I618" s="23">
        <f t="shared" si="72"/>
        <v>-96.9457857966</v>
      </c>
      <c r="J618" s="23">
        <f t="shared" si="73"/>
        <v>0.470610610663107</v>
      </c>
      <c r="K618" s="23">
        <f t="shared" si="76"/>
        <v>-102.9951</v>
      </c>
    </row>
    <row r="619" customHeight="1" spans="1:11">
      <c r="A619" s="20" t="s">
        <v>57</v>
      </c>
      <c r="B619" s="21" t="s">
        <v>1051</v>
      </c>
      <c r="C619" s="22" t="s">
        <v>1052</v>
      </c>
      <c r="D619" s="21" t="s">
        <v>613</v>
      </c>
      <c r="E619" s="21" t="s">
        <v>1053</v>
      </c>
      <c r="F619" s="20">
        <v>-467</v>
      </c>
      <c r="G619" s="23">
        <v>-2474.7</v>
      </c>
      <c r="H619" s="23">
        <f t="shared" si="75"/>
        <v>-2895.399</v>
      </c>
      <c r="I619" s="23">
        <f t="shared" si="72"/>
        <v>-2725.340635134</v>
      </c>
      <c r="J619" s="23">
        <f t="shared" si="73"/>
        <v>5.83584718444111</v>
      </c>
      <c r="K619" s="23">
        <f t="shared" si="76"/>
        <v>-2895.399</v>
      </c>
    </row>
    <row r="620" customHeight="1" spans="1:11">
      <c r="A620" s="20" t="s">
        <v>57</v>
      </c>
      <c r="B620" s="21" t="s">
        <v>1051</v>
      </c>
      <c r="C620" s="22" t="s">
        <v>1064</v>
      </c>
      <c r="D620" s="21" t="s">
        <v>1065</v>
      </c>
      <c r="E620" s="21" t="s">
        <v>1066</v>
      </c>
      <c r="F620" s="20">
        <v>-353</v>
      </c>
      <c r="G620" s="23">
        <v>-126.72</v>
      </c>
      <c r="H620" s="23">
        <f t="shared" si="75"/>
        <v>-148.2624</v>
      </c>
      <c r="I620" s="23">
        <f t="shared" si="72"/>
        <v>-139.5543561984</v>
      </c>
      <c r="J620" s="23">
        <f t="shared" si="73"/>
        <v>0.39533811954221</v>
      </c>
      <c r="K620" s="23">
        <f t="shared" si="76"/>
        <v>-148.2624</v>
      </c>
    </row>
    <row r="621" customHeight="1" spans="1:11">
      <c r="A621" s="20" t="s">
        <v>57</v>
      </c>
      <c r="B621" s="21" t="s">
        <v>1051</v>
      </c>
      <c r="C621" s="22" t="s">
        <v>1058</v>
      </c>
      <c r="D621" s="21" t="s">
        <v>1043</v>
      </c>
      <c r="E621" s="21" t="s">
        <v>219</v>
      </c>
      <c r="F621" s="20">
        <v>-1262</v>
      </c>
      <c r="G621" s="23">
        <v>-1725.81</v>
      </c>
      <c r="H621" s="23">
        <f t="shared" si="75"/>
        <v>-2019.1977</v>
      </c>
      <c r="I621" s="23">
        <f t="shared" si="72"/>
        <v>-1900.6021422882</v>
      </c>
      <c r="J621" s="23">
        <f t="shared" si="73"/>
        <v>1.50602388453899</v>
      </c>
      <c r="K621" s="23">
        <f t="shared" si="76"/>
        <v>-2019.1977</v>
      </c>
    </row>
    <row r="622" customHeight="1" spans="1:11">
      <c r="A622" s="20" t="s">
        <v>57</v>
      </c>
      <c r="B622" s="21" t="s">
        <v>1051</v>
      </c>
      <c r="C622" s="22" t="s">
        <v>1068</v>
      </c>
      <c r="D622" s="21" t="s">
        <v>1069</v>
      </c>
      <c r="E622" s="21" t="s">
        <v>1070</v>
      </c>
      <c r="F622" s="20">
        <v>-314</v>
      </c>
      <c r="G622" s="23">
        <v>-858.8</v>
      </c>
      <c r="H622" s="23">
        <f t="shared" si="75"/>
        <v>-1004.796</v>
      </c>
      <c r="I622" s="23">
        <f t="shared" si="72"/>
        <v>-945.780311736</v>
      </c>
      <c r="J622" s="23">
        <f t="shared" si="73"/>
        <v>3.01203920935032</v>
      </c>
      <c r="K622" s="23">
        <f t="shared" si="76"/>
        <v>-1004.796</v>
      </c>
    </row>
    <row r="623" customHeight="1" spans="1:11">
      <c r="A623" s="20" t="s">
        <v>29</v>
      </c>
      <c r="B623" s="21" t="s">
        <v>1051</v>
      </c>
      <c r="C623" s="22" t="s">
        <v>1071</v>
      </c>
      <c r="D623" s="21" t="s">
        <v>577</v>
      </c>
      <c r="E623" s="21" t="s">
        <v>329</v>
      </c>
      <c r="F623" s="20">
        <v>-3000</v>
      </c>
      <c r="G623" s="23">
        <v>-8974.36</v>
      </c>
      <c r="H623" s="23">
        <f t="shared" si="75"/>
        <v>-10500.0012</v>
      </c>
      <c r="I623" s="23">
        <f t="shared" si="72"/>
        <v>-9883.2941295192</v>
      </c>
      <c r="J623" s="23">
        <f t="shared" si="73"/>
        <v>3.2944313765064</v>
      </c>
      <c r="K623" s="23">
        <f t="shared" si="76"/>
        <v>-10500.0012</v>
      </c>
    </row>
    <row r="624" customHeight="1" spans="1:11">
      <c r="A624" s="20" t="s">
        <v>57</v>
      </c>
      <c r="B624" s="21" t="s">
        <v>1051</v>
      </c>
      <c r="C624" s="22" t="s">
        <v>1061</v>
      </c>
      <c r="D624" s="21" t="s">
        <v>1062</v>
      </c>
      <c r="E624" s="21" t="s">
        <v>1063</v>
      </c>
      <c r="F624" s="20">
        <v>-390</v>
      </c>
      <c r="G624" s="23">
        <v>-1500</v>
      </c>
      <c r="H624" s="23">
        <f t="shared" si="75"/>
        <v>-1755</v>
      </c>
      <c r="I624" s="23">
        <f t="shared" si="72"/>
        <v>-1651.92183</v>
      </c>
      <c r="J624" s="23">
        <f t="shared" si="73"/>
        <v>4.235697</v>
      </c>
      <c r="K624" s="23">
        <f t="shared" si="76"/>
        <v>-1755</v>
      </c>
    </row>
    <row r="625" customHeight="1" spans="1:11">
      <c r="A625" s="20" t="s">
        <v>90</v>
      </c>
      <c r="B625" s="21" t="s">
        <v>1051</v>
      </c>
      <c r="C625" s="22" t="s">
        <v>1072</v>
      </c>
      <c r="D625" s="21" t="s">
        <v>311</v>
      </c>
      <c r="E625" s="21" t="s">
        <v>1073</v>
      </c>
      <c r="F625" s="20">
        <v>-320</v>
      </c>
      <c r="G625" s="23">
        <v>-218.8</v>
      </c>
      <c r="H625" s="23">
        <f t="shared" si="75"/>
        <v>-255.996</v>
      </c>
      <c r="I625" s="23">
        <f t="shared" si="72"/>
        <v>-240.960330936</v>
      </c>
      <c r="J625" s="23">
        <f t="shared" si="73"/>
        <v>0.753001034175</v>
      </c>
      <c r="K625" s="23">
        <f>SUM(H625:H627)</f>
        <v>-995.9976</v>
      </c>
    </row>
    <row r="626" customHeight="1" spans="1:10">
      <c r="A626" s="20" t="s">
        <v>849</v>
      </c>
      <c r="B626" s="21" t="s">
        <v>1051</v>
      </c>
      <c r="C626" s="22" t="s">
        <v>850</v>
      </c>
      <c r="D626" s="21" t="s">
        <v>136</v>
      </c>
      <c r="E626" s="21" t="s">
        <v>1054</v>
      </c>
      <c r="F626" s="20">
        <v>-600</v>
      </c>
      <c r="G626" s="23">
        <v>-461.54</v>
      </c>
      <c r="H626" s="23">
        <f t="shared" si="75"/>
        <v>-540.0018</v>
      </c>
      <c r="I626" s="23">
        <f t="shared" si="72"/>
        <v>-508.2853342788</v>
      </c>
      <c r="J626" s="23">
        <f t="shared" si="73"/>
        <v>0.847142223798</v>
      </c>
    </row>
    <row r="627" customHeight="1" spans="1:10">
      <c r="A627" s="20" t="s">
        <v>57</v>
      </c>
      <c r="B627" s="21" t="s">
        <v>1051</v>
      </c>
      <c r="C627" s="22" t="s">
        <v>1021</v>
      </c>
      <c r="D627" s="21" t="s">
        <v>1022</v>
      </c>
      <c r="E627" s="21" t="s">
        <v>1023</v>
      </c>
      <c r="F627" s="20">
        <v>-1000</v>
      </c>
      <c r="G627" s="23">
        <v>-170.94</v>
      </c>
      <c r="H627" s="23">
        <f t="shared" si="75"/>
        <v>-199.9998</v>
      </c>
      <c r="I627" s="23">
        <f t="shared" si="72"/>
        <v>-188.2530117468</v>
      </c>
      <c r="J627" s="23">
        <f t="shared" si="73"/>
        <v>0.1882530117468</v>
      </c>
    </row>
    <row r="628" customHeight="1" spans="1:11">
      <c r="A628" s="20" t="s">
        <v>57</v>
      </c>
      <c r="B628" s="21" t="s">
        <v>1051</v>
      </c>
      <c r="C628" s="22" t="s">
        <v>1068</v>
      </c>
      <c r="D628" s="21" t="s">
        <v>1069</v>
      </c>
      <c r="E628" s="21" t="s">
        <v>1070</v>
      </c>
      <c r="F628" s="20">
        <v>-1200</v>
      </c>
      <c r="G628" s="23">
        <v>-3282.054</v>
      </c>
      <c r="H628" s="23">
        <f t="shared" si="75"/>
        <v>-3840.00318</v>
      </c>
      <c r="I628" s="23">
        <f t="shared" si="72"/>
        <v>-3614.46443322588</v>
      </c>
      <c r="J628" s="23">
        <f t="shared" si="73"/>
        <v>3.0120536943549</v>
      </c>
      <c r="K628" s="23">
        <f>SUM(H628:H629)</f>
        <v>-3905.69868</v>
      </c>
    </row>
    <row r="629" customHeight="1" spans="1:10">
      <c r="A629" s="20" t="s">
        <v>57</v>
      </c>
      <c r="B629" s="21" t="s">
        <v>1051</v>
      </c>
      <c r="C629" s="22" t="s">
        <v>1064</v>
      </c>
      <c r="D629" s="21" t="s">
        <v>1065</v>
      </c>
      <c r="E629" s="21" t="s">
        <v>1066</v>
      </c>
      <c r="F629" s="20">
        <v>-146</v>
      </c>
      <c r="G629" s="23">
        <v>-56.15</v>
      </c>
      <c r="H629" s="23">
        <f t="shared" si="75"/>
        <v>-65.6955</v>
      </c>
      <c r="I629" s="23">
        <f t="shared" si="72"/>
        <v>-61.836940503</v>
      </c>
      <c r="J629" s="23">
        <f t="shared" si="73"/>
        <v>0.423540688376712</v>
      </c>
    </row>
    <row r="630" customHeight="1" spans="1:11">
      <c r="A630" s="20" t="s">
        <v>57</v>
      </c>
      <c r="B630" s="21" t="s">
        <v>1051</v>
      </c>
      <c r="C630" s="22" t="s">
        <v>1064</v>
      </c>
      <c r="D630" s="21" t="s">
        <v>1065</v>
      </c>
      <c r="E630" s="21" t="s">
        <v>1066</v>
      </c>
      <c r="F630" s="20">
        <v>-3000</v>
      </c>
      <c r="G630" s="23">
        <v>-1153.85</v>
      </c>
      <c r="H630" s="23">
        <f t="shared" si="75"/>
        <v>-1350.0045</v>
      </c>
      <c r="I630" s="23">
        <f t="shared" si="72"/>
        <v>-1270.713335697</v>
      </c>
      <c r="J630" s="23">
        <f t="shared" si="73"/>
        <v>0.423571111899</v>
      </c>
      <c r="K630" s="23">
        <f>SUM(H630:H632)</f>
        <v>-5581.2042</v>
      </c>
    </row>
    <row r="631" customHeight="1" spans="1:10">
      <c r="A631" s="20" t="s">
        <v>29</v>
      </c>
      <c r="B631" s="21" t="s">
        <v>1051</v>
      </c>
      <c r="C631" s="22" t="s">
        <v>1071</v>
      </c>
      <c r="D631" s="21" t="s">
        <v>577</v>
      </c>
      <c r="E631" s="21" t="s">
        <v>329</v>
      </c>
      <c r="F631" s="20">
        <v>-1200</v>
      </c>
      <c r="G631" s="23">
        <v>-3589.74</v>
      </c>
      <c r="H631" s="23">
        <f t="shared" si="75"/>
        <v>-4199.9958</v>
      </c>
      <c r="I631" s="23">
        <f t="shared" si="72"/>
        <v>-3953.3132466828</v>
      </c>
      <c r="J631" s="23">
        <f t="shared" si="73"/>
        <v>3.294427705569</v>
      </c>
    </row>
    <row r="632" customHeight="1" spans="1:10">
      <c r="A632" s="20" t="s">
        <v>57</v>
      </c>
      <c r="B632" s="21" t="s">
        <v>1051</v>
      </c>
      <c r="C632" s="22" t="s">
        <v>1021</v>
      </c>
      <c r="D632" s="21" t="s">
        <v>1022</v>
      </c>
      <c r="E632" s="21" t="s">
        <v>1023</v>
      </c>
      <c r="F632" s="20">
        <v>-156</v>
      </c>
      <c r="G632" s="23">
        <v>-26.67</v>
      </c>
      <c r="H632" s="23">
        <f t="shared" si="75"/>
        <v>-31.2039</v>
      </c>
      <c r="I632" s="23">
        <f t="shared" si="72"/>
        <v>-29.3711701374</v>
      </c>
      <c r="J632" s="23">
        <f t="shared" si="73"/>
        <v>0.18827673165</v>
      </c>
    </row>
    <row r="633" customHeight="1" spans="1:11">
      <c r="A633" s="20" t="s">
        <v>57</v>
      </c>
      <c r="B633" s="21" t="s">
        <v>1051</v>
      </c>
      <c r="C633" s="22" t="s">
        <v>1058</v>
      </c>
      <c r="D633" s="21" t="s">
        <v>1074</v>
      </c>
      <c r="E633" s="21" t="s">
        <v>1075</v>
      </c>
      <c r="F633" s="20">
        <v>-1461</v>
      </c>
      <c r="G633" s="23">
        <v>-998.974</v>
      </c>
      <c r="H633" s="23">
        <f t="shared" si="75"/>
        <v>-1168.79958</v>
      </c>
      <c r="I633" s="23">
        <f t="shared" si="72"/>
        <v>-1100.15130546828</v>
      </c>
      <c r="J633" s="23">
        <f t="shared" si="73"/>
        <v>0.753012529410185</v>
      </c>
      <c r="K633" s="23">
        <f t="shared" ref="K633:K638" si="77">H633</f>
        <v>-1168.79958</v>
      </c>
    </row>
    <row r="634" customHeight="1" spans="1:11">
      <c r="A634" s="20" t="s">
        <v>57</v>
      </c>
      <c r="B634" s="21" t="s">
        <v>1051</v>
      </c>
      <c r="C634" s="22" t="s">
        <v>1055</v>
      </c>
      <c r="D634" s="21" t="s">
        <v>1056</v>
      </c>
      <c r="E634" s="21" t="s">
        <v>1057</v>
      </c>
      <c r="F634" s="21">
        <v>-400</v>
      </c>
      <c r="G634" s="23">
        <v>-2974.36</v>
      </c>
      <c r="H634" s="23">
        <f t="shared" si="75"/>
        <v>-3480.0012</v>
      </c>
      <c r="I634" s="23">
        <f t="shared" si="72"/>
        <v>-3275.6068095192</v>
      </c>
      <c r="J634" s="23">
        <f t="shared" si="73"/>
        <v>8.189017023798</v>
      </c>
      <c r="K634" s="23">
        <f>SUM(H634:H635)</f>
        <v>-11759.9976</v>
      </c>
    </row>
    <row r="635" customHeight="1" spans="1:10">
      <c r="A635" s="20" t="s">
        <v>57</v>
      </c>
      <c r="B635" s="21" t="s">
        <v>1051</v>
      </c>
      <c r="C635" s="22" t="s">
        <v>1052</v>
      </c>
      <c r="D635" s="21" t="s">
        <v>613</v>
      </c>
      <c r="E635" s="21" t="s">
        <v>1053</v>
      </c>
      <c r="F635" s="20">
        <v>-600</v>
      </c>
      <c r="G635" s="23">
        <v>-7076.92</v>
      </c>
      <c r="H635" s="23">
        <f t="shared" si="75"/>
        <v>-8279.9964</v>
      </c>
      <c r="I635" s="23">
        <f t="shared" si="72"/>
        <v>-7793.6790914424</v>
      </c>
      <c r="J635" s="23">
        <f t="shared" si="73"/>
        <v>12.989465152404</v>
      </c>
    </row>
    <row r="636" customHeight="1" spans="1:11">
      <c r="A636" s="20" t="s">
        <v>57</v>
      </c>
      <c r="B636" s="21" t="s">
        <v>1051</v>
      </c>
      <c r="C636" s="22" t="s">
        <v>1076</v>
      </c>
      <c r="D636" s="21" t="s">
        <v>1077</v>
      </c>
      <c r="E636" s="21" t="s">
        <v>1078</v>
      </c>
      <c r="F636" s="20">
        <v>-400</v>
      </c>
      <c r="G636" s="23">
        <v>-837.61</v>
      </c>
      <c r="H636" s="23">
        <f t="shared" si="75"/>
        <v>-980.0037</v>
      </c>
      <c r="I636" s="23">
        <f t="shared" si="72"/>
        <v>-922.4441626842</v>
      </c>
      <c r="J636" s="23">
        <f t="shared" si="73"/>
        <v>2.3061104067105</v>
      </c>
      <c r="K636" s="23">
        <f t="shared" si="77"/>
        <v>-980.0037</v>
      </c>
    </row>
    <row r="637" customHeight="1" spans="1:11">
      <c r="A637" s="20" t="s">
        <v>57</v>
      </c>
      <c r="B637" s="21" t="s">
        <v>1051</v>
      </c>
      <c r="C637" s="22" t="s">
        <v>1052</v>
      </c>
      <c r="D637" s="21" t="s">
        <v>613</v>
      </c>
      <c r="E637" s="21" t="s">
        <v>1053</v>
      </c>
      <c r="F637" s="20">
        <v>-382</v>
      </c>
      <c r="G637" s="23">
        <v>-4505.64</v>
      </c>
      <c r="H637" s="23">
        <f t="shared" si="75"/>
        <v>-5271.5988</v>
      </c>
      <c r="I637" s="23">
        <f t="shared" si="72"/>
        <v>-4961.9767160808</v>
      </c>
      <c r="J637" s="23">
        <f t="shared" si="73"/>
        <v>12.9894678431435</v>
      </c>
      <c r="K637" s="23">
        <f t="shared" si="77"/>
        <v>-5271.5988</v>
      </c>
    </row>
    <row r="638" customHeight="1" spans="1:11">
      <c r="A638" s="20" t="s">
        <v>90</v>
      </c>
      <c r="B638" s="21" t="s">
        <v>1051</v>
      </c>
      <c r="C638" s="22" t="s">
        <v>1072</v>
      </c>
      <c r="D638" s="21" t="s">
        <v>311</v>
      </c>
      <c r="E638" s="21" t="s">
        <v>1073</v>
      </c>
      <c r="F638" s="20">
        <v>-95</v>
      </c>
      <c r="G638" s="23">
        <v>-64.96</v>
      </c>
      <c r="H638" s="23">
        <f t="shared" ref="H638:H701" si="78">G638*1.17</f>
        <v>-76.0032</v>
      </c>
      <c r="I638" s="23">
        <f t="shared" si="72"/>
        <v>-71.5392280512</v>
      </c>
      <c r="J638" s="23">
        <f t="shared" si="73"/>
        <v>0.753044505802105</v>
      </c>
      <c r="K638" s="23">
        <f t="shared" si="77"/>
        <v>-76.0032</v>
      </c>
    </row>
    <row r="639" customHeight="1" spans="1:11">
      <c r="A639" s="20" t="s">
        <v>29</v>
      </c>
      <c r="B639" s="21" t="s">
        <v>1051</v>
      </c>
      <c r="C639" s="22" t="s">
        <v>1071</v>
      </c>
      <c r="D639" s="21" t="s">
        <v>577</v>
      </c>
      <c r="E639" s="21" t="s">
        <v>329</v>
      </c>
      <c r="F639" s="20">
        <v>-274</v>
      </c>
      <c r="G639" s="23">
        <v>-819.655</v>
      </c>
      <c r="H639" s="23">
        <f t="shared" si="78"/>
        <v>-958.99635</v>
      </c>
      <c r="I639" s="23">
        <f t="shared" si="72"/>
        <v>-902.6706583791</v>
      </c>
      <c r="J639" s="23">
        <f t="shared" si="73"/>
        <v>3.29441846123759</v>
      </c>
      <c r="K639" s="23">
        <f>SUM(H639:H640)</f>
        <v>-1493.10135</v>
      </c>
    </row>
    <row r="640" customHeight="1" spans="1:10">
      <c r="A640" s="20" t="s">
        <v>57</v>
      </c>
      <c r="B640" s="21" t="s">
        <v>1051</v>
      </c>
      <c r="C640" s="22" t="s">
        <v>1076</v>
      </c>
      <c r="D640" s="21" t="s">
        <v>1077</v>
      </c>
      <c r="E640" s="21" t="s">
        <v>1078</v>
      </c>
      <c r="F640" s="20">
        <v>-218</v>
      </c>
      <c r="G640" s="23">
        <v>-456.5</v>
      </c>
      <c r="H640" s="23">
        <f t="shared" si="78"/>
        <v>-534.105</v>
      </c>
      <c r="I640" s="23">
        <f t="shared" si="72"/>
        <v>-502.73487693</v>
      </c>
      <c r="J640" s="23">
        <f t="shared" si="73"/>
        <v>2.30612328866972</v>
      </c>
    </row>
    <row r="641" customHeight="1" spans="1:11">
      <c r="A641" s="20" t="s">
        <v>57</v>
      </c>
      <c r="B641" s="21" t="s">
        <v>1051</v>
      </c>
      <c r="C641" s="22" t="s">
        <v>1064</v>
      </c>
      <c r="D641" s="21" t="s">
        <v>1065</v>
      </c>
      <c r="E641" s="21" t="s">
        <v>1066</v>
      </c>
      <c r="F641" s="20">
        <v>-3000</v>
      </c>
      <c r="G641" s="23">
        <v>-1153.85</v>
      </c>
      <c r="H641" s="23">
        <f t="shared" si="78"/>
        <v>-1350.0045</v>
      </c>
      <c r="I641" s="23">
        <f t="shared" si="72"/>
        <v>-1270.713335697</v>
      </c>
      <c r="J641" s="23">
        <f t="shared" si="73"/>
        <v>0.423571111899</v>
      </c>
      <c r="K641" s="23">
        <f t="shared" ref="K641:K660" si="79">H641</f>
        <v>-1350.0045</v>
      </c>
    </row>
    <row r="642" customHeight="1" spans="1:11">
      <c r="A642" s="20" t="s">
        <v>849</v>
      </c>
      <c r="B642" s="21" t="s">
        <v>1051</v>
      </c>
      <c r="C642" s="22" t="s">
        <v>850</v>
      </c>
      <c r="D642" s="21" t="s">
        <v>136</v>
      </c>
      <c r="E642" s="21" t="s">
        <v>1054</v>
      </c>
      <c r="F642" s="20">
        <v>-719</v>
      </c>
      <c r="G642" s="23">
        <v>-553.075</v>
      </c>
      <c r="H642" s="23">
        <f t="shared" si="78"/>
        <v>-647.09775</v>
      </c>
      <c r="I642" s="23">
        <f t="shared" si="72"/>
        <v>-609.0911107515</v>
      </c>
      <c r="J642" s="23">
        <f t="shared" si="73"/>
        <v>0.847136454452712</v>
      </c>
      <c r="K642" s="23">
        <f>SUM(H642:H644)</f>
        <v>-4037.4009</v>
      </c>
    </row>
    <row r="643" customHeight="1" spans="1:10">
      <c r="A643" s="20" t="s">
        <v>57</v>
      </c>
      <c r="B643" s="21" t="s">
        <v>1051</v>
      </c>
      <c r="C643" s="22" t="s">
        <v>1055</v>
      </c>
      <c r="D643" s="21" t="s">
        <v>1056</v>
      </c>
      <c r="E643" s="21" t="s">
        <v>1057</v>
      </c>
      <c r="F643" s="20">
        <v>-169</v>
      </c>
      <c r="G643" s="23">
        <v>-1256.665</v>
      </c>
      <c r="H643" s="23">
        <f t="shared" si="78"/>
        <v>-1470.29805</v>
      </c>
      <c r="I643" s="23">
        <f t="shared" ref="I643:I706" si="80">H643*0.941266</f>
        <v>-1383.9415643313</v>
      </c>
      <c r="J643" s="23">
        <f t="shared" ref="J643:J706" si="81">I643/F643</f>
        <v>8.18900333923846</v>
      </c>
    </row>
    <row r="644" customHeight="1" spans="1:10">
      <c r="A644" s="20" t="s">
        <v>57</v>
      </c>
      <c r="B644" s="21" t="s">
        <v>1051</v>
      </c>
      <c r="C644" s="22" t="s">
        <v>1058</v>
      </c>
      <c r="D644" s="21" t="s">
        <v>1043</v>
      </c>
      <c r="E644" s="21" t="s">
        <v>219</v>
      </c>
      <c r="F644" s="20">
        <v>-1200</v>
      </c>
      <c r="G644" s="23">
        <v>-1641.03</v>
      </c>
      <c r="H644" s="23">
        <f t="shared" si="78"/>
        <v>-1920.0051</v>
      </c>
      <c r="I644" s="23">
        <f t="shared" si="80"/>
        <v>-1807.2355204566</v>
      </c>
      <c r="J644" s="23">
        <f t="shared" si="81"/>
        <v>1.5060296003805</v>
      </c>
    </row>
    <row r="645" customHeight="1" spans="1:11">
      <c r="A645" s="20" t="s">
        <v>57</v>
      </c>
      <c r="B645" s="21" t="s">
        <v>1051</v>
      </c>
      <c r="C645" s="22" t="s">
        <v>1076</v>
      </c>
      <c r="D645" s="21" t="s">
        <v>1077</v>
      </c>
      <c r="E645" s="21" t="s">
        <v>1078</v>
      </c>
      <c r="F645" s="20">
        <v>-62</v>
      </c>
      <c r="G645" s="23">
        <v>-2408.46</v>
      </c>
      <c r="H645" s="23">
        <f t="shared" si="78"/>
        <v>-2817.8982</v>
      </c>
      <c r="I645" s="23">
        <f t="shared" si="80"/>
        <v>-2652.3917671212</v>
      </c>
      <c r="J645" s="23">
        <f t="shared" si="81"/>
        <v>42.7805123729226</v>
      </c>
      <c r="K645" s="23">
        <f t="shared" si="79"/>
        <v>-2817.8982</v>
      </c>
    </row>
    <row r="646" customHeight="1" spans="1:11">
      <c r="A646" s="20" t="s">
        <v>57</v>
      </c>
      <c r="B646" s="21" t="s">
        <v>1051</v>
      </c>
      <c r="C646" s="22" t="s">
        <v>1076</v>
      </c>
      <c r="D646" s="21" t="s">
        <v>1077</v>
      </c>
      <c r="E646" s="21" t="s">
        <v>1078</v>
      </c>
      <c r="F646" s="20">
        <v>-400</v>
      </c>
      <c r="G646" s="23">
        <v>-14700.854</v>
      </c>
      <c r="H646" s="23">
        <f t="shared" si="78"/>
        <v>-17199.99918</v>
      </c>
      <c r="I646" s="23">
        <f t="shared" si="80"/>
        <v>-16189.7744281619</v>
      </c>
      <c r="J646" s="23">
        <f t="shared" si="81"/>
        <v>40.4744360704047</v>
      </c>
      <c r="K646" s="23">
        <f t="shared" si="79"/>
        <v>-17199.99918</v>
      </c>
    </row>
    <row r="647" customHeight="1" spans="1:11">
      <c r="A647" s="20" t="s">
        <v>57</v>
      </c>
      <c r="B647" s="21" t="s">
        <v>1051</v>
      </c>
      <c r="C647" s="22" t="s">
        <v>1076</v>
      </c>
      <c r="D647" s="21" t="s">
        <v>1077</v>
      </c>
      <c r="E647" s="21" t="s">
        <v>1078</v>
      </c>
      <c r="F647" s="20">
        <v>-8</v>
      </c>
      <c r="G647" s="23">
        <v>-310.77</v>
      </c>
      <c r="H647" s="23">
        <f t="shared" si="78"/>
        <v>-363.6009</v>
      </c>
      <c r="I647" s="23">
        <f t="shared" si="80"/>
        <v>-342.2451647394</v>
      </c>
      <c r="J647" s="23">
        <f t="shared" si="81"/>
        <v>42.780645592425</v>
      </c>
      <c r="K647" s="23">
        <f t="shared" si="79"/>
        <v>-363.6009</v>
      </c>
    </row>
    <row r="648" customHeight="1" spans="1:11">
      <c r="A648" s="20" t="s">
        <v>90</v>
      </c>
      <c r="B648" s="21" t="s">
        <v>1051</v>
      </c>
      <c r="C648" s="22" t="s">
        <v>1079</v>
      </c>
      <c r="D648" s="21" t="s">
        <v>815</v>
      </c>
      <c r="E648" s="21" t="s">
        <v>1080</v>
      </c>
      <c r="F648" s="20">
        <v>-1800</v>
      </c>
      <c r="G648" s="23">
        <v>-11230.77</v>
      </c>
      <c r="H648" s="23">
        <f t="shared" si="78"/>
        <v>-13140.0009</v>
      </c>
      <c r="I648" s="23">
        <f t="shared" si="80"/>
        <v>-12368.2360871394</v>
      </c>
      <c r="J648" s="23">
        <f t="shared" si="81"/>
        <v>6.871242270633</v>
      </c>
      <c r="K648" s="23">
        <f t="shared" si="79"/>
        <v>-13140.0009</v>
      </c>
    </row>
    <row r="649" customHeight="1" spans="1:11">
      <c r="A649" s="20" t="s">
        <v>90</v>
      </c>
      <c r="B649" s="21" t="s">
        <v>1051</v>
      </c>
      <c r="C649" s="22" t="s">
        <v>1079</v>
      </c>
      <c r="D649" s="21" t="s">
        <v>815</v>
      </c>
      <c r="E649" s="21" t="s">
        <v>1080</v>
      </c>
      <c r="F649" s="20">
        <v>-358</v>
      </c>
      <c r="G649" s="23">
        <v>-2233.675</v>
      </c>
      <c r="H649" s="23">
        <f t="shared" si="78"/>
        <v>-2613.39975</v>
      </c>
      <c r="I649" s="23">
        <f t="shared" si="80"/>
        <v>-2459.9043290835</v>
      </c>
      <c r="J649" s="23">
        <f t="shared" si="81"/>
        <v>6.87124114269134</v>
      </c>
      <c r="K649" s="23">
        <f t="shared" si="79"/>
        <v>-2613.39975</v>
      </c>
    </row>
    <row r="650" customHeight="1" spans="1:11">
      <c r="A650" s="20" t="s">
        <v>335</v>
      </c>
      <c r="B650" s="21" t="s">
        <v>1051</v>
      </c>
      <c r="C650" s="22" t="s">
        <v>336</v>
      </c>
      <c r="D650" s="21" t="s">
        <v>13</v>
      </c>
      <c r="E650" s="21" t="s">
        <v>337</v>
      </c>
      <c r="F650" s="20">
        <v>-172</v>
      </c>
      <c r="G650" s="23">
        <v>-735.04</v>
      </c>
      <c r="H650" s="23">
        <f t="shared" si="78"/>
        <v>-859.9968</v>
      </c>
      <c r="I650" s="23">
        <f t="shared" si="80"/>
        <v>-809.4857479488</v>
      </c>
      <c r="J650" s="23">
        <f t="shared" si="81"/>
        <v>4.70631248807442</v>
      </c>
      <c r="K650" s="23">
        <f t="shared" si="79"/>
        <v>-859.9968</v>
      </c>
    </row>
    <row r="651" customHeight="1" spans="1:11">
      <c r="A651" s="20" t="s">
        <v>90</v>
      </c>
      <c r="B651" s="21" t="s">
        <v>1051</v>
      </c>
      <c r="C651" s="22" t="s">
        <v>1059</v>
      </c>
      <c r="D651" s="21" t="s">
        <v>258</v>
      </c>
      <c r="E651" s="21" t="s">
        <v>1060</v>
      </c>
      <c r="F651" s="20">
        <v>-730</v>
      </c>
      <c r="G651" s="23">
        <v>-686.324</v>
      </c>
      <c r="H651" s="23">
        <f t="shared" si="78"/>
        <v>-802.99908</v>
      </c>
      <c r="I651" s="23">
        <f t="shared" si="80"/>
        <v>-755.83573203528</v>
      </c>
      <c r="J651" s="23">
        <f t="shared" si="81"/>
        <v>1.03539141374696</v>
      </c>
      <c r="K651" s="23">
        <f t="shared" si="79"/>
        <v>-802.99908</v>
      </c>
    </row>
    <row r="652" customHeight="1" spans="1:11">
      <c r="A652" s="20" t="s">
        <v>1000</v>
      </c>
      <c r="B652" s="21" t="s">
        <v>1051</v>
      </c>
      <c r="C652" s="22" t="s">
        <v>1001</v>
      </c>
      <c r="D652" s="21" t="s">
        <v>1002</v>
      </c>
      <c r="E652" s="21" t="s">
        <v>1003</v>
      </c>
      <c r="F652" s="20">
        <v>-131</v>
      </c>
      <c r="G652" s="23">
        <v>-317.98</v>
      </c>
      <c r="H652" s="23">
        <f t="shared" si="78"/>
        <v>-372.0366</v>
      </c>
      <c r="I652" s="23">
        <f t="shared" si="80"/>
        <v>-350.1854023356</v>
      </c>
      <c r="J652" s="23">
        <f t="shared" si="81"/>
        <v>2.67317101019542</v>
      </c>
      <c r="K652" s="23">
        <f t="shared" si="79"/>
        <v>-372.0366</v>
      </c>
    </row>
    <row r="653" customHeight="1" spans="1:11">
      <c r="A653" s="20" t="s">
        <v>1000</v>
      </c>
      <c r="B653" s="21" t="s">
        <v>1051</v>
      </c>
      <c r="C653" s="22" t="s">
        <v>1001</v>
      </c>
      <c r="D653" s="21" t="s">
        <v>1002</v>
      </c>
      <c r="E653" s="21" t="s">
        <v>1003</v>
      </c>
      <c r="F653" s="20">
        <v>-400</v>
      </c>
      <c r="G653" s="23">
        <v>-683.76</v>
      </c>
      <c r="H653" s="23">
        <f t="shared" si="78"/>
        <v>-799.9992</v>
      </c>
      <c r="I653" s="23">
        <f t="shared" si="80"/>
        <v>-753.0120469872</v>
      </c>
      <c r="J653" s="23">
        <f t="shared" si="81"/>
        <v>1.882530117468</v>
      </c>
      <c r="K653" s="23">
        <f t="shared" si="79"/>
        <v>-799.9992</v>
      </c>
    </row>
    <row r="654" customHeight="1" spans="1:11">
      <c r="A654" s="20" t="s">
        <v>1081</v>
      </c>
      <c r="B654" s="21" t="s">
        <v>1082</v>
      </c>
      <c r="C654" s="22" t="s">
        <v>1083</v>
      </c>
      <c r="D654" s="21" t="s">
        <v>1084</v>
      </c>
      <c r="E654" s="21" t="s">
        <v>1085</v>
      </c>
      <c r="F654" s="20">
        <v>1200</v>
      </c>
      <c r="G654" s="23">
        <v>21394.87</v>
      </c>
      <c r="H654" s="23">
        <f t="shared" si="78"/>
        <v>25031.9979</v>
      </c>
      <c r="I654" s="23">
        <f t="shared" si="80"/>
        <v>23561.7685353414</v>
      </c>
      <c r="J654" s="23">
        <f t="shared" si="81"/>
        <v>19.6348071127845</v>
      </c>
      <c r="K654" s="23">
        <f t="shared" si="79"/>
        <v>25031.9979</v>
      </c>
    </row>
    <row r="655" customHeight="1" spans="1:11">
      <c r="A655" s="20" t="s">
        <v>1086</v>
      </c>
      <c r="B655" s="21" t="s">
        <v>1082</v>
      </c>
      <c r="C655" s="22" t="s">
        <v>1087</v>
      </c>
      <c r="D655" s="21" t="s">
        <v>895</v>
      </c>
      <c r="E655" s="21" t="s">
        <v>1080</v>
      </c>
      <c r="F655" s="20">
        <v>1600</v>
      </c>
      <c r="G655" s="23">
        <v>38003.42</v>
      </c>
      <c r="H655" s="23">
        <f t="shared" si="78"/>
        <v>44464.0014</v>
      </c>
      <c r="I655" s="23">
        <f t="shared" si="80"/>
        <v>41852.4527417724</v>
      </c>
      <c r="J655" s="23">
        <f t="shared" si="81"/>
        <v>26.1577829636078</v>
      </c>
      <c r="K655" s="23">
        <f t="shared" si="79"/>
        <v>44464.0014</v>
      </c>
    </row>
    <row r="656" customHeight="1" spans="1:11">
      <c r="A656" s="20" t="s">
        <v>1088</v>
      </c>
      <c r="B656" s="21" t="s">
        <v>1082</v>
      </c>
      <c r="C656" s="22" t="s">
        <v>1089</v>
      </c>
      <c r="D656" s="21" t="s">
        <v>1090</v>
      </c>
      <c r="E656" s="21" t="s">
        <v>153</v>
      </c>
      <c r="F656" s="20">
        <v>2000</v>
      </c>
      <c r="G656" s="23">
        <v>65641.025</v>
      </c>
      <c r="H656" s="23">
        <f t="shared" si="78"/>
        <v>76799.99925</v>
      </c>
      <c r="I656" s="23">
        <f t="shared" si="80"/>
        <v>72289.2280940505</v>
      </c>
      <c r="J656" s="23">
        <f t="shared" si="81"/>
        <v>36.1446140470253</v>
      </c>
      <c r="K656" s="23">
        <f t="shared" si="79"/>
        <v>76799.99925</v>
      </c>
    </row>
    <row r="657" customHeight="1" spans="1:11">
      <c r="A657" s="20" t="s">
        <v>90</v>
      </c>
      <c r="B657" s="21" t="s">
        <v>1082</v>
      </c>
      <c r="C657" s="22" t="s">
        <v>330</v>
      </c>
      <c r="D657" s="21" t="s">
        <v>1091</v>
      </c>
      <c r="E657" s="21" t="s">
        <v>1092</v>
      </c>
      <c r="F657" s="20">
        <v>2400</v>
      </c>
      <c r="G657" s="23">
        <v>90584.615</v>
      </c>
      <c r="H657" s="23">
        <f t="shared" si="78"/>
        <v>105983.99955</v>
      </c>
      <c r="I657" s="23">
        <f t="shared" si="80"/>
        <v>99759.1353204303</v>
      </c>
      <c r="J657" s="23">
        <f t="shared" si="81"/>
        <v>41.5663063835126</v>
      </c>
      <c r="K657" s="23">
        <f t="shared" si="79"/>
        <v>105983.99955</v>
      </c>
    </row>
    <row r="658" customHeight="1" spans="1:11">
      <c r="A658" s="20" t="s">
        <v>90</v>
      </c>
      <c r="B658" s="21" t="s">
        <v>1082</v>
      </c>
      <c r="C658" s="22" t="s">
        <v>1093</v>
      </c>
      <c r="D658" s="21" t="s">
        <v>1094</v>
      </c>
      <c r="E658" s="21" t="s">
        <v>251</v>
      </c>
      <c r="F658" s="20">
        <v>5000</v>
      </c>
      <c r="G658" s="23">
        <v>114871.794</v>
      </c>
      <c r="H658" s="23">
        <f t="shared" si="78"/>
        <v>134399.99898</v>
      </c>
      <c r="I658" s="23">
        <f t="shared" si="80"/>
        <v>126506.149439909</v>
      </c>
      <c r="J658" s="23">
        <f t="shared" si="81"/>
        <v>25.3012298879817</v>
      </c>
      <c r="K658" s="23">
        <f t="shared" si="79"/>
        <v>134399.99898</v>
      </c>
    </row>
    <row r="659" customHeight="1" spans="1:11">
      <c r="A659" s="20" t="s">
        <v>1095</v>
      </c>
      <c r="B659" s="21" t="s">
        <v>1082</v>
      </c>
      <c r="C659" s="22" t="s">
        <v>1096</v>
      </c>
      <c r="D659" s="21" t="s">
        <v>1097</v>
      </c>
      <c r="E659" s="21" t="s">
        <v>1098</v>
      </c>
      <c r="F659" s="20">
        <v>3200</v>
      </c>
      <c r="G659" s="23">
        <v>82707.69</v>
      </c>
      <c r="H659" s="23">
        <f t="shared" si="78"/>
        <v>96767.9973</v>
      </c>
      <c r="I659" s="23">
        <f t="shared" si="80"/>
        <v>91084.4257465818</v>
      </c>
      <c r="J659" s="23">
        <f t="shared" si="81"/>
        <v>28.4638830458068</v>
      </c>
      <c r="K659" s="23">
        <f t="shared" si="79"/>
        <v>96767.9973</v>
      </c>
    </row>
    <row r="660" customHeight="1" spans="1:11">
      <c r="A660" s="20" t="s">
        <v>1099</v>
      </c>
      <c r="B660" s="21" t="s">
        <v>1082</v>
      </c>
      <c r="C660" s="22" t="s">
        <v>1100</v>
      </c>
      <c r="D660" s="21" t="s">
        <v>1101</v>
      </c>
      <c r="E660" s="21" t="s">
        <v>1102</v>
      </c>
      <c r="F660" s="20">
        <v>800</v>
      </c>
      <c r="G660" s="23">
        <v>35671.794</v>
      </c>
      <c r="H660" s="23">
        <f t="shared" si="78"/>
        <v>41735.99898</v>
      </c>
      <c r="I660" s="23">
        <f t="shared" si="80"/>
        <v>39284.6768159087</v>
      </c>
      <c r="J660" s="23">
        <f t="shared" si="81"/>
        <v>49.1058460198858</v>
      </c>
      <c r="K660" s="23">
        <f t="shared" si="79"/>
        <v>41735.99898</v>
      </c>
    </row>
    <row r="661" customHeight="1" spans="1:11">
      <c r="A661" s="20" t="s">
        <v>1088</v>
      </c>
      <c r="B661" s="21" t="s">
        <v>1082</v>
      </c>
      <c r="C661" s="22" t="s">
        <v>1089</v>
      </c>
      <c r="D661" s="21" t="s">
        <v>1103</v>
      </c>
      <c r="E661" s="21" t="s">
        <v>153</v>
      </c>
      <c r="F661" s="20">
        <v>3000</v>
      </c>
      <c r="G661" s="23">
        <v>47692.31</v>
      </c>
      <c r="H661" s="23">
        <f t="shared" si="78"/>
        <v>55800.0027</v>
      </c>
      <c r="I661" s="23">
        <f t="shared" si="80"/>
        <v>52522.6453414182</v>
      </c>
      <c r="J661" s="23">
        <f t="shared" si="81"/>
        <v>17.5075484471394</v>
      </c>
      <c r="K661" s="23">
        <f>SUM(H661:H662)</f>
        <v>132600.00195</v>
      </c>
    </row>
    <row r="662" customHeight="1" spans="1:10">
      <c r="A662" s="20" t="s">
        <v>1088</v>
      </c>
      <c r="B662" s="21" t="s">
        <v>1082</v>
      </c>
      <c r="C662" s="22" t="s">
        <v>1089</v>
      </c>
      <c r="D662" s="21" t="s">
        <v>1090</v>
      </c>
      <c r="E662" s="21" t="s">
        <v>153</v>
      </c>
      <c r="F662" s="20">
        <v>2000</v>
      </c>
      <c r="G662" s="23">
        <v>65641.025</v>
      </c>
      <c r="H662" s="23">
        <f t="shared" si="78"/>
        <v>76799.99925</v>
      </c>
      <c r="I662" s="23">
        <f t="shared" si="80"/>
        <v>72289.2280940505</v>
      </c>
      <c r="J662" s="23">
        <f t="shared" si="81"/>
        <v>36.1446140470253</v>
      </c>
    </row>
    <row r="663" customHeight="1" spans="1:11">
      <c r="A663" s="20" t="s">
        <v>1104</v>
      </c>
      <c r="B663" s="21" t="s">
        <v>1082</v>
      </c>
      <c r="C663" s="22" t="s">
        <v>1105</v>
      </c>
      <c r="D663" s="21" t="s">
        <v>1106</v>
      </c>
      <c r="E663" s="21" t="s">
        <v>1107</v>
      </c>
      <c r="F663" s="20">
        <v>400</v>
      </c>
      <c r="G663" s="23">
        <v>21176.07</v>
      </c>
      <c r="H663" s="23">
        <f t="shared" si="78"/>
        <v>24776.0019</v>
      </c>
      <c r="I663" s="23">
        <f t="shared" si="80"/>
        <v>23320.8082044054</v>
      </c>
      <c r="J663" s="23">
        <f t="shared" si="81"/>
        <v>58.3020205110135</v>
      </c>
      <c r="K663" s="23">
        <f t="shared" ref="K663:K684" si="82">H663</f>
        <v>24776.0019</v>
      </c>
    </row>
    <row r="664" customHeight="1" spans="1:11">
      <c r="A664" s="20" t="s">
        <v>905</v>
      </c>
      <c r="B664" s="21" t="s">
        <v>1082</v>
      </c>
      <c r="C664" s="22" t="s">
        <v>1108</v>
      </c>
      <c r="D664" s="21" t="s">
        <v>1109</v>
      </c>
      <c r="E664" s="21" t="s">
        <v>1110</v>
      </c>
      <c r="F664" s="20">
        <v>200</v>
      </c>
      <c r="G664" s="23">
        <v>25623.93</v>
      </c>
      <c r="H664" s="23">
        <f t="shared" si="78"/>
        <v>29979.9981</v>
      </c>
      <c r="I664" s="23">
        <f t="shared" si="80"/>
        <v>28219.1528915946</v>
      </c>
      <c r="J664" s="23">
        <f t="shared" si="81"/>
        <v>141.095764457973</v>
      </c>
      <c r="K664" s="23">
        <f t="shared" si="82"/>
        <v>29979.9981</v>
      </c>
    </row>
    <row r="665" customHeight="1" spans="1:11">
      <c r="A665" s="20" t="s">
        <v>74</v>
      </c>
      <c r="B665" s="21" t="s">
        <v>1082</v>
      </c>
      <c r="C665" s="22" t="s">
        <v>207</v>
      </c>
      <c r="D665" s="21" t="s">
        <v>208</v>
      </c>
      <c r="E665" s="21" t="s">
        <v>224</v>
      </c>
      <c r="F665" s="20">
        <v>800</v>
      </c>
      <c r="G665" s="23">
        <v>24943.59</v>
      </c>
      <c r="H665" s="23">
        <f t="shared" si="78"/>
        <v>29184.0003</v>
      </c>
      <c r="I665" s="23">
        <f t="shared" si="80"/>
        <v>27469.9072263798</v>
      </c>
      <c r="J665" s="23">
        <f t="shared" si="81"/>
        <v>34.3373840329748</v>
      </c>
      <c r="K665" s="23">
        <f t="shared" si="82"/>
        <v>29184.0003</v>
      </c>
    </row>
    <row r="666" customHeight="1" spans="1:11">
      <c r="A666" s="20" t="s">
        <v>90</v>
      </c>
      <c r="B666" s="21" t="s">
        <v>1082</v>
      </c>
      <c r="C666" s="22" t="s">
        <v>330</v>
      </c>
      <c r="D666" s="21" t="s">
        <v>1091</v>
      </c>
      <c r="E666" s="21" t="s">
        <v>1092</v>
      </c>
      <c r="F666" s="20">
        <v>4800</v>
      </c>
      <c r="G666" s="23">
        <v>181169.23</v>
      </c>
      <c r="H666" s="23">
        <f t="shared" si="78"/>
        <v>211967.9991</v>
      </c>
      <c r="I666" s="23">
        <f t="shared" si="80"/>
        <v>199518.270640861</v>
      </c>
      <c r="J666" s="23">
        <f t="shared" si="81"/>
        <v>41.5663063835126</v>
      </c>
      <c r="K666" s="23">
        <f t="shared" si="82"/>
        <v>211967.9991</v>
      </c>
    </row>
    <row r="667" customHeight="1" spans="1:11">
      <c r="A667" s="20" t="s">
        <v>29</v>
      </c>
      <c r="B667" s="21" t="s">
        <v>1082</v>
      </c>
      <c r="C667" s="22" t="s">
        <v>217</v>
      </c>
      <c r="D667" s="21" t="s">
        <v>1074</v>
      </c>
      <c r="E667" s="35" t="s">
        <v>1111</v>
      </c>
      <c r="F667" s="20">
        <v>1800</v>
      </c>
      <c r="G667" s="23">
        <v>41461.54</v>
      </c>
      <c r="H667" s="23">
        <f t="shared" si="78"/>
        <v>48510.0018</v>
      </c>
      <c r="I667" s="23">
        <f t="shared" si="80"/>
        <v>45660.8153542788</v>
      </c>
      <c r="J667" s="23">
        <f t="shared" si="81"/>
        <v>25.367119641266</v>
      </c>
      <c r="K667" s="23">
        <f t="shared" si="82"/>
        <v>48510.0018</v>
      </c>
    </row>
    <row r="668" customHeight="1" spans="1:11">
      <c r="A668" s="20" t="s">
        <v>1112</v>
      </c>
      <c r="B668" s="21" t="s">
        <v>1082</v>
      </c>
      <c r="C668" s="22" t="s">
        <v>1113</v>
      </c>
      <c r="D668" s="21" t="s">
        <v>1114</v>
      </c>
      <c r="E668" s="35" t="s">
        <v>1115</v>
      </c>
      <c r="F668" s="20">
        <v>800</v>
      </c>
      <c r="G668" s="23">
        <v>11295.73</v>
      </c>
      <c r="H668" s="23">
        <f t="shared" si="78"/>
        <v>13216.0041</v>
      </c>
      <c r="I668" s="23">
        <f t="shared" si="80"/>
        <v>12439.7753151906</v>
      </c>
      <c r="J668" s="23">
        <f t="shared" si="81"/>
        <v>15.5497191439883</v>
      </c>
      <c r="K668" s="23">
        <f t="shared" si="82"/>
        <v>13216.0041</v>
      </c>
    </row>
    <row r="669" customHeight="1" spans="1:11">
      <c r="A669" s="20" t="s">
        <v>202</v>
      </c>
      <c r="B669" s="21" t="s">
        <v>1082</v>
      </c>
      <c r="C669" s="22" t="s">
        <v>1116</v>
      </c>
      <c r="D669" s="21" t="s">
        <v>1117</v>
      </c>
      <c r="E669" s="21" t="s">
        <v>1118</v>
      </c>
      <c r="F669" s="20">
        <v>9600</v>
      </c>
      <c r="G669" s="23">
        <v>59158.974</v>
      </c>
      <c r="H669" s="23">
        <f t="shared" si="78"/>
        <v>69215.99958</v>
      </c>
      <c r="I669" s="23">
        <f t="shared" si="80"/>
        <v>65150.6670606683</v>
      </c>
      <c r="J669" s="23">
        <f t="shared" si="81"/>
        <v>6.78652781881961</v>
      </c>
      <c r="K669" s="23">
        <f t="shared" si="82"/>
        <v>69215.99958</v>
      </c>
    </row>
    <row r="670" customHeight="1" spans="1:11">
      <c r="A670" s="20" t="s">
        <v>1119</v>
      </c>
      <c r="B670" s="21" t="s">
        <v>1082</v>
      </c>
      <c r="C670" s="22" t="s">
        <v>1120</v>
      </c>
      <c r="D670" s="21" t="s">
        <v>1121</v>
      </c>
      <c r="E670" s="21" t="s">
        <v>1122</v>
      </c>
      <c r="F670" s="20">
        <v>3000</v>
      </c>
      <c r="G670" s="23">
        <v>63256.41</v>
      </c>
      <c r="H670" s="23">
        <f t="shared" si="78"/>
        <v>74009.9997</v>
      </c>
      <c r="I670" s="23">
        <f t="shared" si="80"/>
        <v>69663.0963776202</v>
      </c>
      <c r="J670" s="23">
        <f t="shared" si="81"/>
        <v>23.2210321258734</v>
      </c>
      <c r="K670" s="23">
        <f t="shared" si="82"/>
        <v>74009.9997</v>
      </c>
    </row>
    <row r="671" customHeight="1" spans="1:11">
      <c r="A671" s="20" t="s">
        <v>1123</v>
      </c>
      <c r="B671" s="21" t="s">
        <v>1082</v>
      </c>
      <c r="C671" s="22" t="s">
        <v>1124</v>
      </c>
      <c r="D671" s="21" t="s">
        <v>1121</v>
      </c>
      <c r="E671" s="21" t="s">
        <v>1125</v>
      </c>
      <c r="F671" s="20">
        <v>1500</v>
      </c>
      <c r="G671" s="23">
        <v>43397.44</v>
      </c>
      <c r="H671" s="23">
        <f t="shared" si="78"/>
        <v>50775.0048</v>
      </c>
      <c r="I671" s="23">
        <f t="shared" si="80"/>
        <v>47792.7856680768</v>
      </c>
      <c r="J671" s="23">
        <f t="shared" si="81"/>
        <v>31.8618571120512</v>
      </c>
      <c r="K671" s="23">
        <f t="shared" si="82"/>
        <v>50775.0048</v>
      </c>
    </row>
    <row r="672" customHeight="1" spans="1:11">
      <c r="A672" s="20" t="s">
        <v>1126</v>
      </c>
      <c r="B672" s="21" t="s">
        <v>1082</v>
      </c>
      <c r="C672" s="22" t="s">
        <v>1127</v>
      </c>
      <c r="D672" s="21" t="s">
        <v>45</v>
      </c>
      <c r="E672" s="21" t="s">
        <v>1128</v>
      </c>
      <c r="F672" s="20">
        <v>2400</v>
      </c>
      <c r="G672" s="23">
        <v>46871.794</v>
      </c>
      <c r="H672" s="23">
        <f t="shared" si="78"/>
        <v>54839.99898</v>
      </c>
      <c r="I672" s="23">
        <f t="shared" si="80"/>
        <v>51619.0264799087</v>
      </c>
      <c r="J672" s="23">
        <f t="shared" si="81"/>
        <v>21.507927699962</v>
      </c>
      <c r="K672" s="23">
        <f t="shared" si="82"/>
        <v>54839.99898</v>
      </c>
    </row>
    <row r="673" customHeight="1" spans="1:11">
      <c r="A673" s="20" t="s">
        <v>1129</v>
      </c>
      <c r="B673" s="21" t="s">
        <v>1082</v>
      </c>
      <c r="C673" s="22" t="s">
        <v>1130</v>
      </c>
      <c r="D673" s="21" t="s">
        <v>1131</v>
      </c>
      <c r="E673" s="21" t="s">
        <v>392</v>
      </c>
      <c r="F673" s="20">
        <v>1500</v>
      </c>
      <c r="G673" s="23">
        <v>36807.69</v>
      </c>
      <c r="H673" s="23">
        <f t="shared" si="78"/>
        <v>43064.9973</v>
      </c>
      <c r="I673" s="23">
        <f t="shared" si="80"/>
        <v>40535.6177485818</v>
      </c>
      <c r="J673" s="23">
        <f t="shared" si="81"/>
        <v>27.0237451657212</v>
      </c>
      <c r="K673" s="23">
        <f t="shared" si="82"/>
        <v>43064.9973</v>
      </c>
    </row>
    <row r="674" customHeight="1" spans="1:11">
      <c r="A674" s="20" t="s">
        <v>539</v>
      </c>
      <c r="B674" s="21" t="s">
        <v>1082</v>
      </c>
      <c r="C674" s="22" t="s">
        <v>540</v>
      </c>
      <c r="D674" s="21" t="s">
        <v>1132</v>
      </c>
      <c r="E674" s="21" t="s">
        <v>542</v>
      </c>
      <c r="F674" s="20">
        <v>2000</v>
      </c>
      <c r="G674" s="23">
        <v>66820.51</v>
      </c>
      <c r="H674" s="23">
        <f t="shared" si="78"/>
        <v>78179.9967</v>
      </c>
      <c r="I674" s="23">
        <f t="shared" si="80"/>
        <v>73588.1727738222</v>
      </c>
      <c r="J674" s="23">
        <f t="shared" si="81"/>
        <v>36.7940863869111</v>
      </c>
      <c r="K674" s="23">
        <f t="shared" si="82"/>
        <v>78179.9967</v>
      </c>
    </row>
    <row r="675" customHeight="1" spans="1:11">
      <c r="A675" s="20" t="s">
        <v>539</v>
      </c>
      <c r="B675" s="21" t="s">
        <v>1082</v>
      </c>
      <c r="C675" s="22" t="s">
        <v>540</v>
      </c>
      <c r="D675" s="21" t="s">
        <v>1132</v>
      </c>
      <c r="E675" s="21" t="s">
        <v>542</v>
      </c>
      <c r="F675" s="20">
        <v>2000</v>
      </c>
      <c r="G675" s="23">
        <v>66820.51</v>
      </c>
      <c r="H675" s="23">
        <f t="shared" si="78"/>
        <v>78179.9967</v>
      </c>
      <c r="I675" s="23">
        <f t="shared" si="80"/>
        <v>73588.1727738222</v>
      </c>
      <c r="J675" s="23">
        <f t="shared" si="81"/>
        <v>36.7940863869111</v>
      </c>
      <c r="K675" s="23">
        <f t="shared" si="82"/>
        <v>78179.9967</v>
      </c>
    </row>
    <row r="676" customHeight="1" spans="1:11">
      <c r="A676" s="20" t="s">
        <v>1133</v>
      </c>
      <c r="B676" s="21" t="s">
        <v>1082</v>
      </c>
      <c r="C676" s="22" t="s">
        <v>1134</v>
      </c>
      <c r="D676" s="21" t="s">
        <v>1135</v>
      </c>
      <c r="E676" s="21" t="s">
        <v>1136</v>
      </c>
      <c r="F676" s="20">
        <v>1200</v>
      </c>
      <c r="G676" s="23">
        <v>33384.615</v>
      </c>
      <c r="H676" s="23">
        <f t="shared" si="78"/>
        <v>39059.99955</v>
      </c>
      <c r="I676" s="23">
        <f t="shared" si="80"/>
        <v>36765.8495364303</v>
      </c>
      <c r="J676" s="23">
        <f t="shared" si="81"/>
        <v>30.6382079470253</v>
      </c>
      <c r="K676" s="23">
        <f t="shared" si="82"/>
        <v>39059.99955</v>
      </c>
    </row>
    <row r="677" customHeight="1" spans="1:11">
      <c r="A677" s="20" t="s">
        <v>1137</v>
      </c>
      <c r="B677" s="21" t="s">
        <v>1082</v>
      </c>
      <c r="C677" s="22" t="s">
        <v>1138</v>
      </c>
      <c r="D677" s="21" t="s">
        <v>334</v>
      </c>
      <c r="E677" s="21" t="s">
        <v>1139</v>
      </c>
      <c r="F677" s="20">
        <v>4000</v>
      </c>
      <c r="G677" s="23">
        <v>71726.495</v>
      </c>
      <c r="H677" s="23">
        <f t="shared" si="78"/>
        <v>83919.99915</v>
      </c>
      <c r="I677" s="23">
        <f t="shared" si="80"/>
        <v>78991.0419199239</v>
      </c>
      <c r="J677" s="23">
        <f t="shared" si="81"/>
        <v>19.747760479981</v>
      </c>
      <c r="K677" s="23">
        <f t="shared" si="82"/>
        <v>83919.99915</v>
      </c>
    </row>
    <row r="678" customHeight="1" spans="1:11">
      <c r="A678" s="20" t="s">
        <v>1140</v>
      </c>
      <c r="B678" s="21" t="s">
        <v>1141</v>
      </c>
      <c r="C678" s="22" t="s">
        <v>1142</v>
      </c>
      <c r="D678" s="21" t="s">
        <v>1143</v>
      </c>
      <c r="E678" s="21" t="s">
        <v>1144</v>
      </c>
      <c r="F678" s="20">
        <v>12000</v>
      </c>
      <c r="G678" s="23">
        <v>309948.72</v>
      </c>
      <c r="H678" s="23">
        <f t="shared" si="78"/>
        <v>362640.0024</v>
      </c>
      <c r="I678" s="23">
        <f t="shared" si="80"/>
        <v>341340.704499038</v>
      </c>
      <c r="J678" s="23">
        <f t="shared" si="81"/>
        <v>28.4450587082532</v>
      </c>
      <c r="K678" s="23">
        <f t="shared" si="82"/>
        <v>362640.0024</v>
      </c>
    </row>
    <row r="679" customHeight="1" spans="1:11">
      <c r="A679" s="20" t="s">
        <v>1133</v>
      </c>
      <c r="B679" s="21" t="s">
        <v>1141</v>
      </c>
      <c r="C679" s="22" t="s">
        <v>1134</v>
      </c>
      <c r="D679" s="21" t="s">
        <v>1135</v>
      </c>
      <c r="E679" s="21" t="s">
        <v>1136</v>
      </c>
      <c r="F679" s="20">
        <v>2000</v>
      </c>
      <c r="G679" s="23">
        <v>62000</v>
      </c>
      <c r="H679" s="23">
        <f t="shared" si="78"/>
        <v>72540</v>
      </c>
      <c r="I679" s="23">
        <f t="shared" si="80"/>
        <v>68279.43564</v>
      </c>
      <c r="J679" s="23">
        <f t="shared" si="81"/>
        <v>34.13971782</v>
      </c>
      <c r="K679" s="23">
        <f t="shared" si="82"/>
        <v>72540</v>
      </c>
    </row>
    <row r="680" customHeight="1" spans="1:11">
      <c r="A680" s="20" t="s">
        <v>1133</v>
      </c>
      <c r="B680" s="21" t="s">
        <v>1141</v>
      </c>
      <c r="C680" s="22" t="s">
        <v>1134</v>
      </c>
      <c r="D680" s="21" t="s">
        <v>1135</v>
      </c>
      <c r="E680" s="21" t="s">
        <v>1136</v>
      </c>
      <c r="F680" s="20">
        <v>4800</v>
      </c>
      <c r="G680" s="23">
        <v>148800</v>
      </c>
      <c r="H680" s="23">
        <f t="shared" si="78"/>
        <v>174096</v>
      </c>
      <c r="I680" s="23">
        <f t="shared" si="80"/>
        <v>163870.645536</v>
      </c>
      <c r="J680" s="23">
        <f t="shared" si="81"/>
        <v>34.13971782</v>
      </c>
      <c r="K680" s="23">
        <f t="shared" si="82"/>
        <v>174096</v>
      </c>
    </row>
    <row r="681" customHeight="1" spans="1:11">
      <c r="A681" s="20" t="s">
        <v>1104</v>
      </c>
      <c r="B681" s="21" t="s">
        <v>1141</v>
      </c>
      <c r="C681" s="22" t="s">
        <v>1105</v>
      </c>
      <c r="D681" s="21" t="s">
        <v>1106</v>
      </c>
      <c r="E681" s="21" t="s">
        <v>1107</v>
      </c>
      <c r="F681" s="20">
        <v>10000</v>
      </c>
      <c r="G681" s="23">
        <v>489059.83</v>
      </c>
      <c r="H681" s="23">
        <f t="shared" si="78"/>
        <v>572200.0011</v>
      </c>
      <c r="I681" s="23">
        <f t="shared" si="80"/>
        <v>538592.406235393</v>
      </c>
      <c r="J681" s="23">
        <f t="shared" si="81"/>
        <v>53.8592406235393</v>
      </c>
      <c r="K681" s="23">
        <f t="shared" si="82"/>
        <v>572200.0011</v>
      </c>
    </row>
    <row r="682" customHeight="1" spans="1:11">
      <c r="A682" s="20" t="s">
        <v>1104</v>
      </c>
      <c r="B682" s="21" t="s">
        <v>1141</v>
      </c>
      <c r="C682" s="22" t="s">
        <v>1105</v>
      </c>
      <c r="D682" s="21" t="s">
        <v>1106</v>
      </c>
      <c r="E682" s="21" t="s">
        <v>1107</v>
      </c>
      <c r="F682" s="20">
        <v>5000</v>
      </c>
      <c r="G682" s="23">
        <v>244529.914</v>
      </c>
      <c r="H682" s="23">
        <f t="shared" si="78"/>
        <v>286099.99938</v>
      </c>
      <c r="I682" s="23">
        <f t="shared" si="80"/>
        <v>269296.202016415</v>
      </c>
      <c r="J682" s="23">
        <f t="shared" si="81"/>
        <v>53.859240403283</v>
      </c>
      <c r="K682" s="23">
        <f t="shared" si="82"/>
        <v>286099.99938</v>
      </c>
    </row>
    <row r="683" customHeight="1" spans="1:11">
      <c r="A683" s="20" t="s">
        <v>1145</v>
      </c>
      <c r="B683" s="21" t="s">
        <v>1141</v>
      </c>
      <c r="C683" s="22" t="s">
        <v>1146</v>
      </c>
      <c r="D683" s="21" t="s">
        <v>1147</v>
      </c>
      <c r="E683" s="21" t="s">
        <v>1148</v>
      </c>
      <c r="F683" s="20">
        <v>4000</v>
      </c>
      <c r="G683" s="23">
        <v>151179.49</v>
      </c>
      <c r="H683" s="23">
        <f t="shared" si="78"/>
        <v>176880.0033</v>
      </c>
      <c r="I683" s="23">
        <f t="shared" si="80"/>
        <v>166491.133186178</v>
      </c>
      <c r="J683" s="23">
        <f t="shared" si="81"/>
        <v>41.6227832965445</v>
      </c>
      <c r="K683" s="23">
        <f t="shared" si="82"/>
        <v>176880.0033</v>
      </c>
    </row>
    <row r="684" customHeight="1" spans="1:11">
      <c r="A684" s="20" t="s">
        <v>90</v>
      </c>
      <c r="B684" s="21" t="s">
        <v>1149</v>
      </c>
      <c r="C684" s="22" t="s">
        <v>330</v>
      </c>
      <c r="D684" s="21" t="s">
        <v>1150</v>
      </c>
      <c r="E684" s="21" t="s">
        <v>332</v>
      </c>
      <c r="F684" s="20">
        <v>600</v>
      </c>
      <c r="G684" s="23">
        <v>11379.49</v>
      </c>
      <c r="H684" s="23">
        <f t="shared" si="78"/>
        <v>13314.0033</v>
      </c>
      <c r="I684" s="23">
        <f t="shared" si="80"/>
        <v>12532.0186301778</v>
      </c>
      <c r="J684" s="23">
        <f t="shared" si="81"/>
        <v>20.886697716963</v>
      </c>
      <c r="K684" s="23">
        <f t="shared" si="82"/>
        <v>13314.0033</v>
      </c>
    </row>
    <row r="685" customHeight="1" spans="1:11">
      <c r="A685" s="20" t="s">
        <v>90</v>
      </c>
      <c r="B685" s="21" t="s">
        <v>1149</v>
      </c>
      <c r="C685" s="22" t="s">
        <v>330</v>
      </c>
      <c r="D685" s="21" t="s">
        <v>1150</v>
      </c>
      <c r="E685" s="21" t="s">
        <v>332</v>
      </c>
      <c r="F685" s="20">
        <v>600</v>
      </c>
      <c r="G685" s="23">
        <v>11379.49</v>
      </c>
      <c r="H685" s="23">
        <f t="shared" si="78"/>
        <v>13314.0033</v>
      </c>
      <c r="I685" s="23">
        <f t="shared" si="80"/>
        <v>12532.0186301778</v>
      </c>
      <c r="J685" s="23">
        <f t="shared" si="81"/>
        <v>20.886697716963</v>
      </c>
      <c r="K685" s="23">
        <f>SUM(H685:H686)</f>
        <v>18792.0018</v>
      </c>
    </row>
    <row r="686" customHeight="1" spans="1:10">
      <c r="A686" s="20" t="s">
        <v>1151</v>
      </c>
      <c r="B686" s="21" t="s">
        <v>1149</v>
      </c>
      <c r="C686" s="22" t="s">
        <v>1152</v>
      </c>
      <c r="D686" s="21" t="s">
        <v>1153</v>
      </c>
      <c r="E686" s="21" t="s">
        <v>1154</v>
      </c>
      <c r="F686" s="20">
        <v>200</v>
      </c>
      <c r="G686" s="23">
        <v>4682.05</v>
      </c>
      <c r="H686" s="23">
        <f t="shared" si="78"/>
        <v>5477.9985</v>
      </c>
      <c r="I686" s="23">
        <f t="shared" si="80"/>
        <v>5156.253736101</v>
      </c>
      <c r="J686" s="23">
        <f t="shared" si="81"/>
        <v>25.781268680505</v>
      </c>
    </row>
    <row r="687" customHeight="1" spans="1:11">
      <c r="A687" s="20" t="s">
        <v>90</v>
      </c>
      <c r="B687" s="21" t="s">
        <v>1155</v>
      </c>
      <c r="C687" s="22" t="s">
        <v>1156</v>
      </c>
      <c r="D687" s="21" t="s">
        <v>353</v>
      </c>
      <c r="E687" s="21" t="s">
        <v>1157</v>
      </c>
      <c r="F687" s="20">
        <v>400</v>
      </c>
      <c r="G687" s="23">
        <v>7863.25</v>
      </c>
      <c r="H687" s="23">
        <f t="shared" si="78"/>
        <v>9200.0025</v>
      </c>
      <c r="I687" s="23">
        <f t="shared" si="80"/>
        <v>8659.649553165</v>
      </c>
      <c r="J687" s="23">
        <f t="shared" si="81"/>
        <v>21.6491238829125</v>
      </c>
      <c r="K687" s="23">
        <f>H687</f>
        <v>9200.0025</v>
      </c>
    </row>
    <row r="688" customHeight="1" spans="1:11">
      <c r="A688" s="20" t="s">
        <v>50</v>
      </c>
      <c r="B688" s="21" t="s">
        <v>1155</v>
      </c>
      <c r="C688" s="22" t="s">
        <v>1158</v>
      </c>
      <c r="D688" s="21" t="s">
        <v>1159</v>
      </c>
      <c r="E688" s="21" t="s">
        <v>1160</v>
      </c>
      <c r="F688" s="20">
        <v>240</v>
      </c>
      <c r="G688" s="23">
        <v>3708.715</v>
      </c>
      <c r="H688" s="23">
        <f t="shared" si="78"/>
        <v>4339.19655</v>
      </c>
      <c r="I688" s="23">
        <f t="shared" si="80"/>
        <v>4084.3381798323</v>
      </c>
      <c r="J688" s="23">
        <f t="shared" si="81"/>
        <v>17.0180757493013</v>
      </c>
      <c r="K688" s="23">
        <f>SUM(H688:H689)</f>
        <v>5619.19995</v>
      </c>
    </row>
    <row r="689" customHeight="1" spans="1:10">
      <c r="A689" s="20" t="s">
        <v>90</v>
      </c>
      <c r="B689" s="21" t="s">
        <v>1155</v>
      </c>
      <c r="C689" s="22" t="s">
        <v>1079</v>
      </c>
      <c r="D689" s="21" t="s">
        <v>1161</v>
      </c>
      <c r="E689" s="21" t="s">
        <v>1080</v>
      </c>
      <c r="F689" s="20">
        <v>100</v>
      </c>
      <c r="G689" s="23">
        <v>1094.02</v>
      </c>
      <c r="H689" s="23">
        <f t="shared" si="78"/>
        <v>1280.0034</v>
      </c>
      <c r="I689" s="23">
        <f t="shared" si="80"/>
        <v>1204.8236803044</v>
      </c>
      <c r="J689" s="23">
        <f t="shared" si="81"/>
        <v>12.048236803044</v>
      </c>
    </row>
    <row r="690" customHeight="1" spans="1:11">
      <c r="A690" s="20" t="s">
        <v>1162</v>
      </c>
      <c r="B690" s="21" t="s">
        <v>1155</v>
      </c>
      <c r="C690" s="22" t="s">
        <v>1163</v>
      </c>
      <c r="D690" s="21" t="s">
        <v>1164</v>
      </c>
      <c r="E690" s="21" t="s">
        <v>1165</v>
      </c>
      <c r="F690" s="20">
        <v>100</v>
      </c>
      <c r="G690" s="23">
        <v>1564.96</v>
      </c>
      <c r="H690" s="23">
        <f t="shared" si="78"/>
        <v>1831.0032</v>
      </c>
      <c r="I690" s="23">
        <f t="shared" si="80"/>
        <v>1723.4610580512</v>
      </c>
      <c r="J690" s="23">
        <f t="shared" si="81"/>
        <v>17.234610580512</v>
      </c>
      <c r="K690" s="23">
        <f>SUM(H690:H692)</f>
        <v>13420.9998</v>
      </c>
    </row>
    <row r="691" customHeight="1" spans="1:10">
      <c r="A691" s="20" t="s">
        <v>1166</v>
      </c>
      <c r="B691" s="21" t="s">
        <v>1155</v>
      </c>
      <c r="C691" s="22" t="s">
        <v>1167</v>
      </c>
      <c r="D691" s="21" t="s">
        <v>118</v>
      </c>
      <c r="E691" s="21" t="s">
        <v>1168</v>
      </c>
      <c r="F691" s="20">
        <v>100</v>
      </c>
      <c r="G691" s="23">
        <v>2042.735</v>
      </c>
      <c r="H691" s="23">
        <f t="shared" si="78"/>
        <v>2389.99995</v>
      </c>
      <c r="I691" s="23">
        <f t="shared" si="80"/>
        <v>2249.6256929367</v>
      </c>
      <c r="J691" s="23">
        <f t="shared" si="81"/>
        <v>22.496256929367</v>
      </c>
    </row>
    <row r="692" customHeight="1" spans="1:10">
      <c r="A692" s="20" t="s">
        <v>90</v>
      </c>
      <c r="B692" s="21" t="s">
        <v>1155</v>
      </c>
      <c r="C692" s="22" t="s">
        <v>1156</v>
      </c>
      <c r="D692" s="21" t="s">
        <v>353</v>
      </c>
      <c r="E692" s="21" t="s">
        <v>1157</v>
      </c>
      <c r="F692" s="20">
        <v>400</v>
      </c>
      <c r="G692" s="23">
        <v>7863.245</v>
      </c>
      <c r="H692" s="23">
        <f t="shared" si="78"/>
        <v>9199.99665</v>
      </c>
      <c r="I692" s="23">
        <f t="shared" si="80"/>
        <v>8659.6440467589</v>
      </c>
      <c r="J692" s="23">
        <f t="shared" si="81"/>
        <v>21.6491101168973</v>
      </c>
    </row>
    <row r="693" customHeight="1" spans="1:11">
      <c r="A693" s="20" t="s">
        <v>90</v>
      </c>
      <c r="B693" s="21" t="s">
        <v>1155</v>
      </c>
      <c r="C693" s="22" t="s">
        <v>1156</v>
      </c>
      <c r="D693" s="21" t="s">
        <v>353</v>
      </c>
      <c r="E693" s="21" t="s">
        <v>1157</v>
      </c>
      <c r="F693" s="20">
        <v>400</v>
      </c>
      <c r="G693" s="23">
        <v>7863.245</v>
      </c>
      <c r="H693" s="23">
        <f t="shared" si="78"/>
        <v>9199.99665</v>
      </c>
      <c r="I693" s="23">
        <f t="shared" si="80"/>
        <v>8659.6440467589</v>
      </c>
      <c r="J693" s="23">
        <f t="shared" si="81"/>
        <v>21.6491101168973</v>
      </c>
      <c r="K693" s="23">
        <f t="shared" ref="K693:K702" si="83">H693</f>
        <v>9199.99665</v>
      </c>
    </row>
    <row r="694" customHeight="1" spans="1:11">
      <c r="A694" s="20" t="s">
        <v>74</v>
      </c>
      <c r="B694" s="21" t="s">
        <v>1169</v>
      </c>
      <c r="C694" s="22" t="s">
        <v>1170</v>
      </c>
      <c r="D694" s="21" t="s">
        <v>1171</v>
      </c>
      <c r="E694" s="21" t="s">
        <v>1172</v>
      </c>
      <c r="F694" s="20">
        <v>240</v>
      </c>
      <c r="G694" s="23">
        <v>4646.15</v>
      </c>
      <c r="H694" s="23">
        <f t="shared" si="78"/>
        <v>5435.9955</v>
      </c>
      <c r="I694" s="23">
        <f t="shared" si="80"/>
        <v>5116.717740303</v>
      </c>
      <c r="J694" s="23">
        <f t="shared" si="81"/>
        <v>21.3196572512625</v>
      </c>
      <c r="K694" s="23">
        <f>SUM(H694:H695)</f>
        <v>14723.99838</v>
      </c>
    </row>
    <row r="695" customHeight="1" spans="1:10">
      <c r="A695" s="20" t="s">
        <v>1173</v>
      </c>
      <c r="B695" s="21" t="s">
        <v>1169</v>
      </c>
      <c r="C695" s="22" t="s">
        <v>1174</v>
      </c>
      <c r="D695" s="21" t="s">
        <v>1175</v>
      </c>
      <c r="E695" s="21" t="s">
        <v>594</v>
      </c>
      <c r="F695" s="20">
        <v>240</v>
      </c>
      <c r="G695" s="23">
        <v>7938.464</v>
      </c>
      <c r="H695" s="23">
        <f t="shared" si="78"/>
        <v>9288.00288</v>
      </c>
      <c r="I695" s="23">
        <f t="shared" si="80"/>
        <v>8742.48131884608</v>
      </c>
      <c r="J695" s="23">
        <f t="shared" si="81"/>
        <v>36.427005495192</v>
      </c>
    </row>
    <row r="696" customHeight="1" spans="1:11">
      <c r="A696" s="20" t="s">
        <v>320</v>
      </c>
      <c r="B696" s="21" t="s">
        <v>1169</v>
      </c>
      <c r="C696" s="22" t="s">
        <v>321</v>
      </c>
      <c r="D696" s="21" t="s">
        <v>322</v>
      </c>
      <c r="E696" s="21" t="s">
        <v>282</v>
      </c>
      <c r="F696" s="20">
        <v>400</v>
      </c>
      <c r="G696" s="23">
        <v>8700.854</v>
      </c>
      <c r="H696" s="23">
        <f t="shared" si="78"/>
        <v>10179.99918</v>
      </c>
      <c r="I696" s="23">
        <f t="shared" si="80"/>
        <v>9582.08710816188</v>
      </c>
      <c r="J696" s="23">
        <f t="shared" si="81"/>
        <v>23.9552177704047</v>
      </c>
      <c r="K696" s="23">
        <f t="shared" si="83"/>
        <v>10179.99918</v>
      </c>
    </row>
    <row r="697" customHeight="1" spans="1:11">
      <c r="A697" s="20" t="s">
        <v>320</v>
      </c>
      <c r="B697" s="21" t="s">
        <v>1169</v>
      </c>
      <c r="C697" s="22" t="s">
        <v>321</v>
      </c>
      <c r="D697" s="21" t="s">
        <v>322</v>
      </c>
      <c r="E697" s="21" t="s">
        <v>282</v>
      </c>
      <c r="F697" s="20">
        <v>-400</v>
      </c>
      <c r="G697" s="23">
        <v>-967.52</v>
      </c>
      <c r="H697" s="23">
        <f t="shared" si="78"/>
        <v>-1131.9984</v>
      </c>
      <c r="I697" s="23">
        <f t="shared" si="80"/>
        <v>-1065.5116059744</v>
      </c>
      <c r="J697" s="23">
        <f t="shared" si="81"/>
        <v>2.663779014936</v>
      </c>
      <c r="K697" s="23">
        <f t="shared" si="83"/>
        <v>-1131.9984</v>
      </c>
    </row>
    <row r="698" customHeight="1" spans="1:11">
      <c r="A698" s="20" t="s">
        <v>320</v>
      </c>
      <c r="B698" s="21" t="s">
        <v>1169</v>
      </c>
      <c r="C698" s="22" t="s">
        <v>321</v>
      </c>
      <c r="D698" s="21" t="s">
        <v>322</v>
      </c>
      <c r="E698" s="21" t="s">
        <v>282</v>
      </c>
      <c r="F698" s="20">
        <v>-382</v>
      </c>
      <c r="G698" s="23">
        <v>-923.98</v>
      </c>
      <c r="H698" s="23">
        <f t="shared" si="78"/>
        <v>-1081.0566</v>
      </c>
      <c r="I698" s="23">
        <f t="shared" si="80"/>
        <v>-1017.5618216556</v>
      </c>
      <c r="J698" s="23">
        <f t="shared" si="81"/>
        <v>2.66377440223979</v>
      </c>
      <c r="K698" s="23">
        <f t="shared" si="83"/>
        <v>-1081.0566</v>
      </c>
    </row>
    <row r="699" customHeight="1" spans="1:11">
      <c r="A699" s="20" t="s">
        <v>74</v>
      </c>
      <c r="B699" s="21" t="s">
        <v>1169</v>
      </c>
      <c r="C699" s="22" t="s">
        <v>1170</v>
      </c>
      <c r="D699" s="21" t="s">
        <v>1171</v>
      </c>
      <c r="E699" s="21" t="s">
        <v>1172</v>
      </c>
      <c r="F699" s="20">
        <v>240</v>
      </c>
      <c r="G699" s="23">
        <v>4646.15</v>
      </c>
      <c r="H699" s="23">
        <f t="shared" si="78"/>
        <v>5435.9955</v>
      </c>
      <c r="I699" s="23">
        <f t="shared" si="80"/>
        <v>5116.717740303</v>
      </c>
      <c r="J699" s="23">
        <f t="shared" si="81"/>
        <v>21.3196572512625</v>
      </c>
      <c r="K699" s="23">
        <f t="shared" si="83"/>
        <v>5435.9955</v>
      </c>
    </row>
    <row r="700" customHeight="1" spans="1:11">
      <c r="A700" s="20" t="s">
        <v>320</v>
      </c>
      <c r="B700" s="21" t="s">
        <v>1169</v>
      </c>
      <c r="C700" s="22" t="s">
        <v>321</v>
      </c>
      <c r="D700" s="21" t="s">
        <v>322</v>
      </c>
      <c r="E700" s="21" t="s">
        <v>282</v>
      </c>
      <c r="F700" s="20">
        <v>400</v>
      </c>
      <c r="G700" s="23">
        <v>8700.854</v>
      </c>
      <c r="H700" s="23">
        <f t="shared" si="78"/>
        <v>10179.99918</v>
      </c>
      <c r="I700" s="23">
        <f t="shared" si="80"/>
        <v>9582.08710816188</v>
      </c>
      <c r="J700" s="23">
        <f t="shared" si="81"/>
        <v>23.9552177704047</v>
      </c>
      <c r="K700" s="23">
        <f t="shared" si="83"/>
        <v>10179.99918</v>
      </c>
    </row>
    <row r="701" customHeight="1" spans="1:11">
      <c r="A701" s="20" t="s">
        <v>545</v>
      </c>
      <c r="B701" s="21" t="s">
        <v>1176</v>
      </c>
      <c r="C701" s="22" t="s">
        <v>546</v>
      </c>
      <c r="D701" s="21" t="s">
        <v>1177</v>
      </c>
      <c r="E701" s="21" t="s">
        <v>1178</v>
      </c>
      <c r="F701" s="20">
        <v>2000</v>
      </c>
      <c r="G701" s="23">
        <v>81128.205</v>
      </c>
      <c r="H701" s="23">
        <f t="shared" si="78"/>
        <v>94919.99985</v>
      </c>
      <c r="I701" s="23">
        <f t="shared" si="80"/>
        <v>89344.9685788101</v>
      </c>
      <c r="J701" s="23">
        <f t="shared" si="81"/>
        <v>44.672484289405</v>
      </c>
      <c r="K701" s="23">
        <f t="shared" si="83"/>
        <v>94919.99985</v>
      </c>
    </row>
    <row r="702" customHeight="1" spans="1:11">
      <c r="A702" s="20" t="s">
        <v>50</v>
      </c>
      <c r="B702" s="21" t="s">
        <v>1176</v>
      </c>
      <c r="C702" s="22" t="s">
        <v>1158</v>
      </c>
      <c r="D702" s="21" t="s">
        <v>1159</v>
      </c>
      <c r="E702" s="21" t="s">
        <v>1160</v>
      </c>
      <c r="F702" s="20">
        <v>1600</v>
      </c>
      <c r="G702" s="23">
        <v>24724.79</v>
      </c>
      <c r="H702" s="23">
        <f t="shared" ref="H702:H716" si="84">G702*1.17</f>
        <v>28928.0043</v>
      </c>
      <c r="I702" s="23">
        <f t="shared" si="80"/>
        <v>27228.9468954438</v>
      </c>
      <c r="J702" s="23">
        <f t="shared" si="81"/>
        <v>17.0180918096524</v>
      </c>
      <c r="K702" s="23">
        <f t="shared" si="83"/>
        <v>28928.0043</v>
      </c>
    </row>
    <row r="703" customHeight="1" spans="1:11">
      <c r="A703" s="20" t="s">
        <v>320</v>
      </c>
      <c r="B703" s="21" t="s">
        <v>1176</v>
      </c>
      <c r="C703" s="22" t="s">
        <v>321</v>
      </c>
      <c r="D703" s="21" t="s">
        <v>1179</v>
      </c>
      <c r="E703" s="21" t="s">
        <v>282</v>
      </c>
      <c r="F703" s="20">
        <v>50</v>
      </c>
      <c r="G703" s="23">
        <v>592.74</v>
      </c>
      <c r="H703" s="23">
        <f t="shared" si="84"/>
        <v>693.5058</v>
      </c>
      <c r="I703" s="23">
        <f t="shared" si="80"/>
        <v>652.7734303428</v>
      </c>
      <c r="J703" s="23">
        <f t="shared" si="81"/>
        <v>13.055468606856</v>
      </c>
      <c r="K703" s="23">
        <f>SUM(H703:H704)</f>
        <v>22389.50025</v>
      </c>
    </row>
    <row r="704" customHeight="1" spans="1:10">
      <c r="A704" s="20" t="s">
        <v>50</v>
      </c>
      <c r="B704" s="21" t="s">
        <v>1176</v>
      </c>
      <c r="C704" s="22" t="s">
        <v>1158</v>
      </c>
      <c r="D704" s="21" t="s">
        <v>1159</v>
      </c>
      <c r="E704" s="21" t="s">
        <v>1160</v>
      </c>
      <c r="F704" s="20">
        <v>1200</v>
      </c>
      <c r="G704" s="23">
        <v>18543.585</v>
      </c>
      <c r="H704" s="23">
        <f t="shared" si="84"/>
        <v>21695.99445</v>
      </c>
      <c r="I704" s="23">
        <f t="shared" si="80"/>
        <v>20421.7019119737</v>
      </c>
      <c r="J704" s="23">
        <f t="shared" si="81"/>
        <v>17.0180849266447</v>
      </c>
    </row>
    <row r="705" customHeight="1" spans="1:11">
      <c r="A705" s="20" t="s">
        <v>1180</v>
      </c>
      <c r="B705" s="21" t="s">
        <v>1176</v>
      </c>
      <c r="C705" s="22" t="s">
        <v>1181</v>
      </c>
      <c r="D705" s="21" t="s">
        <v>1179</v>
      </c>
      <c r="E705" s="21" t="s">
        <v>282</v>
      </c>
      <c r="F705" s="20">
        <v>250</v>
      </c>
      <c r="G705" s="23">
        <v>2963.68</v>
      </c>
      <c r="H705" s="23">
        <f t="shared" si="84"/>
        <v>3467.5056</v>
      </c>
      <c r="I705" s="23">
        <f t="shared" si="80"/>
        <v>3263.8451260896</v>
      </c>
      <c r="J705" s="23">
        <f t="shared" si="81"/>
        <v>13.0553805043584</v>
      </c>
      <c r="K705" s="23">
        <f>SUM(H705:H709)</f>
        <v>76170.50415</v>
      </c>
    </row>
    <row r="706" customHeight="1" spans="1:10">
      <c r="A706" s="20" t="s">
        <v>74</v>
      </c>
      <c r="B706" s="21" t="s">
        <v>1176</v>
      </c>
      <c r="C706" s="22" t="s">
        <v>1182</v>
      </c>
      <c r="D706" s="21" t="s">
        <v>1022</v>
      </c>
      <c r="E706" s="21" t="s">
        <v>276</v>
      </c>
      <c r="F706" s="20">
        <v>150</v>
      </c>
      <c r="G706" s="23">
        <v>2217.95</v>
      </c>
      <c r="H706" s="23">
        <f t="shared" si="84"/>
        <v>2595.0015</v>
      </c>
      <c r="I706" s="23">
        <f t="shared" si="80"/>
        <v>2442.586681899</v>
      </c>
      <c r="J706" s="23">
        <f t="shared" si="81"/>
        <v>16.28391121266</v>
      </c>
    </row>
    <row r="707" customHeight="1" spans="1:10">
      <c r="A707" s="20" t="s">
        <v>90</v>
      </c>
      <c r="B707" s="21" t="s">
        <v>1176</v>
      </c>
      <c r="C707" s="22" t="s">
        <v>1156</v>
      </c>
      <c r="D707" s="21" t="s">
        <v>353</v>
      </c>
      <c r="E707" s="21" t="s">
        <v>1157</v>
      </c>
      <c r="F707" s="20">
        <v>1000</v>
      </c>
      <c r="G707" s="23">
        <v>24427.35</v>
      </c>
      <c r="H707" s="23">
        <f t="shared" si="84"/>
        <v>28579.9995</v>
      </c>
      <c r="I707" s="23">
        <f t="shared" ref="I707:I770" si="85">H707*0.941266</f>
        <v>26901.381809367</v>
      </c>
      <c r="J707" s="23">
        <f t="shared" ref="J707:J770" si="86">I707/F707</f>
        <v>26.901381809367</v>
      </c>
    </row>
    <row r="708" customHeight="1" spans="1:10">
      <c r="A708" s="20" t="s">
        <v>50</v>
      </c>
      <c r="B708" s="21" t="s">
        <v>1176</v>
      </c>
      <c r="C708" s="22" t="s">
        <v>1158</v>
      </c>
      <c r="D708" s="21" t="s">
        <v>1159</v>
      </c>
      <c r="E708" s="21" t="s">
        <v>1160</v>
      </c>
      <c r="F708" s="20">
        <v>1600</v>
      </c>
      <c r="G708" s="23">
        <v>24724.79</v>
      </c>
      <c r="H708" s="23">
        <f t="shared" si="84"/>
        <v>28928.0043</v>
      </c>
      <c r="I708" s="23">
        <f t="shared" si="85"/>
        <v>27228.9468954438</v>
      </c>
      <c r="J708" s="23">
        <f t="shared" si="86"/>
        <v>17.0180918096524</v>
      </c>
    </row>
    <row r="709" customHeight="1" spans="1:10">
      <c r="A709" s="20" t="s">
        <v>29</v>
      </c>
      <c r="B709" s="21" t="s">
        <v>1176</v>
      </c>
      <c r="C709" s="22" t="s">
        <v>1183</v>
      </c>
      <c r="D709" s="21" t="s">
        <v>1184</v>
      </c>
      <c r="E709" s="21" t="s">
        <v>262</v>
      </c>
      <c r="F709" s="20">
        <v>900</v>
      </c>
      <c r="G709" s="23">
        <v>10769.225</v>
      </c>
      <c r="H709" s="23">
        <f t="shared" si="84"/>
        <v>12599.99325</v>
      </c>
      <c r="I709" s="23">
        <f t="shared" si="85"/>
        <v>11859.9452464545</v>
      </c>
      <c r="J709" s="23">
        <f t="shared" si="86"/>
        <v>13.177716940505</v>
      </c>
    </row>
    <row r="710" customHeight="1" spans="1:11">
      <c r="A710" s="20" t="s">
        <v>1180</v>
      </c>
      <c r="B710" s="21" t="s">
        <v>1176</v>
      </c>
      <c r="C710" s="22" t="s">
        <v>1181</v>
      </c>
      <c r="D710" s="21" t="s">
        <v>1179</v>
      </c>
      <c r="E710" s="21" t="s">
        <v>282</v>
      </c>
      <c r="F710" s="20">
        <v>150</v>
      </c>
      <c r="G710" s="23">
        <v>1778.21</v>
      </c>
      <c r="H710" s="23">
        <f t="shared" si="84"/>
        <v>2080.5057</v>
      </c>
      <c r="I710" s="23">
        <f t="shared" si="85"/>
        <v>1958.3092782162</v>
      </c>
      <c r="J710" s="23">
        <f t="shared" si="86"/>
        <v>13.055395188108</v>
      </c>
      <c r="K710" s="23">
        <f>SUM(H710:H713)</f>
        <v>63032.4981</v>
      </c>
    </row>
    <row r="711" customHeight="1" spans="1:10">
      <c r="A711" s="20" t="s">
        <v>90</v>
      </c>
      <c r="B711" s="21" t="s">
        <v>1176</v>
      </c>
      <c r="C711" s="22" t="s">
        <v>1156</v>
      </c>
      <c r="D711" s="21" t="s">
        <v>353</v>
      </c>
      <c r="E711" s="21" t="s">
        <v>1157</v>
      </c>
      <c r="F711" s="20">
        <v>1000</v>
      </c>
      <c r="G711" s="23">
        <v>24427.35</v>
      </c>
      <c r="H711" s="23">
        <f t="shared" si="84"/>
        <v>28579.9995</v>
      </c>
      <c r="I711" s="23">
        <f t="shared" si="85"/>
        <v>26901.381809367</v>
      </c>
      <c r="J711" s="23">
        <f t="shared" si="86"/>
        <v>26.901381809367</v>
      </c>
    </row>
    <row r="712" customHeight="1" spans="1:10">
      <c r="A712" s="20" t="s">
        <v>50</v>
      </c>
      <c r="B712" s="21" t="s">
        <v>1176</v>
      </c>
      <c r="C712" s="22" t="s">
        <v>1158</v>
      </c>
      <c r="D712" s="21" t="s">
        <v>1159</v>
      </c>
      <c r="E712" s="21" t="s">
        <v>1160</v>
      </c>
      <c r="F712" s="20">
        <v>1600</v>
      </c>
      <c r="G712" s="23">
        <v>24711.11</v>
      </c>
      <c r="H712" s="23">
        <f t="shared" si="84"/>
        <v>28911.9987</v>
      </c>
      <c r="I712" s="23">
        <f t="shared" si="85"/>
        <v>27213.8813683542</v>
      </c>
      <c r="J712" s="23">
        <f t="shared" si="86"/>
        <v>17.0086758552214</v>
      </c>
    </row>
    <row r="713" customHeight="1" spans="1:10">
      <c r="A713" s="20" t="s">
        <v>74</v>
      </c>
      <c r="B713" s="21" t="s">
        <v>1176</v>
      </c>
      <c r="C713" s="22" t="s">
        <v>1182</v>
      </c>
      <c r="D713" s="21" t="s">
        <v>1022</v>
      </c>
      <c r="E713" s="21" t="s">
        <v>276</v>
      </c>
      <c r="F713" s="20">
        <v>200</v>
      </c>
      <c r="G713" s="23">
        <v>2957.26</v>
      </c>
      <c r="H713" s="23">
        <f t="shared" si="84"/>
        <v>3459.9942</v>
      </c>
      <c r="I713" s="23">
        <f t="shared" si="85"/>
        <v>3256.7749006572</v>
      </c>
      <c r="J713" s="23">
        <f t="shared" si="86"/>
        <v>16.283874503286</v>
      </c>
    </row>
    <row r="714" customHeight="1" spans="1:11">
      <c r="A714" s="20" t="s">
        <v>545</v>
      </c>
      <c r="B714" s="21" t="s">
        <v>18</v>
      </c>
      <c r="C714" s="22" t="s">
        <v>546</v>
      </c>
      <c r="D714" s="21" t="s">
        <v>1177</v>
      </c>
      <c r="E714" s="21" t="s">
        <v>548</v>
      </c>
      <c r="F714" s="20">
        <v>1800</v>
      </c>
      <c r="G714" s="23">
        <v>72153.85</v>
      </c>
      <c r="H714" s="23">
        <f t="shared" si="84"/>
        <v>84420.0045</v>
      </c>
      <c r="I714" s="23">
        <f t="shared" si="85"/>
        <v>79461.679955697</v>
      </c>
      <c r="J714" s="23">
        <f t="shared" si="86"/>
        <v>44.145377753165</v>
      </c>
      <c r="K714" s="23">
        <f t="shared" ref="K714:K719" si="87">H714</f>
        <v>84420.0045</v>
      </c>
    </row>
    <row r="715" customHeight="1" spans="1:11">
      <c r="A715" s="20" t="s">
        <v>90</v>
      </c>
      <c r="B715" s="21" t="s">
        <v>1185</v>
      </c>
      <c r="C715" s="22" t="s">
        <v>1186</v>
      </c>
      <c r="D715" s="21" t="s">
        <v>1187</v>
      </c>
      <c r="E715" s="21" t="s">
        <v>1188</v>
      </c>
      <c r="F715" s="20">
        <v>2817</v>
      </c>
      <c r="G715" s="23">
        <v>19670.845</v>
      </c>
      <c r="H715" s="23">
        <f t="shared" si="84"/>
        <v>23014.88865</v>
      </c>
      <c r="I715" s="23">
        <f t="shared" si="85"/>
        <v>21663.1321800309</v>
      </c>
      <c r="J715" s="23">
        <f t="shared" si="86"/>
        <v>7.69014276891406</v>
      </c>
      <c r="K715" s="23">
        <f>SUM(H715:H717)</f>
        <v>72070.1514</v>
      </c>
    </row>
    <row r="716" customHeight="1" spans="1:10">
      <c r="A716" s="20" t="s">
        <v>90</v>
      </c>
      <c r="B716" s="21" t="s">
        <v>1185</v>
      </c>
      <c r="C716" s="22" t="s">
        <v>1186</v>
      </c>
      <c r="D716" s="21" t="s">
        <v>1187</v>
      </c>
      <c r="E716" s="21" t="s">
        <v>1188</v>
      </c>
      <c r="F716" s="20">
        <v>2183</v>
      </c>
      <c r="G716" s="23">
        <v>17202.79</v>
      </c>
      <c r="H716" s="23">
        <f t="shared" si="84"/>
        <v>20127.2643</v>
      </c>
      <c r="I716" s="23">
        <f t="shared" si="85"/>
        <v>18945.1095586038</v>
      </c>
      <c r="J716" s="23">
        <f t="shared" si="86"/>
        <v>8.67847437407412</v>
      </c>
    </row>
    <row r="717" customHeight="1" spans="1:10">
      <c r="A717" s="20" t="s">
        <v>50</v>
      </c>
      <c r="B717" s="21" t="s">
        <v>1185</v>
      </c>
      <c r="C717" s="22" t="s">
        <v>1158</v>
      </c>
      <c r="D717" s="21" t="s">
        <v>1189</v>
      </c>
      <c r="E717" s="21" t="s">
        <v>1160</v>
      </c>
      <c r="F717" s="20">
        <v>1600</v>
      </c>
      <c r="G717" s="23">
        <v>24724.785</v>
      </c>
      <c r="H717" s="23">
        <f t="shared" ref="H717:H766" si="88">G717*1.17</f>
        <v>28927.99845</v>
      </c>
      <c r="I717" s="23">
        <f t="shared" si="85"/>
        <v>27228.9413890377</v>
      </c>
      <c r="J717" s="23">
        <f t="shared" si="86"/>
        <v>17.0180883681486</v>
      </c>
    </row>
    <row r="718" customHeight="1" spans="1:11">
      <c r="A718" s="20" t="s">
        <v>1190</v>
      </c>
      <c r="B718" s="21" t="s">
        <v>1185</v>
      </c>
      <c r="C718" s="22" t="s">
        <v>1191</v>
      </c>
      <c r="D718" s="21" t="s">
        <v>1192</v>
      </c>
      <c r="E718" s="21" t="s">
        <v>1193</v>
      </c>
      <c r="F718" s="20">
        <v>-79</v>
      </c>
      <c r="G718" s="23">
        <v>-854.82</v>
      </c>
      <c r="H718" s="23">
        <f t="shared" si="88"/>
        <v>-1000.1394</v>
      </c>
      <c r="I718" s="23">
        <f t="shared" si="85"/>
        <v>-941.3972124804</v>
      </c>
      <c r="J718" s="23">
        <f t="shared" si="86"/>
        <v>11.9164204111443</v>
      </c>
      <c r="K718" s="23">
        <f t="shared" si="87"/>
        <v>-1000.1394</v>
      </c>
    </row>
    <row r="719" customHeight="1" spans="1:11">
      <c r="A719" s="20" t="s">
        <v>50</v>
      </c>
      <c r="B719" s="21" t="s">
        <v>1185</v>
      </c>
      <c r="C719" s="22" t="s">
        <v>1158</v>
      </c>
      <c r="D719" s="21" t="s">
        <v>1189</v>
      </c>
      <c r="E719" s="21" t="s">
        <v>1160</v>
      </c>
      <c r="F719" s="20">
        <v>-96</v>
      </c>
      <c r="G719" s="23">
        <v>-50.87</v>
      </c>
      <c r="H719" s="23">
        <f t="shared" si="88"/>
        <v>-59.5179</v>
      </c>
      <c r="I719" s="23">
        <f t="shared" si="85"/>
        <v>-56.0221756614</v>
      </c>
      <c r="J719" s="23">
        <f t="shared" si="86"/>
        <v>0.58356432980625</v>
      </c>
      <c r="K719" s="23">
        <f t="shared" si="87"/>
        <v>-59.5179</v>
      </c>
    </row>
    <row r="720" customHeight="1" spans="1:11">
      <c r="A720" s="20" t="s">
        <v>90</v>
      </c>
      <c r="B720" s="21" t="s">
        <v>1194</v>
      </c>
      <c r="C720" s="22" t="s">
        <v>1079</v>
      </c>
      <c r="D720" s="21" t="s">
        <v>1161</v>
      </c>
      <c r="E720" s="21" t="s">
        <v>1080</v>
      </c>
      <c r="F720" s="20">
        <v>1200</v>
      </c>
      <c r="G720" s="23">
        <v>13128.21</v>
      </c>
      <c r="H720" s="23">
        <f t="shared" si="88"/>
        <v>15360.0057</v>
      </c>
      <c r="I720" s="23">
        <f t="shared" si="85"/>
        <v>14457.8511252162</v>
      </c>
      <c r="J720" s="23">
        <f t="shared" si="86"/>
        <v>12.0482092710135</v>
      </c>
      <c r="K720" s="23">
        <f>SUM(H720:H721)</f>
        <v>36630.00315</v>
      </c>
    </row>
    <row r="721" customHeight="1" spans="1:10">
      <c r="A721" s="20" t="s">
        <v>952</v>
      </c>
      <c r="B721" s="21" t="s">
        <v>1194</v>
      </c>
      <c r="C721" s="22" t="s">
        <v>1195</v>
      </c>
      <c r="D721" s="21" t="s">
        <v>1196</v>
      </c>
      <c r="E721" s="21" t="s">
        <v>1197</v>
      </c>
      <c r="F721" s="20">
        <v>600</v>
      </c>
      <c r="G721" s="23">
        <v>18179.485</v>
      </c>
      <c r="H721" s="23">
        <f t="shared" si="88"/>
        <v>21269.99745</v>
      </c>
      <c r="I721" s="23">
        <f t="shared" si="85"/>
        <v>20020.7254197717</v>
      </c>
      <c r="J721" s="23">
        <f t="shared" si="86"/>
        <v>33.3678756996195</v>
      </c>
    </row>
    <row r="722" customHeight="1" spans="1:11">
      <c r="A722" s="20" t="s">
        <v>90</v>
      </c>
      <c r="B722" s="21" t="s">
        <v>1194</v>
      </c>
      <c r="C722" s="22" t="s">
        <v>1079</v>
      </c>
      <c r="D722" s="21" t="s">
        <v>1161</v>
      </c>
      <c r="E722" s="21" t="s">
        <v>1080</v>
      </c>
      <c r="F722" s="20">
        <v>600</v>
      </c>
      <c r="G722" s="23">
        <v>8384.615</v>
      </c>
      <c r="H722" s="23">
        <f t="shared" si="88"/>
        <v>9809.99955</v>
      </c>
      <c r="I722" s="23">
        <f t="shared" si="85"/>
        <v>9233.8190364303</v>
      </c>
      <c r="J722" s="23">
        <f t="shared" si="86"/>
        <v>15.3896983940505</v>
      </c>
      <c r="K722" s="23">
        <f>H722</f>
        <v>9809.99955</v>
      </c>
    </row>
    <row r="723" customHeight="1" spans="1:11">
      <c r="A723" s="20" t="s">
        <v>952</v>
      </c>
      <c r="B723" s="21" t="s">
        <v>1194</v>
      </c>
      <c r="C723" s="22" t="s">
        <v>1195</v>
      </c>
      <c r="D723" s="21" t="s">
        <v>1196</v>
      </c>
      <c r="E723" s="21" t="s">
        <v>1197</v>
      </c>
      <c r="F723" s="20">
        <v>-271</v>
      </c>
      <c r="G723" s="23">
        <v>-382.18</v>
      </c>
      <c r="H723" s="23">
        <f t="shared" si="88"/>
        <v>-447.1506</v>
      </c>
      <c r="I723" s="23">
        <f t="shared" si="85"/>
        <v>-420.8876566596</v>
      </c>
      <c r="J723" s="23">
        <f t="shared" si="86"/>
        <v>1.55309098398376</v>
      </c>
      <c r="K723" s="23">
        <f>SUM(H723:H724)</f>
        <v>-1742.9022</v>
      </c>
    </row>
    <row r="724" customHeight="1" spans="1:10">
      <c r="A724" s="20" t="s">
        <v>90</v>
      </c>
      <c r="B724" s="21" t="s">
        <v>1194</v>
      </c>
      <c r="C724" s="22" t="s">
        <v>1079</v>
      </c>
      <c r="D724" s="21" t="s">
        <v>1161</v>
      </c>
      <c r="E724" s="21" t="s">
        <v>1080</v>
      </c>
      <c r="F724" s="20">
        <v>-365</v>
      </c>
      <c r="G724" s="23">
        <v>-1107.48</v>
      </c>
      <c r="H724" s="23">
        <f t="shared" si="88"/>
        <v>-1295.7516</v>
      </c>
      <c r="I724" s="23">
        <f t="shared" si="85"/>
        <v>-1219.6469255256</v>
      </c>
      <c r="J724" s="23">
        <f t="shared" si="86"/>
        <v>3.34149842609753</v>
      </c>
    </row>
    <row r="725" customHeight="1" spans="1:11">
      <c r="A725" s="20" t="s">
        <v>827</v>
      </c>
      <c r="B725" s="21" t="s">
        <v>1198</v>
      </c>
      <c r="C725" s="22" t="s">
        <v>1199</v>
      </c>
      <c r="D725" s="21" t="s">
        <v>1200</v>
      </c>
      <c r="E725" s="21" t="s">
        <v>1201</v>
      </c>
      <c r="F725" s="20">
        <v>60</v>
      </c>
      <c r="G725" s="23">
        <v>1397.44</v>
      </c>
      <c r="H725" s="23">
        <f t="shared" si="88"/>
        <v>1635.0048</v>
      </c>
      <c r="I725" s="23">
        <f t="shared" si="85"/>
        <v>1538.9744280768</v>
      </c>
      <c r="J725" s="23">
        <f t="shared" si="86"/>
        <v>25.64957380128</v>
      </c>
      <c r="K725" s="23">
        <f>SUM(H725:H732)</f>
        <v>58813.70157</v>
      </c>
    </row>
    <row r="726" customHeight="1" spans="1:10">
      <c r="A726" s="20" t="s">
        <v>1202</v>
      </c>
      <c r="B726" s="21" t="s">
        <v>1198</v>
      </c>
      <c r="C726" s="22" t="s">
        <v>1203</v>
      </c>
      <c r="D726" s="21" t="s">
        <v>1204</v>
      </c>
      <c r="E726" s="21" t="s">
        <v>1205</v>
      </c>
      <c r="F726" s="20">
        <v>200</v>
      </c>
      <c r="G726" s="23">
        <v>4432.48</v>
      </c>
      <c r="H726" s="23">
        <f t="shared" si="88"/>
        <v>5186.0016</v>
      </c>
      <c r="I726" s="23">
        <f t="shared" si="85"/>
        <v>4881.4069820256</v>
      </c>
      <c r="J726" s="23">
        <f t="shared" si="86"/>
        <v>24.407034910128</v>
      </c>
    </row>
    <row r="727" customHeight="1" spans="1:10">
      <c r="A727" s="20" t="s">
        <v>1162</v>
      </c>
      <c r="B727" s="21" t="s">
        <v>1198</v>
      </c>
      <c r="C727" s="22" t="s">
        <v>1163</v>
      </c>
      <c r="D727" s="21" t="s">
        <v>1164</v>
      </c>
      <c r="E727" s="21" t="s">
        <v>1165</v>
      </c>
      <c r="F727" s="20">
        <v>50</v>
      </c>
      <c r="G727" s="23">
        <v>782.48</v>
      </c>
      <c r="H727" s="23">
        <f t="shared" si="88"/>
        <v>915.5016</v>
      </c>
      <c r="I727" s="23">
        <f t="shared" si="85"/>
        <v>861.7305290256</v>
      </c>
      <c r="J727" s="23">
        <f t="shared" si="86"/>
        <v>17.234610580512</v>
      </c>
    </row>
    <row r="728" customHeight="1" spans="1:10">
      <c r="A728" s="20" t="s">
        <v>50</v>
      </c>
      <c r="B728" s="21" t="s">
        <v>1198</v>
      </c>
      <c r="C728" s="22" t="s">
        <v>1158</v>
      </c>
      <c r="D728" s="21" t="s">
        <v>1159</v>
      </c>
      <c r="E728" s="21" t="s">
        <v>1160</v>
      </c>
      <c r="F728" s="20">
        <v>160</v>
      </c>
      <c r="G728" s="23">
        <v>2430.09</v>
      </c>
      <c r="H728" s="23">
        <f t="shared" si="88"/>
        <v>2843.2053</v>
      </c>
      <c r="I728" s="23">
        <f t="shared" si="85"/>
        <v>2676.2124799098</v>
      </c>
      <c r="J728" s="23">
        <f t="shared" si="86"/>
        <v>16.7263279994363</v>
      </c>
    </row>
    <row r="729" customHeight="1" spans="1:10">
      <c r="A729" s="20" t="s">
        <v>1206</v>
      </c>
      <c r="B729" s="21" t="s">
        <v>1198</v>
      </c>
      <c r="C729" s="22" t="s">
        <v>1207</v>
      </c>
      <c r="D729" s="21" t="s">
        <v>489</v>
      </c>
      <c r="E729" s="21" t="s">
        <v>1208</v>
      </c>
      <c r="F729" s="20">
        <v>480</v>
      </c>
      <c r="G729" s="23">
        <v>9189.74</v>
      </c>
      <c r="H729" s="23">
        <f t="shared" si="88"/>
        <v>10751.9958</v>
      </c>
      <c r="I729" s="23">
        <f t="shared" si="85"/>
        <v>10120.4880786828</v>
      </c>
      <c r="J729" s="23">
        <f t="shared" si="86"/>
        <v>21.0843501639225</v>
      </c>
    </row>
    <row r="730" customHeight="1" spans="1:10">
      <c r="A730" s="20" t="s">
        <v>545</v>
      </c>
      <c r="B730" s="21" t="s">
        <v>1198</v>
      </c>
      <c r="C730" s="22" t="s">
        <v>546</v>
      </c>
      <c r="D730" s="21" t="s">
        <v>1209</v>
      </c>
      <c r="E730" s="21" t="s">
        <v>548</v>
      </c>
      <c r="F730" s="20">
        <v>800</v>
      </c>
      <c r="G730" s="23">
        <v>21695.73</v>
      </c>
      <c r="H730" s="23">
        <f t="shared" si="88"/>
        <v>25384.0041</v>
      </c>
      <c r="I730" s="23">
        <f t="shared" si="85"/>
        <v>23893.1000031906</v>
      </c>
      <c r="J730" s="23">
        <f t="shared" si="86"/>
        <v>29.8663750039882</v>
      </c>
    </row>
    <row r="731" customHeight="1" spans="1:10">
      <c r="A731" s="20" t="s">
        <v>320</v>
      </c>
      <c r="B731" s="21" t="s">
        <v>1198</v>
      </c>
      <c r="C731" s="22" t="s">
        <v>321</v>
      </c>
      <c r="D731" s="21" t="s">
        <v>1210</v>
      </c>
      <c r="E731" s="21" t="s">
        <v>282</v>
      </c>
      <c r="F731" s="20">
        <v>400</v>
      </c>
      <c r="G731" s="23">
        <v>9186.315</v>
      </c>
      <c r="H731" s="23">
        <f t="shared" si="88"/>
        <v>10747.98855</v>
      </c>
      <c r="I731" s="23">
        <f t="shared" si="85"/>
        <v>10116.7161905043</v>
      </c>
      <c r="J731" s="23">
        <f t="shared" si="86"/>
        <v>25.2917904762608</v>
      </c>
    </row>
    <row r="732" customHeight="1" spans="1:10">
      <c r="A732" s="20" t="s">
        <v>256</v>
      </c>
      <c r="B732" s="21" t="s">
        <v>1198</v>
      </c>
      <c r="C732" s="22" t="s">
        <v>356</v>
      </c>
      <c r="D732" s="21" t="s">
        <v>577</v>
      </c>
      <c r="E732" s="21" t="s">
        <v>219</v>
      </c>
      <c r="F732" s="20">
        <v>1000</v>
      </c>
      <c r="G732" s="23">
        <v>1153.846</v>
      </c>
      <c r="H732" s="23">
        <f t="shared" si="88"/>
        <v>1349.99982</v>
      </c>
      <c r="I732" s="23">
        <f t="shared" si="85"/>
        <v>1270.70893057212</v>
      </c>
      <c r="J732" s="23">
        <f t="shared" si="86"/>
        <v>1.27070893057212</v>
      </c>
    </row>
    <row r="733" customHeight="1" spans="1:11">
      <c r="A733" s="20" t="s">
        <v>70</v>
      </c>
      <c r="B733" s="21" t="s">
        <v>1198</v>
      </c>
      <c r="C733" s="22" t="s">
        <v>1211</v>
      </c>
      <c r="D733" s="21" t="s">
        <v>1212</v>
      </c>
      <c r="E733" s="21" t="s">
        <v>276</v>
      </c>
      <c r="F733" s="20">
        <v>100</v>
      </c>
      <c r="G733" s="23">
        <v>503.42</v>
      </c>
      <c r="H733" s="23">
        <f t="shared" si="88"/>
        <v>589.0014</v>
      </c>
      <c r="I733" s="23">
        <f t="shared" si="85"/>
        <v>554.4069917724</v>
      </c>
      <c r="J733" s="23">
        <f t="shared" si="86"/>
        <v>5.544069917724</v>
      </c>
      <c r="K733" s="23">
        <f>SUM(H733:H740)</f>
        <v>42360.0021</v>
      </c>
    </row>
    <row r="734" customHeight="1" spans="1:10">
      <c r="A734" s="20" t="s">
        <v>74</v>
      </c>
      <c r="B734" s="21" t="s">
        <v>1198</v>
      </c>
      <c r="C734" s="22" t="s">
        <v>554</v>
      </c>
      <c r="D734" s="21" t="s">
        <v>1213</v>
      </c>
      <c r="E734" s="21" t="s">
        <v>556</v>
      </c>
      <c r="F734" s="20">
        <v>40</v>
      </c>
      <c r="G734" s="23">
        <v>2256.41</v>
      </c>
      <c r="H734" s="23">
        <f t="shared" si="88"/>
        <v>2639.9997</v>
      </c>
      <c r="I734" s="23">
        <f t="shared" si="85"/>
        <v>2484.9419576202</v>
      </c>
      <c r="J734" s="23">
        <f t="shared" si="86"/>
        <v>62.123548940505</v>
      </c>
    </row>
    <row r="735" customHeight="1" spans="1:10">
      <c r="A735" s="20" t="s">
        <v>1202</v>
      </c>
      <c r="B735" s="21" t="s">
        <v>1198</v>
      </c>
      <c r="C735" s="22" t="s">
        <v>1203</v>
      </c>
      <c r="D735" s="21" t="s">
        <v>1204</v>
      </c>
      <c r="E735" s="21" t="s">
        <v>1205</v>
      </c>
      <c r="F735" s="20">
        <v>200</v>
      </c>
      <c r="G735" s="23">
        <v>4432.475</v>
      </c>
      <c r="H735" s="23">
        <f t="shared" si="88"/>
        <v>5185.99575</v>
      </c>
      <c r="I735" s="23">
        <f t="shared" si="85"/>
        <v>4881.4014756195</v>
      </c>
      <c r="J735" s="23">
        <f t="shared" si="86"/>
        <v>24.4070073780975</v>
      </c>
    </row>
    <row r="736" customHeight="1" spans="1:10">
      <c r="A736" s="20" t="s">
        <v>1214</v>
      </c>
      <c r="B736" s="21" t="s">
        <v>1198</v>
      </c>
      <c r="C736" s="22" t="s">
        <v>1215</v>
      </c>
      <c r="D736" s="21" t="s">
        <v>1216</v>
      </c>
      <c r="E736" s="35"/>
      <c r="F736" s="20">
        <v>500</v>
      </c>
      <c r="G736" s="23">
        <v>9440.165</v>
      </c>
      <c r="H736" s="23">
        <f t="shared" si="88"/>
        <v>11044.99305</v>
      </c>
      <c r="I736" s="23">
        <f t="shared" si="85"/>
        <v>10396.2764282013</v>
      </c>
      <c r="J736" s="23">
        <f t="shared" si="86"/>
        <v>20.7925528564026</v>
      </c>
    </row>
    <row r="737" customHeight="1" spans="1:10">
      <c r="A737" s="20" t="s">
        <v>458</v>
      </c>
      <c r="B737" s="21" t="s">
        <v>1198</v>
      </c>
      <c r="C737" s="22" t="s">
        <v>459</v>
      </c>
      <c r="D737" s="21" t="s">
        <v>1217</v>
      </c>
      <c r="E737" s="21" t="s">
        <v>1218</v>
      </c>
      <c r="F737" s="20">
        <v>480</v>
      </c>
      <c r="G737" s="23">
        <v>10728.21</v>
      </c>
      <c r="H737" s="23">
        <f t="shared" si="88"/>
        <v>12552.0057</v>
      </c>
      <c r="I737" s="23">
        <f t="shared" si="85"/>
        <v>11814.7761972162</v>
      </c>
      <c r="J737" s="23">
        <f t="shared" si="86"/>
        <v>24.6141170775338</v>
      </c>
    </row>
    <row r="738" customHeight="1" spans="1:10">
      <c r="A738" s="20" t="s">
        <v>74</v>
      </c>
      <c r="B738" s="21" t="s">
        <v>1198</v>
      </c>
      <c r="C738" s="22" t="s">
        <v>1219</v>
      </c>
      <c r="D738" s="21" t="s">
        <v>82</v>
      </c>
      <c r="E738" s="21" t="s">
        <v>1220</v>
      </c>
      <c r="F738" s="20">
        <v>50</v>
      </c>
      <c r="G738" s="23">
        <v>334.62</v>
      </c>
      <c r="H738" s="23">
        <f t="shared" si="88"/>
        <v>391.5054</v>
      </c>
      <c r="I738" s="23">
        <f t="shared" si="85"/>
        <v>368.5107218364</v>
      </c>
      <c r="J738" s="23">
        <f t="shared" si="86"/>
        <v>7.370214436728</v>
      </c>
    </row>
    <row r="739" customHeight="1" spans="1:10">
      <c r="A739" s="20" t="s">
        <v>90</v>
      </c>
      <c r="B739" s="21" t="s">
        <v>1198</v>
      </c>
      <c r="C739" s="22" t="s">
        <v>1221</v>
      </c>
      <c r="D739" s="21" t="s">
        <v>1029</v>
      </c>
      <c r="E739" s="21" t="s">
        <v>1222</v>
      </c>
      <c r="F739" s="20">
        <v>50</v>
      </c>
      <c r="G739" s="23">
        <v>39.74</v>
      </c>
      <c r="H739" s="23">
        <f t="shared" si="88"/>
        <v>46.4958</v>
      </c>
      <c r="I739" s="23">
        <f t="shared" si="85"/>
        <v>43.7649156828</v>
      </c>
      <c r="J739" s="23">
        <f t="shared" si="86"/>
        <v>0.875298313656</v>
      </c>
    </row>
    <row r="740" customHeight="1" spans="1:10">
      <c r="A740" s="20" t="s">
        <v>29</v>
      </c>
      <c r="B740" s="21" t="s">
        <v>1198</v>
      </c>
      <c r="C740" s="22" t="s">
        <v>1223</v>
      </c>
      <c r="D740" s="21" t="s">
        <v>1224</v>
      </c>
      <c r="E740" s="21" t="s">
        <v>262</v>
      </c>
      <c r="F740" s="20">
        <v>1000</v>
      </c>
      <c r="G740" s="23">
        <v>8470.09</v>
      </c>
      <c r="H740" s="23">
        <f t="shared" si="88"/>
        <v>9910.0053</v>
      </c>
      <c r="I740" s="23">
        <f t="shared" si="85"/>
        <v>9327.9510487098</v>
      </c>
      <c r="J740" s="23">
        <f t="shared" si="86"/>
        <v>9.3279510487098</v>
      </c>
    </row>
    <row r="741" customHeight="1" spans="1:11">
      <c r="A741" s="20" t="s">
        <v>90</v>
      </c>
      <c r="B741" s="21" t="s">
        <v>1198</v>
      </c>
      <c r="C741" s="22" t="s">
        <v>1225</v>
      </c>
      <c r="D741" s="21" t="s">
        <v>1226</v>
      </c>
      <c r="E741" s="21" t="s">
        <v>1227</v>
      </c>
      <c r="F741" s="20">
        <v>150</v>
      </c>
      <c r="G741" s="23">
        <v>2224.364</v>
      </c>
      <c r="H741" s="23">
        <f t="shared" si="88"/>
        <v>2602.50588</v>
      </c>
      <c r="I741" s="23">
        <f t="shared" si="85"/>
        <v>2449.65029964408</v>
      </c>
      <c r="J741" s="23">
        <f t="shared" si="86"/>
        <v>16.3310019976272</v>
      </c>
      <c r="K741" s="23">
        <f>SUM(H741:H748)</f>
        <v>62849.74878</v>
      </c>
    </row>
    <row r="742" customHeight="1" spans="1:10">
      <c r="A742" s="20" t="s">
        <v>273</v>
      </c>
      <c r="B742" s="21" t="s">
        <v>1198</v>
      </c>
      <c r="C742" s="22" t="s">
        <v>852</v>
      </c>
      <c r="D742" s="21" t="s">
        <v>1228</v>
      </c>
      <c r="E742" s="21" t="s">
        <v>262</v>
      </c>
      <c r="F742" s="20">
        <v>4200</v>
      </c>
      <c r="G742" s="23">
        <v>23656.41</v>
      </c>
      <c r="H742" s="23">
        <f t="shared" si="88"/>
        <v>27677.9997</v>
      </c>
      <c r="I742" s="23">
        <f t="shared" si="85"/>
        <v>26052.3600656202</v>
      </c>
      <c r="J742" s="23">
        <f t="shared" si="86"/>
        <v>6.20294287276672</v>
      </c>
    </row>
    <row r="743" customHeight="1" spans="1:10">
      <c r="A743" s="20" t="s">
        <v>1202</v>
      </c>
      <c r="B743" s="21" t="s">
        <v>1198</v>
      </c>
      <c r="C743" s="22" t="s">
        <v>1203</v>
      </c>
      <c r="D743" s="21" t="s">
        <v>1204</v>
      </c>
      <c r="E743" s="21" t="s">
        <v>1205</v>
      </c>
      <c r="F743" s="20">
        <v>800</v>
      </c>
      <c r="G743" s="23">
        <v>17729.91</v>
      </c>
      <c r="H743" s="23">
        <f t="shared" si="88"/>
        <v>20743.9947</v>
      </c>
      <c r="I743" s="23">
        <f t="shared" si="85"/>
        <v>19525.6169152902</v>
      </c>
      <c r="J743" s="23">
        <f t="shared" si="86"/>
        <v>24.4070211441128</v>
      </c>
    </row>
    <row r="744" customHeight="1" spans="1:10">
      <c r="A744" s="20" t="s">
        <v>252</v>
      </c>
      <c r="B744" s="21" t="s">
        <v>1198</v>
      </c>
      <c r="C744" s="22" t="s">
        <v>1229</v>
      </c>
      <c r="D744" s="21" t="s">
        <v>1230</v>
      </c>
      <c r="E744" s="35"/>
      <c r="F744" s="20">
        <v>50</v>
      </c>
      <c r="G744" s="23">
        <v>1187.61</v>
      </c>
      <c r="H744" s="23">
        <f t="shared" si="88"/>
        <v>1389.5037</v>
      </c>
      <c r="I744" s="23">
        <f t="shared" si="85"/>
        <v>1307.8925896842</v>
      </c>
      <c r="J744" s="23">
        <f t="shared" si="86"/>
        <v>26.157851793684</v>
      </c>
    </row>
    <row r="745" customHeight="1" spans="1:10">
      <c r="A745" s="20" t="s">
        <v>42</v>
      </c>
      <c r="B745" s="21" t="s">
        <v>1198</v>
      </c>
      <c r="C745" s="22" t="s">
        <v>193</v>
      </c>
      <c r="D745" s="21" t="s">
        <v>194</v>
      </c>
      <c r="E745" s="21" t="s">
        <v>1078</v>
      </c>
      <c r="F745" s="20">
        <v>240</v>
      </c>
      <c r="G745" s="23">
        <v>2123.08</v>
      </c>
      <c r="H745" s="23">
        <f t="shared" si="88"/>
        <v>2484.0036</v>
      </c>
      <c r="I745" s="23">
        <f t="shared" si="85"/>
        <v>2338.1081325576</v>
      </c>
      <c r="J745" s="23">
        <f t="shared" si="86"/>
        <v>9.74211721899</v>
      </c>
    </row>
    <row r="746" customHeight="1" spans="1:10">
      <c r="A746" s="20" t="s">
        <v>74</v>
      </c>
      <c r="B746" s="21" t="s">
        <v>1198</v>
      </c>
      <c r="C746" s="22" t="s">
        <v>554</v>
      </c>
      <c r="D746" s="21" t="s">
        <v>1213</v>
      </c>
      <c r="E746" s="21" t="s">
        <v>556</v>
      </c>
      <c r="F746" s="20">
        <v>50</v>
      </c>
      <c r="G746" s="23">
        <v>2846.15</v>
      </c>
      <c r="H746" s="23">
        <f t="shared" si="88"/>
        <v>3329.9955</v>
      </c>
      <c r="I746" s="23">
        <f t="shared" si="85"/>
        <v>3134.411544303</v>
      </c>
      <c r="J746" s="23">
        <f t="shared" si="86"/>
        <v>62.68823088606</v>
      </c>
    </row>
    <row r="747" customHeight="1" spans="1:10">
      <c r="A747" s="20" t="s">
        <v>1231</v>
      </c>
      <c r="B747" s="21" t="s">
        <v>1198</v>
      </c>
      <c r="C747" s="22" t="s">
        <v>1232</v>
      </c>
      <c r="D747" s="21" t="s">
        <v>1233</v>
      </c>
      <c r="E747" s="21" t="s">
        <v>244</v>
      </c>
      <c r="F747" s="20">
        <v>75</v>
      </c>
      <c r="G747" s="23">
        <v>3495.51</v>
      </c>
      <c r="H747" s="23">
        <f t="shared" si="88"/>
        <v>4089.7467</v>
      </c>
      <c r="I747" s="23">
        <f t="shared" si="85"/>
        <v>3849.5395173222</v>
      </c>
      <c r="J747" s="23">
        <f t="shared" si="86"/>
        <v>51.327193564296</v>
      </c>
    </row>
    <row r="748" customHeight="1" spans="1:10">
      <c r="A748" s="20" t="s">
        <v>90</v>
      </c>
      <c r="B748" s="21" t="s">
        <v>1198</v>
      </c>
      <c r="C748" s="22" t="s">
        <v>1234</v>
      </c>
      <c r="D748" s="21" t="s">
        <v>1209</v>
      </c>
      <c r="E748" s="21" t="s">
        <v>392</v>
      </c>
      <c r="F748" s="20">
        <v>100</v>
      </c>
      <c r="G748" s="23">
        <v>454.7</v>
      </c>
      <c r="H748" s="23">
        <f t="shared" si="88"/>
        <v>531.999</v>
      </c>
      <c r="I748" s="23">
        <f t="shared" si="85"/>
        <v>500.752570734</v>
      </c>
      <c r="J748" s="23">
        <f t="shared" si="86"/>
        <v>5.00752570734</v>
      </c>
    </row>
    <row r="749" customHeight="1" spans="1:11">
      <c r="A749" s="20" t="s">
        <v>90</v>
      </c>
      <c r="B749" s="21" t="s">
        <v>1235</v>
      </c>
      <c r="C749" s="22" t="s">
        <v>1236</v>
      </c>
      <c r="D749" s="21" t="s">
        <v>1237</v>
      </c>
      <c r="E749" s="21" t="s">
        <v>582</v>
      </c>
      <c r="F749" s="20">
        <v>-94</v>
      </c>
      <c r="G749" s="23">
        <v>-232.99</v>
      </c>
      <c r="H749" s="23">
        <f t="shared" si="88"/>
        <v>-272.5983</v>
      </c>
      <c r="I749" s="23">
        <f t="shared" si="85"/>
        <v>-256.5875114478</v>
      </c>
      <c r="J749" s="23">
        <f t="shared" si="86"/>
        <v>2.72965437710426</v>
      </c>
      <c r="K749" s="23">
        <f t="shared" ref="K749:K751" si="89">H749</f>
        <v>-272.5983</v>
      </c>
    </row>
    <row r="750" customHeight="1" spans="1:11">
      <c r="A750" s="20" t="s">
        <v>1202</v>
      </c>
      <c r="B750" s="21" t="s">
        <v>1235</v>
      </c>
      <c r="C750" s="22" t="s">
        <v>1203</v>
      </c>
      <c r="D750" s="21" t="s">
        <v>1204</v>
      </c>
      <c r="E750" s="21" t="s">
        <v>1205</v>
      </c>
      <c r="F750" s="21">
        <v>-45</v>
      </c>
      <c r="G750" s="23">
        <v>-51.54</v>
      </c>
      <c r="H750" s="23">
        <f t="shared" si="88"/>
        <v>-60.3018</v>
      </c>
      <c r="I750" s="23">
        <f t="shared" si="85"/>
        <v>-56.7600340788</v>
      </c>
      <c r="J750" s="23">
        <f t="shared" si="86"/>
        <v>1.26133409064</v>
      </c>
      <c r="K750" s="23">
        <f t="shared" si="89"/>
        <v>-60.3018</v>
      </c>
    </row>
    <row r="751" customHeight="1" spans="1:11">
      <c r="A751" s="20" t="s">
        <v>90</v>
      </c>
      <c r="B751" s="21" t="s">
        <v>1235</v>
      </c>
      <c r="C751" s="22" t="s">
        <v>1236</v>
      </c>
      <c r="D751" s="21" t="s">
        <v>1237</v>
      </c>
      <c r="E751" s="21" t="s">
        <v>582</v>
      </c>
      <c r="F751" s="20">
        <v>100</v>
      </c>
      <c r="G751" s="23">
        <v>1025.64</v>
      </c>
      <c r="H751" s="23">
        <f t="shared" si="88"/>
        <v>1199.9988</v>
      </c>
      <c r="I751" s="23">
        <f t="shared" si="85"/>
        <v>1129.5180704808</v>
      </c>
      <c r="J751" s="23">
        <f t="shared" si="86"/>
        <v>11.295180704808</v>
      </c>
      <c r="K751" s="23">
        <f t="shared" si="89"/>
        <v>1199.9988</v>
      </c>
    </row>
    <row r="752" customHeight="1" spans="1:11">
      <c r="A752" s="20" t="s">
        <v>50</v>
      </c>
      <c r="B752" s="21" t="s">
        <v>876</v>
      </c>
      <c r="C752" s="22" t="s">
        <v>1158</v>
      </c>
      <c r="D752" s="21" t="s">
        <v>1159</v>
      </c>
      <c r="E752" s="21" t="s">
        <v>1160</v>
      </c>
      <c r="F752" s="20">
        <v>400</v>
      </c>
      <c r="G752" s="23">
        <v>6181.2</v>
      </c>
      <c r="H752" s="23">
        <f t="shared" si="88"/>
        <v>7232.004</v>
      </c>
      <c r="I752" s="23">
        <f t="shared" si="85"/>
        <v>6807.239477064</v>
      </c>
      <c r="J752" s="23">
        <f t="shared" si="86"/>
        <v>17.01809869266</v>
      </c>
      <c r="K752" s="23">
        <f>SUM(H752:H753)</f>
        <v>22592.00385</v>
      </c>
    </row>
    <row r="753" customHeight="1" spans="1:10">
      <c r="A753" s="20" t="s">
        <v>90</v>
      </c>
      <c r="B753" s="21" t="s">
        <v>876</v>
      </c>
      <c r="C753" s="22" t="s">
        <v>1079</v>
      </c>
      <c r="D753" s="21" t="s">
        <v>1161</v>
      </c>
      <c r="E753" s="21" t="s">
        <v>1080</v>
      </c>
      <c r="F753" s="20">
        <v>1200</v>
      </c>
      <c r="G753" s="23">
        <v>13128.205</v>
      </c>
      <c r="H753" s="23">
        <f t="shared" si="88"/>
        <v>15359.99985</v>
      </c>
      <c r="I753" s="23">
        <f t="shared" si="85"/>
        <v>14457.8456188101</v>
      </c>
      <c r="J753" s="23">
        <f t="shared" si="86"/>
        <v>12.0482046823418</v>
      </c>
    </row>
    <row r="754" customHeight="1" spans="1:11">
      <c r="A754" s="20" t="s">
        <v>90</v>
      </c>
      <c r="B754" s="21" t="s">
        <v>876</v>
      </c>
      <c r="C754" s="22" t="s">
        <v>1079</v>
      </c>
      <c r="D754" s="21" t="s">
        <v>1161</v>
      </c>
      <c r="E754" s="21" t="s">
        <v>1080</v>
      </c>
      <c r="F754" s="20">
        <v>600</v>
      </c>
      <c r="G754" s="23">
        <v>6564.1</v>
      </c>
      <c r="H754" s="23">
        <f t="shared" si="88"/>
        <v>7679.997</v>
      </c>
      <c r="I754" s="23">
        <f t="shared" si="85"/>
        <v>7228.920056202</v>
      </c>
      <c r="J754" s="23">
        <f t="shared" si="86"/>
        <v>12.04820009367</v>
      </c>
      <c r="K754" s="23">
        <f>H754</f>
        <v>7679.997</v>
      </c>
    </row>
    <row r="755" customHeight="1" spans="1:11">
      <c r="A755" s="20" t="s">
        <v>50</v>
      </c>
      <c r="B755" s="21" t="s">
        <v>876</v>
      </c>
      <c r="C755" s="22" t="s">
        <v>1158</v>
      </c>
      <c r="D755" s="21" t="s">
        <v>1159</v>
      </c>
      <c r="E755" s="21" t="s">
        <v>1160</v>
      </c>
      <c r="F755" s="20">
        <v>800</v>
      </c>
      <c r="G755" s="23">
        <v>12362.39</v>
      </c>
      <c r="H755" s="23">
        <f t="shared" si="88"/>
        <v>14463.9963</v>
      </c>
      <c r="I755" s="23">
        <f t="shared" si="85"/>
        <v>13614.4679413158</v>
      </c>
      <c r="J755" s="23">
        <f t="shared" si="86"/>
        <v>17.0180849266448</v>
      </c>
      <c r="K755" s="23">
        <f>SUM(H755:H756)</f>
        <v>56823.9984</v>
      </c>
    </row>
    <row r="756" customHeight="1" spans="1:10">
      <c r="A756" s="20" t="s">
        <v>74</v>
      </c>
      <c r="B756" s="21" t="s">
        <v>876</v>
      </c>
      <c r="C756" s="22" t="s">
        <v>1238</v>
      </c>
      <c r="D756" s="21" t="s">
        <v>1074</v>
      </c>
      <c r="E756" s="21" t="s">
        <v>1239</v>
      </c>
      <c r="F756" s="20">
        <v>1000</v>
      </c>
      <c r="G756" s="23">
        <v>36205.13</v>
      </c>
      <c r="H756" s="23">
        <f t="shared" si="88"/>
        <v>42360.0021</v>
      </c>
      <c r="I756" s="23">
        <f t="shared" si="85"/>
        <v>39872.0297366586</v>
      </c>
      <c r="J756" s="23">
        <f t="shared" si="86"/>
        <v>39.8720297366586</v>
      </c>
    </row>
    <row r="757" customHeight="1" spans="1:11">
      <c r="A757" s="20" t="s">
        <v>952</v>
      </c>
      <c r="B757" s="21" t="s">
        <v>876</v>
      </c>
      <c r="C757" s="22" t="s">
        <v>1195</v>
      </c>
      <c r="D757" s="21" t="s">
        <v>1196</v>
      </c>
      <c r="E757" s="21" t="s">
        <v>1197</v>
      </c>
      <c r="F757" s="20">
        <v>2000</v>
      </c>
      <c r="G757" s="23">
        <v>60598.29</v>
      </c>
      <c r="H757" s="23">
        <f t="shared" si="88"/>
        <v>70899.9993</v>
      </c>
      <c r="I757" s="23">
        <f t="shared" si="85"/>
        <v>66735.7587411138</v>
      </c>
      <c r="J757" s="23">
        <f t="shared" si="86"/>
        <v>33.3678793705569</v>
      </c>
      <c r="K757" s="23">
        <f>H757</f>
        <v>70899.9993</v>
      </c>
    </row>
    <row r="758" customHeight="1" spans="1:11">
      <c r="A758" s="20" t="s">
        <v>202</v>
      </c>
      <c r="B758" s="21" t="s">
        <v>1240</v>
      </c>
      <c r="C758" s="22" t="s">
        <v>1116</v>
      </c>
      <c r="D758" s="21" t="s">
        <v>1117</v>
      </c>
      <c r="E758" s="21" t="s">
        <v>107</v>
      </c>
      <c r="F758" s="20">
        <v>1200</v>
      </c>
      <c r="G758" s="23">
        <v>14871.79</v>
      </c>
      <c r="H758" s="23">
        <f t="shared" si="88"/>
        <v>17399.9943</v>
      </c>
      <c r="I758" s="23">
        <f t="shared" si="85"/>
        <v>16378.0230347838</v>
      </c>
      <c r="J758" s="23">
        <f t="shared" si="86"/>
        <v>13.6483525289865</v>
      </c>
      <c r="K758" s="23">
        <f>SUM(H758:H762)</f>
        <v>63189.99648</v>
      </c>
    </row>
    <row r="759" customHeight="1" spans="1:10">
      <c r="A759" s="20" t="s">
        <v>304</v>
      </c>
      <c r="B759" s="21" t="s">
        <v>1240</v>
      </c>
      <c r="C759" s="22" t="s">
        <v>1241</v>
      </c>
      <c r="D759" s="21" t="s">
        <v>835</v>
      </c>
      <c r="E759" s="21" t="s">
        <v>1242</v>
      </c>
      <c r="F759" s="20">
        <v>400</v>
      </c>
      <c r="G759" s="23">
        <v>7760.68</v>
      </c>
      <c r="H759" s="23">
        <f t="shared" si="88"/>
        <v>9079.9956</v>
      </c>
      <c r="I759" s="23">
        <f t="shared" si="85"/>
        <v>8546.6911384296</v>
      </c>
      <c r="J759" s="23">
        <f t="shared" si="86"/>
        <v>21.366727846074</v>
      </c>
    </row>
    <row r="760" customHeight="1" spans="1:10">
      <c r="A760" s="20" t="s">
        <v>1243</v>
      </c>
      <c r="B760" s="21" t="s">
        <v>1240</v>
      </c>
      <c r="C760" s="22" t="s">
        <v>1244</v>
      </c>
      <c r="D760" s="21" t="s">
        <v>1109</v>
      </c>
      <c r="E760" s="21" t="s">
        <v>1245</v>
      </c>
      <c r="F760" s="20">
        <v>100</v>
      </c>
      <c r="G760" s="23">
        <v>1273.5</v>
      </c>
      <c r="H760" s="23">
        <f t="shared" si="88"/>
        <v>1489.995</v>
      </c>
      <c r="I760" s="23">
        <f t="shared" si="85"/>
        <v>1402.48163367</v>
      </c>
      <c r="J760" s="23">
        <f t="shared" si="86"/>
        <v>14.0248163367</v>
      </c>
    </row>
    <row r="761" customHeight="1" spans="1:10">
      <c r="A761" s="20" t="s">
        <v>57</v>
      </c>
      <c r="B761" s="21" t="s">
        <v>1240</v>
      </c>
      <c r="C761" s="22" t="s">
        <v>997</v>
      </c>
      <c r="D761" s="21" t="s">
        <v>1246</v>
      </c>
      <c r="E761" s="21" t="s">
        <v>999</v>
      </c>
      <c r="F761" s="20">
        <v>600</v>
      </c>
      <c r="G761" s="23">
        <v>16461.544</v>
      </c>
      <c r="H761" s="23">
        <f t="shared" si="88"/>
        <v>19260.00648</v>
      </c>
      <c r="I761" s="23">
        <f t="shared" si="85"/>
        <v>18128.7892594037</v>
      </c>
      <c r="J761" s="23">
        <f t="shared" si="86"/>
        <v>30.2146487656728</v>
      </c>
    </row>
    <row r="762" customHeight="1" spans="1:10">
      <c r="A762" s="20" t="s">
        <v>1140</v>
      </c>
      <c r="B762" s="21" t="s">
        <v>1240</v>
      </c>
      <c r="C762" s="22" t="s">
        <v>1142</v>
      </c>
      <c r="D762" s="21" t="s">
        <v>1247</v>
      </c>
      <c r="E762" s="21" t="s">
        <v>1144</v>
      </c>
      <c r="F762" s="20">
        <v>600</v>
      </c>
      <c r="G762" s="23">
        <v>13641.03</v>
      </c>
      <c r="H762" s="23">
        <f t="shared" si="88"/>
        <v>15960.0051</v>
      </c>
      <c r="I762" s="23">
        <f t="shared" si="85"/>
        <v>15022.6101604566</v>
      </c>
      <c r="J762" s="23">
        <f t="shared" si="86"/>
        <v>25.037683600761</v>
      </c>
    </row>
    <row r="763" customHeight="1" spans="1:11">
      <c r="A763" s="20" t="s">
        <v>220</v>
      </c>
      <c r="B763" s="21" t="s">
        <v>1240</v>
      </c>
      <c r="C763" s="22" t="s">
        <v>1248</v>
      </c>
      <c r="D763" s="21" t="s">
        <v>1249</v>
      </c>
      <c r="E763" s="21" t="s">
        <v>282</v>
      </c>
      <c r="F763" s="20">
        <v>1200</v>
      </c>
      <c r="G763" s="23">
        <v>31282.05</v>
      </c>
      <c r="H763" s="23">
        <f t="shared" si="88"/>
        <v>36599.9985</v>
      </c>
      <c r="I763" s="23">
        <f t="shared" si="85"/>
        <v>34450.334188101</v>
      </c>
      <c r="J763" s="23">
        <f t="shared" si="86"/>
        <v>28.7086118234175</v>
      </c>
      <c r="K763" s="23">
        <f>H763</f>
        <v>36599.9985</v>
      </c>
    </row>
    <row r="764" customHeight="1" spans="1:11">
      <c r="A764" s="20" t="s">
        <v>1250</v>
      </c>
      <c r="B764" s="21" t="s">
        <v>1240</v>
      </c>
      <c r="C764" s="22" t="s">
        <v>1251</v>
      </c>
      <c r="D764" s="21" t="s">
        <v>1171</v>
      </c>
      <c r="E764" s="21" t="s">
        <v>1128</v>
      </c>
      <c r="F764" s="20">
        <v>600</v>
      </c>
      <c r="G764" s="23">
        <v>12358.974</v>
      </c>
      <c r="H764" s="23">
        <f t="shared" si="88"/>
        <v>14459.99958</v>
      </c>
      <c r="I764" s="23">
        <f t="shared" si="85"/>
        <v>13610.7059646683</v>
      </c>
      <c r="J764" s="23">
        <f t="shared" si="86"/>
        <v>22.6845099411138</v>
      </c>
      <c r="K764" s="23">
        <f>H764</f>
        <v>14459.99958</v>
      </c>
    </row>
    <row r="765" customHeight="1" spans="1:11">
      <c r="A765" s="20" t="s">
        <v>1162</v>
      </c>
      <c r="B765" s="21" t="s">
        <v>1252</v>
      </c>
      <c r="C765" s="22" t="s">
        <v>1163</v>
      </c>
      <c r="D765" s="21" t="s">
        <v>1253</v>
      </c>
      <c r="E765" s="21" t="s">
        <v>1165</v>
      </c>
      <c r="F765" s="20">
        <v>600</v>
      </c>
      <c r="G765" s="23">
        <v>15641.025</v>
      </c>
      <c r="H765" s="23">
        <f t="shared" si="88"/>
        <v>18299.99925</v>
      </c>
      <c r="I765" s="23">
        <f t="shared" si="85"/>
        <v>17225.1670940505</v>
      </c>
      <c r="J765" s="23">
        <f t="shared" si="86"/>
        <v>28.7086118234175</v>
      </c>
      <c r="K765" s="23">
        <f t="shared" ref="K765:K770" si="90">SUM(H765:H766)</f>
        <v>49899.99925053</v>
      </c>
    </row>
    <row r="766" customHeight="1" spans="1:10">
      <c r="A766" s="20" t="s">
        <v>566</v>
      </c>
      <c r="B766" s="21" t="s">
        <v>1252</v>
      </c>
      <c r="C766" s="22" t="s">
        <v>1254</v>
      </c>
      <c r="D766" s="21" t="s">
        <v>1255</v>
      </c>
      <c r="E766" s="21" t="s">
        <v>1256</v>
      </c>
      <c r="F766" s="20">
        <v>1000</v>
      </c>
      <c r="G766" s="23">
        <v>27008.547009</v>
      </c>
      <c r="H766" s="23">
        <f t="shared" si="88"/>
        <v>31600.00000053</v>
      </c>
      <c r="I766" s="23">
        <f t="shared" si="85"/>
        <v>29744.0056004989</v>
      </c>
      <c r="J766" s="23">
        <f t="shared" si="86"/>
        <v>29.7440056004989</v>
      </c>
    </row>
    <row r="767" customHeight="1" spans="1:11">
      <c r="A767" s="20" t="s">
        <v>1257</v>
      </c>
      <c r="B767" s="21" t="s">
        <v>994</v>
      </c>
      <c r="C767" s="22" t="s">
        <v>1258</v>
      </c>
      <c r="D767" s="21" t="s">
        <v>1259</v>
      </c>
      <c r="E767" s="21" t="s">
        <v>1260</v>
      </c>
      <c r="F767" s="20">
        <v>30</v>
      </c>
      <c r="G767" s="23">
        <v>14871.794</v>
      </c>
      <c r="H767" s="23">
        <f t="shared" ref="H767:H810" si="91">G767*1.17</f>
        <v>17399.99898</v>
      </c>
      <c r="I767" s="23">
        <f t="shared" si="85"/>
        <v>16378.0274399087</v>
      </c>
      <c r="J767" s="23">
        <f t="shared" si="86"/>
        <v>545.934247996956</v>
      </c>
      <c r="K767" s="23">
        <f t="shared" si="90"/>
        <v>28999.99908</v>
      </c>
    </row>
    <row r="768" customHeight="1" spans="1:10">
      <c r="A768" s="20" t="s">
        <v>1257</v>
      </c>
      <c r="B768" s="21" t="s">
        <v>994</v>
      </c>
      <c r="C768" s="22" t="s">
        <v>1258</v>
      </c>
      <c r="D768" s="21" t="s">
        <v>1261</v>
      </c>
      <c r="E768" s="21" t="s">
        <v>1260</v>
      </c>
      <c r="F768" s="20">
        <v>20</v>
      </c>
      <c r="G768" s="23">
        <v>9914.53</v>
      </c>
      <c r="H768" s="23">
        <f t="shared" si="91"/>
        <v>11600.0001</v>
      </c>
      <c r="I768" s="23">
        <f t="shared" si="85"/>
        <v>10918.6856941266</v>
      </c>
      <c r="J768" s="23">
        <f t="shared" si="86"/>
        <v>545.93428470633</v>
      </c>
    </row>
    <row r="769" customHeight="1" spans="1:11">
      <c r="A769" s="20" t="s">
        <v>1257</v>
      </c>
      <c r="B769" s="21" t="s">
        <v>994</v>
      </c>
      <c r="C769" s="22" t="s">
        <v>1258</v>
      </c>
      <c r="D769" s="21" t="s">
        <v>1262</v>
      </c>
      <c r="E769" s="21" t="s">
        <v>1260</v>
      </c>
      <c r="F769" s="20">
        <v>30</v>
      </c>
      <c r="G769" s="23">
        <v>14871.794</v>
      </c>
      <c r="H769" s="23">
        <f t="shared" si="91"/>
        <v>17399.99898</v>
      </c>
      <c r="I769" s="23">
        <f t="shared" si="85"/>
        <v>16378.0274399087</v>
      </c>
      <c r="J769" s="23">
        <f t="shared" si="86"/>
        <v>545.934247996956</v>
      </c>
      <c r="K769" s="23">
        <f>H769</f>
        <v>17399.99898</v>
      </c>
    </row>
    <row r="770" customHeight="1" spans="1:11">
      <c r="A770" s="20" t="s">
        <v>1263</v>
      </c>
      <c r="B770" s="21" t="s">
        <v>1264</v>
      </c>
      <c r="C770" s="22" t="s">
        <v>1265</v>
      </c>
      <c r="D770" s="21" t="s">
        <v>1266</v>
      </c>
      <c r="E770" s="21" t="s">
        <v>1267</v>
      </c>
      <c r="F770" s="20">
        <v>600</v>
      </c>
      <c r="G770" s="23">
        <v>12923.08</v>
      </c>
      <c r="H770" s="23">
        <f t="shared" si="91"/>
        <v>15120.0036</v>
      </c>
      <c r="I770" s="23">
        <f t="shared" si="85"/>
        <v>14231.9453085576</v>
      </c>
      <c r="J770" s="23">
        <f t="shared" si="86"/>
        <v>23.719908847596</v>
      </c>
      <c r="K770" s="23">
        <f t="shared" si="90"/>
        <v>19800.0036</v>
      </c>
    </row>
    <row r="771" customHeight="1" spans="1:10">
      <c r="A771" s="20" t="s">
        <v>1268</v>
      </c>
      <c r="B771" s="21" t="s">
        <v>1264</v>
      </c>
      <c r="C771" s="22" t="s">
        <v>1269</v>
      </c>
      <c r="D771" s="21" t="s">
        <v>1270</v>
      </c>
      <c r="E771" s="21" t="s">
        <v>1168</v>
      </c>
      <c r="F771" s="20">
        <v>200</v>
      </c>
      <c r="G771" s="23">
        <v>4000</v>
      </c>
      <c r="H771" s="23">
        <f t="shared" si="91"/>
        <v>4680</v>
      </c>
      <c r="I771" s="23">
        <f t="shared" ref="I771:I834" si="92">H771*0.941266</f>
        <v>4405.12488</v>
      </c>
      <c r="J771" s="23">
        <f t="shared" ref="J771:J834" si="93">I771/F771</f>
        <v>22.0256244</v>
      </c>
    </row>
    <row r="772" customHeight="1" spans="1:11">
      <c r="A772" s="20" t="s">
        <v>1263</v>
      </c>
      <c r="B772" s="21" t="s">
        <v>1264</v>
      </c>
      <c r="C772" s="22" t="s">
        <v>1265</v>
      </c>
      <c r="D772" s="21" t="s">
        <v>1266</v>
      </c>
      <c r="E772" s="21" t="s">
        <v>1267</v>
      </c>
      <c r="F772" s="20">
        <v>600</v>
      </c>
      <c r="G772" s="23">
        <v>12923.08</v>
      </c>
      <c r="H772" s="23">
        <f t="shared" si="91"/>
        <v>15120.0036</v>
      </c>
      <c r="I772" s="23">
        <f t="shared" si="92"/>
        <v>14231.9453085576</v>
      </c>
      <c r="J772" s="23">
        <f t="shared" si="93"/>
        <v>23.719908847596</v>
      </c>
      <c r="K772" s="23">
        <f>H772</f>
        <v>15120.0036</v>
      </c>
    </row>
    <row r="773" customHeight="1" spans="1:11">
      <c r="A773" s="20" t="s">
        <v>74</v>
      </c>
      <c r="B773" s="21" t="s">
        <v>1271</v>
      </c>
      <c r="C773" s="22" t="s">
        <v>1272</v>
      </c>
      <c r="D773" s="21" t="s">
        <v>1273</v>
      </c>
      <c r="E773" s="21" t="s">
        <v>276</v>
      </c>
      <c r="F773" s="20">
        <v>5000</v>
      </c>
      <c r="G773" s="23">
        <v>12179.49</v>
      </c>
      <c r="H773" s="23">
        <f t="shared" si="91"/>
        <v>14250.0033</v>
      </c>
      <c r="I773" s="23">
        <f t="shared" si="92"/>
        <v>13413.0436061778</v>
      </c>
      <c r="J773" s="23">
        <f t="shared" si="93"/>
        <v>2.68260872123556</v>
      </c>
      <c r="K773" s="23">
        <f>SUM(H773:H778)</f>
        <v>63888.0021</v>
      </c>
    </row>
    <row r="774" customHeight="1" spans="1:10">
      <c r="A774" s="20" t="s">
        <v>1274</v>
      </c>
      <c r="B774" s="21" t="s">
        <v>1271</v>
      </c>
      <c r="C774" s="22" t="s">
        <v>1275</v>
      </c>
      <c r="D774" s="21" t="s">
        <v>1276</v>
      </c>
      <c r="E774" s="21" t="s">
        <v>276</v>
      </c>
      <c r="F774" s="20">
        <v>1200</v>
      </c>
      <c r="G774" s="23">
        <v>3476.92</v>
      </c>
      <c r="H774" s="23">
        <f t="shared" si="91"/>
        <v>4067.9964</v>
      </c>
      <c r="I774" s="23">
        <f t="shared" si="92"/>
        <v>3829.0666994424</v>
      </c>
      <c r="J774" s="23">
        <f t="shared" si="93"/>
        <v>3.190888916202</v>
      </c>
    </row>
    <row r="775" customHeight="1" spans="1:10">
      <c r="A775" s="20" t="s">
        <v>74</v>
      </c>
      <c r="B775" s="21" t="s">
        <v>1271</v>
      </c>
      <c r="C775" s="22" t="s">
        <v>1272</v>
      </c>
      <c r="D775" s="21" t="s">
        <v>1277</v>
      </c>
      <c r="E775" s="21" t="s">
        <v>276</v>
      </c>
      <c r="F775" s="20">
        <v>5000</v>
      </c>
      <c r="G775" s="23">
        <v>5769.23</v>
      </c>
      <c r="H775" s="23">
        <f t="shared" si="91"/>
        <v>6749.9991</v>
      </c>
      <c r="I775" s="23">
        <f t="shared" si="92"/>
        <v>6353.5446528606</v>
      </c>
      <c r="J775" s="23">
        <f t="shared" si="93"/>
        <v>1.27070893057212</v>
      </c>
    </row>
    <row r="776" customHeight="1" spans="1:10">
      <c r="A776" s="20" t="s">
        <v>1274</v>
      </c>
      <c r="B776" s="21" t="s">
        <v>1271</v>
      </c>
      <c r="C776" s="22" t="s">
        <v>1278</v>
      </c>
      <c r="D776" s="21" t="s">
        <v>1279</v>
      </c>
      <c r="E776" s="21" t="s">
        <v>276</v>
      </c>
      <c r="F776" s="20">
        <v>3000</v>
      </c>
      <c r="G776" s="23">
        <v>9897.44</v>
      </c>
      <c r="H776" s="23">
        <f t="shared" si="91"/>
        <v>11580.0048</v>
      </c>
      <c r="I776" s="23">
        <f t="shared" si="92"/>
        <v>10899.8647980768</v>
      </c>
      <c r="J776" s="23">
        <f t="shared" si="93"/>
        <v>3.6332882660256</v>
      </c>
    </row>
    <row r="777" customHeight="1" spans="1:10">
      <c r="A777" s="20" t="s">
        <v>1274</v>
      </c>
      <c r="B777" s="21" t="s">
        <v>1271</v>
      </c>
      <c r="C777" s="22" t="s">
        <v>1278</v>
      </c>
      <c r="D777" s="21" t="s">
        <v>575</v>
      </c>
      <c r="E777" s="21" t="s">
        <v>276</v>
      </c>
      <c r="F777" s="20">
        <v>4000</v>
      </c>
      <c r="G777" s="23">
        <v>11589.74</v>
      </c>
      <c r="H777" s="23">
        <f t="shared" si="91"/>
        <v>13559.9958</v>
      </c>
      <c r="I777" s="23">
        <f t="shared" si="92"/>
        <v>12763.5630066828</v>
      </c>
      <c r="J777" s="23">
        <f t="shared" si="93"/>
        <v>3.1908907516707</v>
      </c>
    </row>
    <row r="778" customHeight="1" spans="1:10">
      <c r="A778" s="20" t="s">
        <v>74</v>
      </c>
      <c r="B778" s="21" t="s">
        <v>1271</v>
      </c>
      <c r="C778" s="22" t="s">
        <v>1272</v>
      </c>
      <c r="D778" s="21" t="s">
        <v>1280</v>
      </c>
      <c r="E778" s="21" t="s">
        <v>276</v>
      </c>
      <c r="F778" s="20">
        <v>4000</v>
      </c>
      <c r="G778" s="23">
        <v>11692.31</v>
      </c>
      <c r="H778" s="23">
        <f t="shared" si="91"/>
        <v>13680.0027</v>
      </c>
      <c r="I778" s="23">
        <f t="shared" si="92"/>
        <v>12876.5214214182</v>
      </c>
      <c r="J778" s="23">
        <f t="shared" si="93"/>
        <v>3.21913035535455</v>
      </c>
    </row>
    <row r="779" customHeight="1" spans="1:11">
      <c r="A779" s="20" t="s">
        <v>74</v>
      </c>
      <c r="B779" s="21" t="s">
        <v>1271</v>
      </c>
      <c r="C779" s="22" t="s">
        <v>1272</v>
      </c>
      <c r="D779" s="21" t="s">
        <v>1273</v>
      </c>
      <c r="E779" s="21" t="s">
        <v>276</v>
      </c>
      <c r="F779" s="20">
        <v>15000</v>
      </c>
      <c r="G779" s="23">
        <v>36538.46</v>
      </c>
      <c r="H779" s="23">
        <f t="shared" si="91"/>
        <v>42749.9982</v>
      </c>
      <c r="I779" s="23">
        <f t="shared" si="92"/>
        <v>40239.1198057212</v>
      </c>
      <c r="J779" s="23">
        <f t="shared" si="93"/>
        <v>2.68260798704808</v>
      </c>
      <c r="K779" s="23">
        <f>SUM(H779:H784)</f>
        <v>86520.0024</v>
      </c>
    </row>
    <row r="780" customHeight="1" spans="1:10">
      <c r="A780" s="20" t="s">
        <v>1274</v>
      </c>
      <c r="B780" s="21" t="s">
        <v>1271</v>
      </c>
      <c r="C780" s="22" t="s">
        <v>1275</v>
      </c>
      <c r="D780" s="21" t="s">
        <v>1276</v>
      </c>
      <c r="E780" s="21" t="s">
        <v>276</v>
      </c>
      <c r="F780" s="20">
        <v>2000</v>
      </c>
      <c r="G780" s="23">
        <v>5794.87</v>
      </c>
      <c r="H780" s="23">
        <f t="shared" si="91"/>
        <v>6779.9979</v>
      </c>
      <c r="I780" s="23">
        <f t="shared" si="92"/>
        <v>6381.7815033414</v>
      </c>
      <c r="J780" s="23">
        <f t="shared" si="93"/>
        <v>3.1908907516707</v>
      </c>
    </row>
    <row r="781" customHeight="1" spans="1:10">
      <c r="A781" s="20" t="s">
        <v>74</v>
      </c>
      <c r="B781" s="21" t="s">
        <v>1271</v>
      </c>
      <c r="C781" s="22" t="s">
        <v>1272</v>
      </c>
      <c r="D781" s="21" t="s">
        <v>1277</v>
      </c>
      <c r="E781" s="21" t="s">
        <v>276</v>
      </c>
      <c r="F781" s="20">
        <v>4400</v>
      </c>
      <c r="G781" s="23">
        <v>5076.92</v>
      </c>
      <c r="H781" s="23">
        <f t="shared" si="91"/>
        <v>5939.9964</v>
      </c>
      <c r="I781" s="23">
        <f t="shared" si="92"/>
        <v>5591.1166514424</v>
      </c>
      <c r="J781" s="23">
        <f t="shared" si="93"/>
        <v>1.27070832987327</v>
      </c>
    </row>
    <row r="782" customHeight="1" spans="1:10">
      <c r="A782" s="20" t="s">
        <v>1274</v>
      </c>
      <c r="B782" s="21" t="s">
        <v>1271</v>
      </c>
      <c r="C782" s="22" t="s">
        <v>1278</v>
      </c>
      <c r="D782" s="21" t="s">
        <v>1279</v>
      </c>
      <c r="E782" s="21" t="s">
        <v>276</v>
      </c>
      <c r="F782" s="20">
        <v>3000</v>
      </c>
      <c r="G782" s="23">
        <v>9897.44</v>
      </c>
      <c r="H782" s="23">
        <f t="shared" si="91"/>
        <v>11580.0048</v>
      </c>
      <c r="I782" s="23">
        <f t="shared" si="92"/>
        <v>10899.8647980768</v>
      </c>
      <c r="J782" s="23">
        <f t="shared" si="93"/>
        <v>3.6332882660256</v>
      </c>
    </row>
    <row r="783" customHeight="1" spans="1:10">
      <c r="A783" s="20" t="s">
        <v>74</v>
      </c>
      <c r="B783" s="21" t="s">
        <v>1271</v>
      </c>
      <c r="C783" s="22" t="s">
        <v>1272</v>
      </c>
      <c r="D783" s="21" t="s">
        <v>1280</v>
      </c>
      <c r="E783" s="21" t="s">
        <v>276</v>
      </c>
      <c r="F783" s="20">
        <v>4000</v>
      </c>
      <c r="G783" s="23">
        <v>11692.31</v>
      </c>
      <c r="H783" s="23">
        <f t="shared" si="91"/>
        <v>13680.0027</v>
      </c>
      <c r="I783" s="23">
        <f t="shared" si="92"/>
        <v>12876.5214214182</v>
      </c>
      <c r="J783" s="23">
        <f t="shared" si="93"/>
        <v>3.21913035535455</v>
      </c>
    </row>
    <row r="784" customHeight="1" spans="1:10">
      <c r="A784" s="20" t="s">
        <v>1274</v>
      </c>
      <c r="B784" s="21" t="s">
        <v>1271</v>
      </c>
      <c r="C784" s="22" t="s">
        <v>1275</v>
      </c>
      <c r="D784" s="21" t="s">
        <v>658</v>
      </c>
      <c r="E784" s="21" t="s">
        <v>276</v>
      </c>
      <c r="F784" s="20">
        <v>1500</v>
      </c>
      <c r="G784" s="23">
        <v>4948.72</v>
      </c>
      <c r="H784" s="23">
        <f t="shared" si="91"/>
        <v>5790.0024</v>
      </c>
      <c r="I784" s="23">
        <f t="shared" si="92"/>
        <v>5449.9323990384</v>
      </c>
      <c r="J784" s="23">
        <f t="shared" si="93"/>
        <v>3.6332882660256</v>
      </c>
    </row>
    <row r="785" customHeight="1" spans="1:11">
      <c r="A785" s="20" t="s">
        <v>70</v>
      </c>
      <c r="B785" s="21" t="s">
        <v>1271</v>
      </c>
      <c r="C785" s="22" t="s">
        <v>1281</v>
      </c>
      <c r="D785" s="21" t="s">
        <v>658</v>
      </c>
      <c r="E785" s="21" t="s">
        <v>276</v>
      </c>
      <c r="F785" s="20">
        <v>-3000</v>
      </c>
      <c r="G785" s="23">
        <v>-1358.974</v>
      </c>
      <c r="H785" s="23">
        <f t="shared" si="91"/>
        <v>-1589.99958</v>
      </c>
      <c r="I785" s="23">
        <f t="shared" si="92"/>
        <v>-1496.61254466828</v>
      </c>
      <c r="J785" s="23">
        <f t="shared" si="93"/>
        <v>0.49887084822276</v>
      </c>
      <c r="K785" s="23">
        <f t="shared" ref="K785:K789" si="94">H785</f>
        <v>-1589.99958</v>
      </c>
    </row>
    <row r="786" customHeight="1" spans="1:11">
      <c r="A786" s="20" t="s">
        <v>1274</v>
      </c>
      <c r="B786" s="21" t="s">
        <v>1271</v>
      </c>
      <c r="C786" s="22" t="s">
        <v>1282</v>
      </c>
      <c r="D786" s="21" t="s">
        <v>575</v>
      </c>
      <c r="E786" s="21" t="s">
        <v>276</v>
      </c>
      <c r="F786" s="20">
        <v>-2942</v>
      </c>
      <c r="G786" s="23">
        <v>-1961.33</v>
      </c>
      <c r="H786" s="23">
        <f t="shared" si="91"/>
        <v>-2294.7561</v>
      </c>
      <c r="I786" s="23">
        <f t="shared" si="92"/>
        <v>-2159.9758952226</v>
      </c>
      <c r="J786" s="23">
        <f t="shared" si="93"/>
        <v>0.734186232230659</v>
      </c>
      <c r="K786" s="23">
        <f t="shared" si="94"/>
        <v>-2294.7561</v>
      </c>
    </row>
    <row r="787" customHeight="1" spans="1:11">
      <c r="A787" s="20" t="s">
        <v>70</v>
      </c>
      <c r="B787" s="21" t="s">
        <v>1271</v>
      </c>
      <c r="C787" s="22" t="s">
        <v>1281</v>
      </c>
      <c r="D787" s="21" t="s">
        <v>658</v>
      </c>
      <c r="E787" s="21" t="s">
        <v>276</v>
      </c>
      <c r="F787" s="20">
        <v>-3000</v>
      </c>
      <c r="G787" s="23">
        <v>-1358.974</v>
      </c>
      <c r="H787" s="23">
        <f t="shared" si="91"/>
        <v>-1589.99958</v>
      </c>
      <c r="I787" s="23">
        <f t="shared" si="92"/>
        <v>-1496.61254466828</v>
      </c>
      <c r="J787" s="23">
        <f t="shared" si="93"/>
        <v>0.49887084822276</v>
      </c>
      <c r="K787" s="23">
        <f t="shared" si="94"/>
        <v>-1589.99958</v>
      </c>
    </row>
    <row r="788" customHeight="1" spans="1:11">
      <c r="A788" s="20" t="s">
        <v>1274</v>
      </c>
      <c r="B788" s="21" t="s">
        <v>1271</v>
      </c>
      <c r="C788" s="22" t="s">
        <v>1282</v>
      </c>
      <c r="D788" s="21" t="s">
        <v>575</v>
      </c>
      <c r="E788" s="21" t="s">
        <v>276</v>
      </c>
      <c r="F788" s="20">
        <v>-2000</v>
      </c>
      <c r="G788" s="23">
        <v>-1333.33</v>
      </c>
      <c r="H788" s="23">
        <f t="shared" si="91"/>
        <v>-1559.9961</v>
      </c>
      <c r="I788" s="23">
        <f t="shared" si="92"/>
        <v>-1468.3712890626</v>
      </c>
      <c r="J788" s="23">
        <f t="shared" si="93"/>
        <v>0.7341856445313</v>
      </c>
      <c r="K788" s="23">
        <f t="shared" si="94"/>
        <v>-1559.9961</v>
      </c>
    </row>
    <row r="789" customHeight="1" spans="1:11">
      <c r="A789" s="20" t="s">
        <v>1274</v>
      </c>
      <c r="B789" s="21" t="s">
        <v>1271</v>
      </c>
      <c r="C789" s="22" t="s">
        <v>1283</v>
      </c>
      <c r="D789" s="21" t="s">
        <v>1284</v>
      </c>
      <c r="E789" s="21" t="s">
        <v>276</v>
      </c>
      <c r="F789" s="20">
        <v>-2462</v>
      </c>
      <c r="G789" s="23">
        <v>-820.67</v>
      </c>
      <c r="H789" s="23">
        <f t="shared" si="91"/>
        <v>-960.1839</v>
      </c>
      <c r="I789" s="23">
        <f t="shared" si="92"/>
        <v>-903.7884588174</v>
      </c>
      <c r="J789" s="23">
        <f t="shared" si="93"/>
        <v>0.367095231038749</v>
      </c>
      <c r="K789" s="23">
        <f t="shared" si="94"/>
        <v>-960.1839</v>
      </c>
    </row>
    <row r="790" customHeight="1" spans="1:11">
      <c r="A790" s="20" t="s">
        <v>1274</v>
      </c>
      <c r="B790" s="21" t="s">
        <v>1271</v>
      </c>
      <c r="C790" s="22" t="s">
        <v>1278</v>
      </c>
      <c r="D790" s="21" t="s">
        <v>1279</v>
      </c>
      <c r="E790" s="21" t="s">
        <v>276</v>
      </c>
      <c r="F790" s="20">
        <v>-6000</v>
      </c>
      <c r="G790" s="23">
        <v>-3128.205</v>
      </c>
      <c r="H790" s="23">
        <f t="shared" si="91"/>
        <v>-3659.99985</v>
      </c>
      <c r="I790" s="23">
        <f t="shared" si="92"/>
        <v>-3445.0334188101</v>
      </c>
      <c r="J790" s="23">
        <f t="shared" si="93"/>
        <v>0.57417223646835</v>
      </c>
      <c r="K790" s="23">
        <f>SUM(H790:H791)</f>
        <v>-3757.2795</v>
      </c>
    </row>
    <row r="791" customHeight="1" spans="1:10">
      <c r="A791" s="20" t="s">
        <v>1274</v>
      </c>
      <c r="B791" s="21" t="s">
        <v>1271</v>
      </c>
      <c r="C791" s="22" t="s">
        <v>1278</v>
      </c>
      <c r="D791" s="21" t="s">
        <v>575</v>
      </c>
      <c r="E791" s="21" t="s">
        <v>276</v>
      </c>
      <c r="F791" s="20">
        <v>-128</v>
      </c>
      <c r="G791" s="23">
        <v>-83.145</v>
      </c>
      <c r="H791" s="23">
        <f t="shared" si="91"/>
        <v>-97.27965</v>
      </c>
      <c r="I791" s="23">
        <f t="shared" si="92"/>
        <v>-91.5660270369</v>
      </c>
      <c r="J791" s="23">
        <f t="shared" si="93"/>
        <v>0.715359586225781</v>
      </c>
    </row>
    <row r="792" customHeight="1" spans="1:11">
      <c r="A792" s="20" t="s">
        <v>1274</v>
      </c>
      <c r="B792" s="21" t="s">
        <v>1271</v>
      </c>
      <c r="C792" s="22" t="s">
        <v>1278</v>
      </c>
      <c r="D792" s="21" t="s">
        <v>1279</v>
      </c>
      <c r="E792" s="21" t="s">
        <v>276</v>
      </c>
      <c r="F792" s="20">
        <v>-389</v>
      </c>
      <c r="G792" s="23">
        <v>-202.81</v>
      </c>
      <c r="H792" s="23">
        <f t="shared" si="91"/>
        <v>-237.2877</v>
      </c>
      <c r="I792" s="23">
        <f t="shared" si="92"/>
        <v>-223.3508442282</v>
      </c>
      <c r="J792" s="23">
        <f t="shared" si="93"/>
        <v>0.574166694674036</v>
      </c>
      <c r="K792" s="23">
        <f t="shared" ref="K792:K795" si="95">H792</f>
        <v>-237.2877</v>
      </c>
    </row>
    <row r="793" customHeight="1" spans="1:11">
      <c r="A793" s="20" t="s">
        <v>74</v>
      </c>
      <c r="B793" s="21" t="s">
        <v>1271</v>
      </c>
      <c r="C793" s="22" t="s">
        <v>1272</v>
      </c>
      <c r="D793" s="21" t="s">
        <v>1280</v>
      </c>
      <c r="E793" s="21" t="s">
        <v>276</v>
      </c>
      <c r="F793" s="20">
        <v>-3375</v>
      </c>
      <c r="G793" s="23">
        <v>-2048.08</v>
      </c>
      <c r="H793" s="23">
        <f t="shared" si="91"/>
        <v>-2396.2536</v>
      </c>
      <c r="I793" s="23">
        <f t="shared" si="92"/>
        <v>-2255.5120410576</v>
      </c>
      <c r="J793" s="23">
        <f t="shared" si="93"/>
        <v>0.668299864017067</v>
      </c>
      <c r="K793" s="23">
        <f t="shared" si="95"/>
        <v>-2396.2536</v>
      </c>
    </row>
    <row r="794" customHeight="1" spans="1:11">
      <c r="A794" s="20" t="s">
        <v>70</v>
      </c>
      <c r="B794" s="21" t="s">
        <v>1271</v>
      </c>
      <c r="C794" s="22" t="s">
        <v>1281</v>
      </c>
      <c r="D794" s="21" t="s">
        <v>658</v>
      </c>
      <c r="E794" s="21" t="s">
        <v>276</v>
      </c>
      <c r="F794" s="20">
        <v>-39</v>
      </c>
      <c r="G794" s="23">
        <v>-17.67</v>
      </c>
      <c r="H794" s="23">
        <f t="shared" si="91"/>
        <v>-20.6739</v>
      </c>
      <c r="I794" s="23">
        <f t="shared" si="92"/>
        <v>-19.4596391574</v>
      </c>
      <c r="J794" s="23">
        <f t="shared" si="93"/>
        <v>0.4989651066</v>
      </c>
      <c r="K794" s="23">
        <f t="shared" si="95"/>
        <v>-20.6739</v>
      </c>
    </row>
    <row r="795" customHeight="1" spans="1:11">
      <c r="A795" s="20" t="s">
        <v>74</v>
      </c>
      <c r="B795" s="21" t="s">
        <v>1271</v>
      </c>
      <c r="C795" s="22" t="s">
        <v>1272</v>
      </c>
      <c r="D795" s="21" t="s">
        <v>1280</v>
      </c>
      <c r="E795" s="21" t="s">
        <v>276</v>
      </c>
      <c r="F795" s="20">
        <v>-4000</v>
      </c>
      <c r="G795" s="23">
        <v>-2427.35</v>
      </c>
      <c r="H795" s="23">
        <f t="shared" si="91"/>
        <v>-2839.9995</v>
      </c>
      <c r="I795" s="23">
        <f t="shared" si="92"/>
        <v>-2673.194969367</v>
      </c>
      <c r="J795" s="23">
        <f t="shared" si="93"/>
        <v>0.66829874234175</v>
      </c>
      <c r="K795" s="23">
        <f t="shared" si="95"/>
        <v>-2839.9995</v>
      </c>
    </row>
    <row r="796" customHeight="1" spans="1:11">
      <c r="A796" s="20" t="s">
        <v>1274</v>
      </c>
      <c r="B796" s="21" t="s">
        <v>1271</v>
      </c>
      <c r="C796" s="22" t="s">
        <v>1278</v>
      </c>
      <c r="D796" s="21" t="s">
        <v>575</v>
      </c>
      <c r="E796" s="21" t="s">
        <v>276</v>
      </c>
      <c r="F796" s="20">
        <v>-3000</v>
      </c>
      <c r="G796" s="23">
        <v>-1948.72</v>
      </c>
      <c r="H796" s="23">
        <f t="shared" si="91"/>
        <v>-2280.0024</v>
      </c>
      <c r="I796" s="23">
        <f t="shared" si="92"/>
        <v>-2146.0887390384</v>
      </c>
      <c r="J796" s="23">
        <f t="shared" si="93"/>
        <v>0.7153629130128</v>
      </c>
      <c r="K796" s="23">
        <f>SUM(H796:H798)</f>
        <v>-5890.0023</v>
      </c>
    </row>
    <row r="797" customHeight="1" spans="1:10">
      <c r="A797" s="20" t="s">
        <v>1274</v>
      </c>
      <c r="B797" s="21" t="s">
        <v>1271</v>
      </c>
      <c r="C797" s="22" t="s">
        <v>1283</v>
      </c>
      <c r="D797" s="21" t="s">
        <v>1046</v>
      </c>
      <c r="E797" s="21" t="s">
        <v>276</v>
      </c>
      <c r="F797" s="20">
        <v>-10000</v>
      </c>
      <c r="G797" s="23">
        <v>-1367.52</v>
      </c>
      <c r="H797" s="23">
        <f t="shared" si="91"/>
        <v>-1599.9984</v>
      </c>
      <c r="I797" s="23">
        <f t="shared" si="92"/>
        <v>-1506.0240939744</v>
      </c>
      <c r="J797" s="23">
        <f t="shared" si="93"/>
        <v>0.15060240939744</v>
      </c>
    </row>
    <row r="798" customHeight="1" spans="1:10">
      <c r="A798" s="20" t="s">
        <v>1274</v>
      </c>
      <c r="B798" s="21" t="s">
        <v>1271</v>
      </c>
      <c r="C798" s="22" t="s">
        <v>1282</v>
      </c>
      <c r="D798" s="21" t="s">
        <v>658</v>
      </c>
      <c r="E798" s="21" t="s">
        <v>276</v>
      </c>
      <c r="F798" s="20">
        <v>-3000</v>
      </c>
      <c r="G798" s="23">
        <v>-1717.95</v>
      </c>
      <c r="H798" s="23">
        <f t="shared" si="91"/>
        <v>-2010.0015</v>
      </c>
      <c r="I798" s="23">
        <f t="shared" si="92"/>
        <v>-1891.946071899</v>
      </c>
      <c r="J798" s="23">
        <f t="shared" si="93"/>
        <v>0.630648690633</v>
      </c>
    </row>
    <row r="799" customHeight="1" spans="1:11">
      <c r="A799" s="20" t="s">
        <v>1274</v>
      </c>
      <c r="B799" s="21" t="s">
        <v>1271</v>
      </c>
      <c r="C799" s="22" t="s">
        <v>1282</v>
      </c>
      <c r="D799" s="21" t="s">
        <v>658</v>
      </c>
      <c r="E799" s="21" t="s">
        <v>276</v>
      </c>
      <c r="F799" s="20">
        <v>-1278</v>
      </c>
      <c r="G799" s="23">
        <v>-731.85</v>
      </c>
      <c r="H799" s="23">
        <f t="shared" si="91"/>
        <v>-856.2645</v>
      </c>
      <c r="I799" s="23">
        <f t="shared" si="92"/>
        <v>-805.972660857</v>
      </c>
      <c r="J799" s="23">
        <f t="shared" si="93"/>
        <v>0.630651534316901</v>
      </c>
      <c r="K799" s="23">
        <f>H799</f>
        <v>-856.2645</v>
      </c>
    </row>
    <row r="800" customHeight="1" spans="1:11">
      <c r="A800" s="20" t="s">
        <v>1274</v>
      </c>
      <c r="B800" s="21" t="s">
        <v>1271</v>
      </c>
      <c r="C800" s="22" t="s">
        <v>1282</v>
      </c>
      <c r="D800" s="21" t="s">
        <v>658</v>
      </c>
      <c r="E800" s="21" t="s">
        <v>276</v>
      </c>
      <c r="F800" s="20">
        <v>-1500</v>
      </c>
      <c r="G800" s="23">
        <v>-858.97</v>
      </c>
      <c r="H800" s="23">
        <f t="shared" si="91"/>
        <v>-1004.9949</v>
      </c>
      <c r="I800" s="23">
        <f t="shared" si="92"/>
        <v>-945.9675295434</v>
      </c>
      <c r="J800" s="23">
        <f t="shared" si="93"/>
        <v>0.6306450196956</v>
      </c>
      <c r="K800" s="23">
        <f>SUM(H800:H801)</f>
        <v>-4592.9988</v>
      </c>
    </row>
    <row r="801" customHeight="1" spans="1:10">
      <c r="A801" s="20" t="s">
        <v>1274</v>
      </c>
      <c r="B801" s="21" t="s">
        <v>1271</v>
      </c>
      <c r="C801" s="22" t="s">
        <v>1283</v>
      </c>
      <c r="D801" s="21" t="s">
        <v>1285</v>
      </c>
      <c r="E801" s="21" t="s">
        <v>276</v>
      </c>
      <c r="F801" s="20">
        <v>-9200</v>
      </c>
      <c r="G801" s="23">
        <v>-3066.67</v>
      </c>
      <c r="H801" s="23">
        <f t="shared" si="91"/>
        <v>-3588.0039</v>
      </c>
      <c r="I801" s="23">
        <f t="shared" si="92"/>
        <v>-3377.2660789374</v>
      </c>
      <c r="J801" s="23">
        <f t="shared" si="93"/>
        <v>0.367094139014935</v>
      </c>
    </row>
    <row r="802" customHeight="1" spans="1:11">
      <c r="A802" s="20" t="s">
        <v>74</v>
      </c>
      <c r="B802" s="21" t="s">
        <v>1271</v>
      </c>
      <c r="C802" s="22" t="s">
        <v>1272</v>
      </c>
      <c r="D802" s="21" t="s">
        <v>1280</v>
      </c>
      <c r="E802" s="21" t="s">
        <v>276</v>
      </c>
      <c r="F802" s="20">
        <v>-1139</v>
      </c>
      <c r="G802" s="23">
        <v>-632.78</v>
      </c>
      <c r="H802" s="23">
        <f t="shared" si="91"/>
        <v>-740.3526</v>
      </c>
      <c r="I802" s="23">
        <f t="shared" si="92"/>
        <v>-696.8687303916</v>
      </c>
      <c r="J802" s="23">
        <f t="shared" si="93"/>
        <v>0.611825048631782</v>
      </c>
      <c r="K802" s="23">
        <f>H802</f>
        <v>-740.3526</v>
      </c>
    </row>
    <row r="803" customHeight="1" spans="1:11">
      <c r="A803" s="20" t="s">
        <v>1274</v>
      </c>
      <c r="B803" s="21" t="s">
        <v>1271</v>
      </c>
      <c r="C803" s="22" t="s">
        <v>1278</v>
      </c>
      <c r="D803" s="21" t="s">
        <v>1279</v>
      </c>
      <c r="E803" s="21" t="s">
        <v>276</v>
      </c>
      <c r="F803" s="20">
        <v>-3000</v>
      </c>
      <c r="G803" s="23">
        <v>-1564.1</v>
      </c>
      <c r="H803" s="23">
        <f t="shared" si="91"/>
        <v>-1829.997</v>
      </c>
      <c r="I803" s="23">
        <f t="shared" si="92"/>
        <v>-1722.513956202</v>
      </c>
      <c r="J803" s="23">
        <f t="shared" si="93"/>
        <v>0.574171318734</v>
      </c>
      <c r="K803" s="23">
        <f>SUM(H803:H804)</f>
        <v>-5956.0371</v>
      </c>
    </row>
    <row r="804" customHeight="1" spans="1:10">
      <c r="A804" s="20" t="s">
        <v>1274</v>
      </c>
      <c r="B804" s="21" t="s">
        <v>1271</v>
      </c>
      <c r="C804" s="22" t="s">
        <v>1278</v>
      </c>
      <c r="D804" s="21" t="s">
        <v>575</v>
      </c>
      <c r="E804" s="21" t="s">
        <v>276</v>
      </c>
      <c r="F804" s="20">
        <v>-5429</v>
      </c>
      <c r="G804" s="23">
        <v>-3526.53</v>
      </c>
      <c r="H804" s="23">
        <f t="shared" si="91"/>
        <v>-4126.0401</v>
      </c>
      <c r="I804" s="23">
        <f t="shared" si="92"/>
        <v>-3883.7012607666</v>
      </c>
      <c r="J804" s="23">
        <f t="shared" si="93"/>
        <v>0.715362177337742</v>
      </c>
    </row>
    <row r="805" customHeight="1" spans="1:11">
      <c r="A805" s="20" t="s">
        <v>70</v>
      </c>
      <c r="B805" s="21" t="s">
        <v>1271</v>
      </c>
      <c r="C805" s="22" t="s">
        <v>1281</v>
      </c>
      <c r="D805" s="21" t="s">
        <v>658</v>
      </c>
      <c r="E805" s="21" t="s">
        <v>276</v>
      </c>
      <c r="F805" s="20">
        <v>1500</v>
      </c>
      <c r="G805" s="23">
        <v>4910.26</v>
      </c>
      <c r="H805" s="23">
        <f t="shared" si="91"/>
        <v>5745.0042</v>
      </c>
      <c r="I805" s="23">
        <f t="shared" si="92"/>
        <v>5407.5771233172</v>
      </c>
      <c r="J805" s="23">
        <f t="shared" si="93"/>
        <v>3.6050514155448</v>
      </c>
      <c r="K805" s="23">
        <f>SUM(H805:H807)</f>
        <v>79424.99955</v>
      </c>
    </row>
    <row r="806" customHeight="1" spans="1:10">
      <c r="A806" s="20" t="s">
        <v>74</v>
      </c>
      <c r="B806" s="21" t="s">
        <v>1271</v>
      </c>
      <c r="C806" s="22" t="s">
        <v>1272</v>
      </c>
      <c r="D806" s="21" t="s">
        <v>1286</v>
      </c>
      <c r="E806" s="21" t="s">
        <v>276</v>
      </c>
      <c r="F806" s="20">
        <v>20000</v>
      </c>
      <c r="G806" s="23">
        <v>51282.05</v>
      </c>
      <c r="H806" s="23">
        <f t="shared" si="91"/>
        <v>59999.9985</v>
      </c>
      <c r="I806" s="23">
        <f t="shared" si="92"/>
        <v>56475.958588101</v>
      </c>
      <c r="J806" s="23">
        <f t="shared" si="93"/>
        <v>2.82379792940505</v>
      </c>
    </row>
    <row r="807" customHeight="1" spans="1:10">
      <c r="A807" s="20" t="s">
        <v>74</v>
      </c>
      <c r="B807" s="21" t="s">
        <v>1271</v>
      </c>
      <c r="C807" s="22" t="s">
        <v>1272</v>
      </c>
      <c r="D807" s="21" t="s">
        <v>1280</v>
      </c>
      <c r="E807" s="21" t="s">
        <v>276</v>
      </c>
      <c r="F807" s="20">
        <v>4000</v>
      </c>
      <c r="G807" s="23">
        <v>11692.305</v>
      </c>
      <c r="H807" s="23">
        <f t="shared" si="91"/>
        <v>13679.99685</v>
      </c>
      <c r="I807" s="23">
        <f t="shared" si="92"/>
        <v>12876.5159150121</v>
      </c>
      <c r="J807" s="23">
        <f t="shared" si="93"/>
        <v>3.21912897875302</v>
      </c>
    </row>
    <row r="808" customHeight="1" spans="1:11">
      <c r="A808" s="20" t="s">
        <v>1274</v>
      </c>
      <c r="B808" s="21" t="s">
        <v>1271</v>
      </c>
      <c r="C808" s="22" t="s">
        <v>1282</v>
      </c>
      <c r="D808" s="21" t="s">
        <v>1287</v>
      </c>
      <c r="E808" s="21" t="s">
        <v>276</v>
      </c>
      <c r="F808" s="20">
        <v>2000</v>
      </c>
      <c r="G808" s="23">
        <v>5777.777</v>
      </c>
      <c r="H808" s="23">
        <f t="shared" si="91"/>
        <v>6759.99909</v>
      </c>
      <c r="I808" s="23">
        <f t="shared" si="92"/>
        <v>6362.95730344794</v>
      </c>
      <c r="J808" s="23">
        <f t="shared" si="93"/>
        <v>3.18147865172397</v>
      </c>
      <c r="K808" s="23">
        <f>SUM(H808:H813)</f>
        <v>53394.99984</v>
      </c>
    </row>
    <row r="809" customHeight="1" spans="1:10">
      <c r="A809" s="20" t="s">
        <v>1274</v>
      </c>
      <c r="B809" s="21" t="s">
        <v>1271</v>
      </c>
      <c r="C809" s="22" t="s">
        <v>1282</v>
      </c>
      <c r="D809" s="21" t="s">
        <v>658</v>
      </c>
      <c r="E809" s="21" t="s">
        <v>276</v>
      </c>
      <c r="F809" s="20">
        <v>1500</v>
      </c>
      <c r="G809" s="23">
        <v>4910.26</v>
      </c>
      <c r="H809" s="23">
        <f t="shared" si="91"/>
        <v>5745.0042</v>
      </c>
      <c r="I809" s="23">
        <f t="shared" si="92"/>
        <v>5407.5771233172</v>
      </c>
      <c r="J809" s="23">
        <f t="shared" si="93"/>
        <v>3.6050514155448</v>
      </c>
    </row>
    <row r="810" customHeight="1" spans="1:10">
      <c r="A810" s="20" t="s">
        <v>1274</v>
      </c>
      <c r="B810" s="21" t="s">
        <v>1271</v>
      </c>
      <c r="C810" s="22" t="s">
        <v>1275</v>
      </c>
      <c r="D810" s="21" t="s">
        <v>658</v>
      </c>
      <c r="E810" s="21" t="s">
        <v>276</v>
      </c>
      <c r="F810" s="20">
        <v>1500</v>
      </c>
      <c r="G810" s="23">
        <v>4948.715</v>
      </c>
      <c r="H810" s="23">
        <f t="shared" si="91"/>
        <v>5789.99655</v>
      </c>
      <c r="I810" s="23">
        <f t="shared" si="92"/>
        <v>5449.9268926323</v>
      </c>
      <c r="J810" s="23">
        <f t="shared" si="93"/>
        <v>3.6332845950882</v>
      </c>
    </row>
    <row r="811" customHeight="1" spans="1:10">
      <c r="A811" s="20" t="s">
        <v>1274</v>
      </c>
      <c r="B811" s="21" t="s">
        <v>1271</v>
      </c>
      <c r="C811" s="22" t="s">
        <v>1278</v>
      </c>
      <c r="D811" s="21" t="s">
        <v>575</v>
      </c>
      <c r="E811" s="21" t="s">
        <v>276</v>
      </c>
      <c r="F811" s="20">
        <v>6000</v>
      </c>
      <c r="G811" s="23">
        <v>17384.615</v>
      </c>
      <c r="H811" s="23">
        <f t="shared" ref="H811:H842" si="96">G811*1.17</f>
        <v>20339.99955</v>
      </c>
      <c r="I811" s="23">
        <f t="shared" si="92"/>
        <v>19145.3500164303</v>
      </c>
      <c r="J811" s="23">
        <f t="shared" si="93"/>
        <v>3.19089166940505</v>
      </c>
    </row>
    <row r="812" customHeight="1" spans="1:10">
      <c r="A812" s="20" t="s">
        <v>1274</v>
      </c>
      <c r="B812" s="21" t="s">
        <v>1271</v>
      </c>
      <c r="C812" s="22" t="s">
        <v>1278</v>
      </c>
      <c r="D812" s="21" t="s">
        <v>1279</v>
      </c>
      <c r="E812" s="21" t="s">
        <v>276</v>
      </c>
      <c r="F812" s="20">
        <v>1500</v>
      </c>
      <c r="G812" s="23">
        <v>4948.715</v>
      </c>
      <c r="H812" s="23">
        <f t="shared" si="96"/>
        <v>5789.99655</v>
      </c>
      <c r="I812" s="23">
        <f t="shared" si="92"/>
        <v>5449.9268926323</v>
      </c>
      <c r="J812" s="23">
        <f t="shared" si="93"/>
        <v>3.6332845950882</v>
      </c>
    </row>
    <row r="813" customHeight="1" spans="1:10">
      <c r="A813" s="20" t="s">
        <v>1274</v>
      </c>
      <c r="B813" s="21" t="s">
        <v>1271</v>
      </c>
      <c r="C813" s="22" t="s">
        <v>1283</v>
      </c>
      <c r="D813" s="21" t="s">
        <v>1046</v>
      </c>
      <c r="E813" s="21" t="s">
        <v>276</v>
      </c>
      <c r="F813" s="20">
        <v>3000</v>
      </c>
      <c r="G813" s="23">
        <v>7666.67</v>
      </c>
      <c r="H813" s="23">
        <f t="shared" si="96"/>
        <v>8970.0039</v>
      </c>
      <c r="I813" s="23">
        <f t="shared" si="92"/>
        <v>8443.1596909374</v>
      </c>
      <c r="J813" s="23">
        <f t="shared" si="93"/>
        <v>2.8143865636458</v>
      </c>
    </row>
    <row r="814" customHeight="1" spans="1:11">
      <c r="A814" s="20" t="s">
        <v>70</v>
      </c>
      <c r="B814" s="21" t="s">
        <v>1271</v>
      </c>
      <c r="C814" s="22" t="s">
        <v>1281</v>
      </c>
      <c r="D814" s="21" t="s">
        <v>658</v>
      </c>
      <c r="E814" s="21" t="s">
        <v>276</v>
      </c>
      <c r="F814" s="20">
        <v>3000</v>
      </c>
      <c r="G814" s="23">
        <v>9820.51</v>
      </c>
      <c r="H814" s="23">
        <f t="shared" si="96"/>
        <v>11489.9967</v>
      </c>
      <c r="I814" s="23">
        <f t="shared" si="92"/>
        <v>10815.1432338222</v>
      </c>
      <c r="J814" s="23">
        <f t="shared" si="93"/>
        <v>3.6050477446074</v>
      </c>
      <c r="K814" s="23">
        <f>SUM(H814:H817)</f>
        <v>105610.0032</v>
      </c>
    </row>
    <row r="815" customHeight="1" spans="1:10">
      <c r="A815" s="20" t="s">
        <v>74</v>
      </c>
      <c r="B815" s="21" t="s">
        <v>1271</v>
      </c>
      <c r="C815" s="22" t="s">
        <v>1272</v>
      </c>
      <c r="D815" s="21" t="s">
        <v>1286</v>
      </c>
      <c r="E815" s="21" t="s">
        <v>276</v>
      </c>
      <c r="F815" s="20">
        <v>20000</v>
      </c>
      <c r="G815" s="23">
        <v>51282.05</v>
      </c>
      <c r="H815" s="23">
        <f t="shared" si="96"/>
        <v>59999.9985</v>
      </c>
      <c r="I815" s="23">
        <f t="shared" si="92"/>
        <v>56475.958588101</v>
      </c>
      <c r="J815" s="23">
        <f t="shared" si="93"/>
        <v>2.82379792940505</v>
      </c>
    </row>
    <row r="816" customHeight="1" spans="1:10">
      <c r="A816" s="20" t="s">
        <v>74</v>
      </c>
      <c r="B816" s="21" t="s">
        <v>1271</v>
      </c>
      <c r="C816" s="22" t="s">
        <v>1272</v>
      </c>
      <c r="D816" s="21" t="s">
        <v>1280</v>
      </c>
      <c r="E816" s="21" t="s">
        <v>276</v>
      </c>
      <c r="F816" s="20">
        <v>8000</v>
      </c>
      <c r="G816" s="23">
        <v>23384.62</v>
      </c>
      <c r="H816" s="23">
        <f t="shared" si="96"/>
        <v>27360.0054</v>
      </c>
      <c r="I816" s="23">
        <f t="shared" si="92"/>
        <v>25753.0428428364</v>
      </c>
      <c r="J816" s="23">
        <f t="shared" si="93"/>
        <v>3.21913035535455</v>
      </c>
    </row>
    <row r="817" customHeight="1" spans="1:10">
      <c r="A817" s="20" t="s">
        <v>1274</v>
      </c>
      <c r="B817" s="21" t="s">
        <v>1271</v>
      </c>
      <c r="C817" s="22" t="s">
        <v>1282</v>
      </c>
      <c r="D817" s="21" t="s">
        <v>1287</v>
      </c>
      <c r="E817" s="21" t="s">
        <v>276</v>
      </c>
      <c r="F817" s="20">
        <v>2000</v>
      </c>
      <c r="G817" s="23">
        <v>5777.78</v>
      </c>
      <c r="H817" s="23">
        <f t="shared" si="96"/>
        <v>6760.0026</v>
      </c>
      <c r="I817" s="23">
        <f t="shared" si="92"/>
        <v>6362.9606072916</v>
      </c>
      <c r="J817" s="23">
        <f t="shared" si="93"/>
        <v>3.1814803036458</v>
      </c>
    </row>
    <row r="818" customHeight="1" spans="1:11">
      <c r="A818" s="20" t="s">
        <v>1274</v>
      </c>
      <c r="B818" s="21" t="s">
        <v>1271</v>
      </c>
      <c r="C818" s="22" t="s">
        <v>1282</v>
      </c>
      <c r="D818" s="21" t="s">
        <v>658</v>
      </c>
      <c r="E818" s="21" t="s">
        <v>276</v>
      </c>
      <c r="F818" s="20">
        <v>4500</v>
      </c>
      <c r="G818" s="23">
        <v>14730.77</v>
      </c>
      <c r="H818" s="23">
        <f t="shared" si="96"/>
        <v>17235.0009</v>
      </c>
      <c r="I818" s="23">
        <f t="shared" si="92"/>
        <v>16222.7203571394</v>
      </c>
      <c r="J818" s="23">
        <f t="shared" si="93"/>
        <v>3.6050489682532</v>
      </c>
      <c r="K818" s="23">
        <f>SUM(H818:H822)</f>
        <v>68904.9972</v>
      </c>
    </row>
    <row r="819" customHeight="1" spans="1:10">
      <c r="A819" s="20" t="s">
        <v>1274</v>
      </c>
      <c r="B819" s="21" t="s">
        <v>1271</v>
      </c>
      <c r="C819" s="22" t="s">
        <v>1275</v>
      </c>
      <c r="D819" s="21" t="s">
        <v>658</v>
      </c>
      <c r="E819" s="21" t="s">
        <v>276</v>
      </c>
      <c r="F819" s="20">
        <v>1500</v>
      </c>
      <c r="G819" s="23">
        <v>4948.72</v>
      </c>
      <c r="H819" s="23">
        <f t="shared" si="96"/>
        <v>5790.0024</v>
      </c>
      <c r="I819" s="23">
        <f t="shared" si="92"/>
        <v>5449.9323990384</v>
      </c>
      <c r="J819" s="23">
        <f t="shared" si="93"/>
        <v>3.6332882660256</v>
      </c>
    </row>
    <row r="820" customHeight="1" spans="1:10">
      <c r="A820" s="20" t="s">
        <v>1274</v>
      </c>
      <c r="B820" s="21" t="s">
        <v>1271</v>
      </c>
      <c r="C820" s="22" t="s">
        <v>1278</v>
      </c>
      <c r="D820" s="21" t="s">
        <v>575</v>
      </c>
      <c r="E820" s="21" t="s">
        <v>276</v>
      </c>
      <c r="F820" s="20">
        <v>4000</v>
      </c>
      <c r="G820" s="23">
        <v>11589.74</v>
      </c>
      <c r="H820" s="23">
        <f t="shared" si="96"/>
        <v>13559.9958</v>
      </c>
      <c r="I820" s="23">
        <f t="shared" si="92"/>
        <v>12763.5630066828</v>
      </c>
      <c r="J820" s="23">
        <f t="shared" si="93"/>
        <v>3.1908907516707</v>
      </c>
    </row>
    <row r="821" customHeight="1" spans="1:10">
      <c r="A821" s="20" t="s">
        <v>1274</v>
      </c>
      <c r="B821" s="21" t="s">
        <v>1271</v>
      </c>
      <c r="C821" s="22" t="s">
        <v>1278</v>
      </c>
      <c r="D821" s="21" t="s">
        <v>1279</v>
      </c>
      <c r="E821" s="21" t="s">
        <v>276</v>
      </c>
      <c r="F821" s="20">
        <v>4500</v>
      </c>
      <c r="G821" s="23">
        <v>14846.15</v>
      </c>
      <c r="H821" s="23">
        <f t="shared" si="96"/>
        <v>17369.9955</v>
      </c>
      <c r="I821" s="23">
        <f t="shared" si="92"/>
        <v>16349.786184303</v>
      </c>
      <c r="J821" s="23">
        <f t="shared" si="93"/>
        <v>3.633285818734</v>
      </c>
    </row>
    <row r="822" customHeight="1" spans="1:10">
      <c r="A822" s="20" t="s">
        <v>1274</v>
      </c>
      <c r="B822" s="21" t="s">
        <v>1271</v>
      </c>
      <c r="C822" s="22" t="s">
        <v>1283</v>
      </c>
      <c r="D822" s="21" t="s">
        <v>1046</v>
      </c>
      <c r="E822" s="21" t="s">
        <v>276</v>
      </c>
      <c r="F822" s="20">
        <v>5000</v>
      </c>
      <c r="G822" s="23">
        <v>12777.78</v>
      </c>
      <c r="H822" s="23">
        <f t="shared" si="96"/>
        <v>14950.0026</v>
      </c>
      <c r="I822" s="23">
        <f t="shared" si="92"/>
        <v>14071.9291472916</v>
      </c>
      <c r="J822" s="23">
        <f t="shared" si="93"/>
        <v>2.81438582945832</v>
      </c>
    </row>
    <row r="823" customHeight="1" spans="1:11">
      <c r="A823" s="20" t="s">
        <v>74</v>
      </c>
      <c r="B823" s="21" t="s">
        <v>1271</v>
      </c>
      <c r="C823" s="22" t="s">
        <v>1272</v>
      </c>
      <c r="D823" s="21" t="s">
        <v>1280</v>
      </c>
      <c r="E823" s="21" t="s">
        <v>276</v>
      </c>
      <c r="F823" s="20">
        <v>-4000</v>
      </c>
      <c r="G823" s="23">
        <v>-2427.35</v>
      </c>
      <c r="H823" s="23">
        <f t="shared" si="96"/>
        <v>-2839.9995</v>
      </c>
      <c r="I823" s="23">
        <f t="shared" si="92"/>
        <v>-2673.194969367</v>
      </c>
      <c r="J823" s="23">
        <f t="shared" si="93"/>
        <v>0.66829874234175</v>
      </c>
      <c r="K823" s="23">
        <f>SUM(H823:H824)</f>
        <v>-2862.5571</v>
      </c>
    </row>
    <row r="824" customHeight="1" spans="1:10">
      <c r="A824" s="20" t="s">
        <v>1274</v>
      </c>
      <c r="B824" s="21" t="s">
        <v>1271</v>
      </c>
      <c r="C824" s="22" t="s">
        <v>1283</v>
      </c>
      <c r="D824" s="21" t="s">
        <v>1046</v>
      </c>
      <c r="E824" s="21" t="s">
        <v>276</v>
      </c>
      <c r="F824" s="20">
        <v>-141</v>
      </c>
      <c r="G824" s="23">
        <v>-19.28</v>
      </c>
      <c r="H824" s="23">
        <f t="shared" si="96"/>
        <v>-22.5576</v>
      </c>
      <c r="I824" s="23">
        <f t="shared" si="92"/>
        <v>-21.2327019216</v>
      </c>
      <c r="J824" s="23">
        <f t="shared" si="93"/>
        <v>0.150586538451064</v>
      </c>
    </row>
    <row r="825" customHeight="1" spans="1:11">
      <c r="A825" s="20" t="s">
        <v>74</v>
      </c>
      <c r="B825" s="21" t="s">
        <v>1271</v>
      </c>
      <c r="C825" s="22" t="s">
        <v>1272</v>
      </c>
      <c r="D825" s="21" t="s">
        <v>1280</v>
      </c>
      <c r="E825" s="21" t="s">
        <v>276</v>
      </c>
      <c r="F825" s="20">
        <v>-4000</v>
      </c>
      <c r="G825" s="23">
        <v>-2427.35</v>
      </c>
      <c r="H825" s="23">
        <f t="shared" si="96"/>
        <v>-2839.9995</v>
      </c>
      <c r="I825" s="23">
        <f t="shared" si="92"/>
        <v>-2673.194969367</v>
      </c>
      <c r="J825" s="23">
        <f t="shared" si="93"/>
        <v>0.66829874234175</v>
      </c>
      <c r="K825" s="23">
        <f>H825</f>
        <v>-2839.9995</v>
      </c>
    </row>
    <row r="826" customHeight="1" spans="1:11">
      <c r="A826" s="20" t="s">
        <v>1274</v>
      </c>
      <c r="B826" s="21" t="s">
        <v>1271</v>
      </c>
      <c r="C826" s="22" t="s">
        <v>1282</v>
      </c>
      <c r="D826" s="21" t="s">
        <v>658</v>
      </c>
      <c r="E826" s="21" t="s">
        <v>276</v>
      </c>
      <c r="F826" s="20">
        <v>-3000</v>
      </c>
      <c r="G826" s="23">
        <v>-1717.95</v>
      </c>
      <c r="H826" s="23">
        <f t="shared" si="96"/>
        <v>-2010.0015</v>
      </c>
      <c r="I826" s="23">
        <f t="shared" si="92"/>
        <v>-1891.946071899</v>
      </c>
      <c r="J826" s="23">
        <f t="shared" si="93"/>
        <v>0.630648690633</v>
      </c>
      <c r="K826" s="23">
        <f>SUM(H826:H828)</f>
        <v>-6033.92985</v>
      </c>
    </row>
    <row r="827" customHeight="1" spans="1:10">
      <c r="A827" s="20" t="s">
        <v>1274</v>
      </c>
      <c r="B827" s="21" t="s">
        <v>1271</v>
      </c>
      <c r="C827" s="22" t="s">
        <v>1278</v>
      </c>
      <c r="D827" s="21" t="s">
        <v>1279</v>
      </c>
      <c r="E827" s="21" t="s">
        <v>276</v>
      </c>
      <c r="F827" s="20">
        <v>-1613</v>
      </c>
      <c r="G827" s="23">
        <v>-840.97</v>
      </c>
      <c r="H827" s="23">
        <f t="shared" si="96"/>
        <v>-983.9349</v>
      </c>
      <c r="I827" s="23">
        <f t="shared" si="92"/>
        <v>-926.1444675834</v>
      </c>
      <c r="J827" s="23">
        <f t="shared" si="93"/>
        <v>0.574175119394544</v>
      </c>
    </row>
    <row r="828" customHeight="1" spans="1:10">
      <c r="A828" s="20" t="s">
        <v>1274</v>
      </c>
      <c r="B828" s="21" t="s">
        <v>1271</v>
      </c>
      <c r="C828" s="22" t="s">
        <v>1278</v>
      </c>
      <c r="D828" s="21" t="s">
        <v>575</v>
      </c>
      <c r="E828" s="21" t="s">
        <v>276</v>
      </c>
      <c r="F828" s="20">
        <v>-4000</v>
      </c>
      <c r="G828" s="23">
        <v>-2598.285</v>
      </c>
      <c r="H828" s="23">
        <f t="shared" si="96"/>
        <v>-3039.99345</v>
      </c>
      <c r="I828" s="23">
        <f t="shared" si="92"/>
        <v>-2861.4424747077</v>
      </c>
      <c r="J828" s="23">
        <f t="shared" si="93"/>
        <v>0.715360618676925</v>
      </c>
    </row>
    <row r="829" customHeight="1" spans="1:11">
      <c r="A829" s="20" t="s">
        <v>74</v>
      </c>
      <c r="B829" s="21" t="s">
        <v>1271</v>
      </c>
      <c r="C829" s="22" t="s">
        <v>1272</v>
      </c>
      <c r="D829" s="21" t="s">
        <v>1277</v>
      </c>
      <c r="E829" s="21" t="s">
        <v>276</v>
      </c>
      <c r="F829" s="20">
        <v>-6698</v>
      </c>
      <c r="G829" s="23">
        <v>-4808.82</v>
      </c>
      <c r="H829" s="23">
        <f t="shared" si="96"/>
        <v>-5626.3194</v>
      </c>
      <c r="I829" s="23">
        <f t="shared" si="92"/>
        <v>-5295.8631563604</v>
      </c>
      <c r="J829" s="23">
        <f t="shared" si="93"/>
        <v>0.790663355682353</v>
      </c>
      <c r="K829" s="23">
        <f>SUM(H829:H830)</f>
        <v>-6601.3155</v>
      </c>
    </row>
    <row r="830" customHeight="1" spans="1:10">
      <c r="A830" s="20" t="s">
        <v>74</v>
      </c>
      <c r="B830" s="21" t="s">
        <v>1271</v>
      </c>
      <c r="C830" s="22" t="s">
        <v>1272</v>
      </c>
      <c r="D830" s="21" t="s">
        <v>1280</v>
      </c>
      <c r="E830" s="21" t="s">
        <v>276</v>
      </c>
      <c r="F830" s="20">
        <v>-1500</v>
      </c>
      <c r="G830" s="23">
        <v>-833.33</v>
      </c>
      <c r="H830" s="23">
        <f t="shared" si="96"/>
        <v>-974.9961</v>
      </c>
      <c r="I830" s="23">
        <f t="shared" si="92"/>
        <v>-917.7306790626</v>
      </c>
      <c r="J830" s="23">
        <f t="shared" si="93"/>
        <v>0.6118204527084</v>
      </c>
    </row>
    <row r="831" customHeight="1" spans="1:11">
      <c r="A831" s="20" t="s">
        <v>74</v>
      </c>
      <c r="B831" s="21" t="s">
        <v>1271</v>
      </c>
      <c r="C831" s="22" t="s">
        <v>1272</v>
      </c>
      <c r="D831" s="21" t="s">
        <v>1288</v>
      </c>
      <c r="E831" s="21" t="s">
        <v>276</v>
      </c>
      <c r="F831" s="20">
        <v>-8807</v>
      </c>
      <c r="G831" s="23">
        <v>-2107.66</v>
      </c>
      <c r="H831" s="23">
        <f t="shared" si="96"/>
        <v>-2465.9622</v>
      </c>
      <c r="I831" s="23">
        <f t="shared" si="92"/>
        <v>-2321.1263761452</v>
      </c>
      <c r="J831" s="23">
        <f t="shared" si="93"/>
        <v>0.263554715129465</v>
      </c>
      <c r="K831" s="23">
        <f t="shared" ref="K831:K836" si="97">H831</f>
        <v>-2465.9622</v>
      </c>
    </row>
    <row r="832" customHeight="1" spans="1:11">
      <c r="A832" s="20" t="s">
        <v>74</v>
      </c>
      <c r="B832" s="21" t="s">
        <v>1271</v>
      </c>
      <c r="C832" s="22" t="s">
        <v>1289</v>
      </c>
      <c r="D832" s="21" t="s">
        <v>658</v>
      </c>
      <c r="E832" s="21" t="s">
        <v>276</v>
      </c>
      <c r="F832" s="20">
        <v>-2289</v>
      </c>
      <c r="G832" s="23">
        <v>-1036.9</v>
      </c>
      <c r="H832" s="23">
        <f t="shared" si="96"/>
        <v>-1213.173</v>
      </c>
      <c r="I832" s="23">
        <f t="shared" si="92"/>
        <v>-1141.918497018</v>
      </c>
      <c r="J832" s="23">
        <f t="shared" si="93"/>
        <v>0.49887221363827</v>
      </c>
      <c r="K832" s="23">
        <f t="shared" si="97"/>
        <v>-1213.173</v>
      </c>
    </row>
    <row r="833" customHeight="1" spans="1:11">
      <c r="A833" s="20" t="s">
        <v>74</v>
      </c>
      <c r="B833" s="21" t="s">
        <v>1271</v>
      </c>
      <c r="C833" s="22" t="s">
        <v>1272</v>
      </c>
      <c r="D833" s="21" t="s">
        <v>1286</v>
      </c>
      <c r="E833" s="21" t="s">
        <v>276</v>
      </c>
      <c r="F833" s="20">
        <v>-5000</v>
      </c>
      <c r="G833" s="23">
        <v>-1623.93</v>
      </c>
      <c r="H833" s="23">
        <f t="shared" si="96"/>
        <v>-1899.9981</v>
      </c>
      <c r="I833" s="23">
        <f t="shared" si="92"/>
        <v>-1788.4036115946</v>
      </c>
      <c r="J833" s="23">
        <f t="shared" si="93"/>
        <v>0.35768072231892</v>
      </c>
      <c r="K833" s="23">
        <f t="shared" si="97"/>
        <v>-1899.9981</v>
      </c>
    </row>
    <row r="834" customHeight="1" spans="1:11">
      <c r="A834" s="20" t="s">
        <v>1274</v>
      </c>
      <c r="B834" s="21" t="s">
        <v>1271</v>
      </c>
      <c r="C834" s="22" t="s">
        <v>1283</v>
      </c>
      <c r="D834" s="21" t="s">
        <v>1285</v>
      </c>
      <c r="E834" s="21" t="s">
        <v>276</v>
      </c>
      <c r="F834" s="20">
        <v>-5000</v>
      </c>
      <c r="G834" s="23">
        <v>-1666.67</v>
      </c>
      <c r="H834" s="23">
        <f t="shared" si="96"/>
        <v>-1950.0039</v>
      </c>
      <c r="I834" s="23">
        <f t="shared" si="92"/>
        <v>-1835.4723709374</v>
      </c>
      <c r="J834" s="23">
        <f t="shared" si="93"/>
        <v>0.36709447418748</v>
      </c>
      <c r="K834" s="23">
        <f t="shared" si="97"/>
        <v>-1950.0039</v>
      </c>
    </row>
    <row r="835" customHeight="1" spans="1:11">
      <c r="A835" s="20" t="s">
        <v>74</v>
      </c>
      <c r="B835" s="21" t="s">
        <v>1271</v>
      </c>
      <c r="C835" s="22" t="s">
        <v>1272</v>
      </c>
      <c r="D835" s="21" t="s">
        <v>1286</v>
      </c>
      <c r="E835" s="21" t="s">
        <v>276</v>
      </c>
      <c r="F835" s="20">
        <v>-19218</v>
      </c>
      <c r="G835" s="23">
        <v>-6241.74</v>
      </c>
      <c r="H835" s="23">
        <f t="shared" si="96"/>
        <v>-7302.8358</v>
      </c>
      <c r="I835" s="23">
        <f t="shared" ref="I835:I898" si="98">H835*0.941266</f>
        <v>-6873.9110421228</v>
      </c>
      <c r="J835" s="23">
        <f t="shared" ref="J835:J898" si="99">I835/F835</f>
        <v>0.357680874290915</v>
      </c>
      <c r="K835" s="23">
        <f t="shared" si="97"/>
        <v>-7302.8358</v>
      </c>
    </row>
    <row r="836" customHeight="1" spans="1:11">
      <c r="A836" s="20" t="s">
        <v>74</v>
      </c>
      <c r="B836" s="21" t="s">
        <v>1271</v>
      </c>
      <c r="C836" s="22" t="s">
        <v>1272</v>
      </c>
      <c r="D836" s="21" t="s">
        <v>1286</v>
      </c>
      <c r="E836" s="21" t="s">
        <v>276</v>
      </c>
      <c r="F836" s="20">
        <v>-10000</v>
      </c>
      <c r="G836" s="23">
        <v>-3247.86</v>
      </c>
      <c r="H836" s="23">
        <f t="shared" si="96"/>
        <v>-3799.9962</v>
      </c>
      <c r="I836" s="23">
        <f t="shared" si="98"/>
        <v>-3576.8072231892</v>
      </c>
      <c r="J836" s="23">
        <f t="shared" si="99"/>
        <v>0.35768072231892</v>
      </c>
      <c r="K836" s="23">
        <f t="shared" si="97"/>
        <v>-3799.9962</v>
      </c>
    </row>
    <row r="837" customHeight="1" spans="1:11">
      <c r="A837" s="20" t="s">
        <v>29</v>
      </c>
      <c r="B837" s="21" t="s">
        <v>1271</v>
      </c>
      <c r="C837" s="22" t="s">
        <v>1290</v>
      </c>
      <c r="D837" s="21" t="s">
        <v>1291</v>
      </c>
      <c r="E837" s="21" t="s">
        <v>1292</v>
      </c>
      <c r="F837" s="20">
        <v>4200</v>
      </c>
      <c r="G837" s="23">
        <v>42430.77</v>
      </c>
      <c r="H837" s="23">
        <f t="shared" si="96"/>
        <v>49644.0009</v>
      </c>
      <c r="I837" s="23">
        <f t="shared" si="98"/>
        <v>46728.2101511394</v>
      </c>
      <c r="J837" s="23">
        <f t="shared" si="99"/>
        <v>11.1257643216999</v>
      </c>
      <c r="K837" s="23">
        <f>SUM(H837:H843)</f>
        <v>64698.4026</v>
      </c>
    </row>
    <row r="838" customHeight="1" spans="1:10">
      <c r="A838" s="20" t="s">
        <v>1293</v>
      </c>
      <c r="B838" s="21" t="s">
        <v>1271</v>
      </c>
      <c r="C838" s="22" t="s">
        <v>1294</v>
      </c>
      <c r="D838" s="21" t="s">
        <v>1295</v>
      </c>
      <c r="E838" s="21" t="s">
        <v>1296</v>
      </c>
      <c r="F838" s="20">
        <v>100</v>
      </c>
      <c r="G838" s="23">
        <v>980.34</v>
      </c>
      <c r="H838" s="23">
        <f t="shared" si="96"/>
        <v>1146.9978</v>
      </c>
      <c r="I838" s="23">
        <f t="shared" si="98"/>
        <v>1079.6300312148</v>
      </c>
      <c r="J838" s="23">
        <f t="shared" si="99"/>
        <v>10.796300312148</v>
      </c>
    </row>
    <row r="839" customHeight="1" spans="1:10">
      <c r="A839" s="20" t="s">
        <v>90</v>
      </c>
      <c r="B839" s="21" t="s">
        <v>1271</v>
      </c>
      <c r="C839" s="22" t="s">
        <v>1236</v>
      </c>
      <c r="D839" s="21" t="s">
        <v>1237</v>
      </c>
      <c r="E839" s="21" t="s">
        <v>582</v>
      </c>
      <c r="F839" s="20">
        <v>900</v>
      </c>
      <c r="G839" s="23">
        <v>9230.77</v>
      </c>
      <c r="H839" s="23">
        <f t="shared" si="96"/>
        <v>10800.0009</v>
      </c>
      <c r="I839" s="23">
        <f t="shared" si="98"/>
        <v>10165.6736471394</v>
      </c>
      <c r="J839" s="23">
        <f t="shared" si="99"/>
        <v>11.295192941266</v>
      </c>
    </row>
    <row r="840" customHeight="1" spans="1:10">
      <c r="A840" s="20" t="s">
        <v>90</v>
      </c>
      <c r="B840" s="21" t="s">
        <v>1271</v>
      </c>
      <c r="C840" s="22" t="s">
        <v>1186</v>
      </c>
      <c r="D840" s="21" t="s">
        <v>1187</v>
      </c>
      <c r="E840" s="21" t="s">
        <v>1188</v>
      </c>
      <c r="F840" s="20">
        <v>20</v>
      </c>
      <c r="G840" s="23">
        <v>139.66</v>
      </c>
      <c r="H840" s="23">
        <f t="shared" si="96"/>
        <v>163.4022</v>
      </c>
      <c r="I840" s="23">
        <f t="shared" si="98"/>
        <v>153.8049351852</v>
      </c>
      <c r="J840" s="23">
        <f t="shared" si="99"/>
        <v>7.69024675926</v>
      </c>
    </row>
    <row r="841" customHeight="1" spans="1:10">
      <c r="A841" s="20" t="s">
        <v>1297</v>
      </c>
      <c r="B841" s="21" t="s">
        <v>1271</v>
      </c>
      <c r="C841" s="22" t="s">
        <v>1298</v>
      </c>
      <c r="D841" s="21" t="s">
        <v>624</v>
      </c>
      <c r="E841" s="21" t="s">
        <v>603</v>
      </c>
      <c r="F841" s="20">
        <v>120</v>
      </c>
      <c r="G841" s="23">
        <v>800</v>
      </c>
      <c r="H841" s="23">
        <f t="shared" si="96"/>
        <v>936</v>
      </c>
      <c r="I841" s="23">
        <f t="shared" si="98"/>
        <v>881.024976</v>
      </c>
      <c r="J841" s="23">
        <f t="shared" si="99"/>
        <v>7.3418748</v>
      </c>
    </row>
    <row r="842" customHeight="1" spans="1:10">
      <c r="A842" s="20" t="s">
        <v>1297</v>
      </c>
      <c r="B842" s="21" t="s">
        <v>1271</v>
      </c>
      <c r="C842" s="22" t="s">
        <v>1299</v>
      </c>
      <c r="D842" s="21" t="s">
        <v>570</v>
      </c>
      <c r="E842" s="21" t="s">
        <v>603</v>
      </c>
      <c r="F842" s="20">
        <v>80</v>
      </c>
      <c r="G842" s="23">
        <v>1237.61</v>
      </c>
      <c r="H842" s="23">
        <f t="shared" si="96"/>
        <v>1448.0037</v>
      </c>
      <c r="I842" s="23">
        <f t="shared" si="98"/>
        <v>1362.9566506842</v>
      </c>
      <c r="J842" s="23">
        <f t="shared" si="99"/>
        <v>17.0369581335525</v>
      </c>
    </row>
    <row r="843" customHeight="1" spans="1:10">
      <c r="A843" s="20" t="s">
        <v>557</v>
      </c>
      <c r="B843" s="21" t="s">
        <v>1271</v>
      </c>
      <c r="C843" s="22" t="s">
        <v>558</v>
      </c>
      <c r="D843" s="21" t="s">
        <v>559</v>
      </c>
      <c r="E843" s="21" t="s">
        <v>1300</v>
      </c>
      <c r="F843" s="20">
        <v>200</v>
      </c>
      <c r="G843" s="23">
        <v>478.63</v>
      </c>
      <c r="H843" s="23">
        <f t="shared" ref="H843:H874" si="100">G843*1.17</f>
        <v>559.9971</v>
      </c>
      <c r="I843" s="23">
        <f t="shared" si="98"/>
        <v>527.1062303286</v>
      </c>
      <c r="J843" s="23">
        <f t="shared" si="99"/>
        <v>2.635531151643</v>
      </c>
    </row>
    <row r="844" customHeight="1" spans="1:11">
      <c r="A844" s="20" t="s">
        <v>557</v>
      </c>
      <c r="B844" s="21" t="s">
        <v>1271</v>
      </c>
      <c r="C844" s="22" t="s">
        <v>558</v>
      </c>
      <c r="D844" s="21" t="s">
        <v>559</v>
      </c>
      <c r="E844" s="21" t="s">
        <v>1300</v>
      </c>
      <c r="F844" s="20">
        <v>96</v>
      </c>
      <c r="G844" s="23">
        <v>229.74</v>
      </c>
      <c r="H844" s="23">
        <f t="shared" si="100"/>
        <v>268.7958</v>
      </c>
      <c r="I844" s="23">
        <f t="shared" si="98"/>
        <v>253.0083474828</v>
      </c>
      <c r="J844" s="23">
        <f t="shared" si="99"/>
        <v>2.6355036196125</v>
      </c>
      <c r="K844" s="23">
        <f>SUM(H844:H847)</f>
        <v>93787.19766</v>
      </c>
    </row>
    <row r="845" customHeight="1" spans="1:10">
      <c r="A845" s="20" t="s">
        <v>320</v>
      </c>
      <c r="B845" s="21" t="s">
        <v>1271</v>
      </c>
      <c r="C845" s="22" t="s">
        <v>321</v>
      </c>
      <c r="D845" s="21" t="s">
        <v>322</v>
      </c>
      <c r="E845" s="21" t="s">
        <v>282</v>
      </c>
      <c r="F845" s="20">
        <v>2800</v>
      </c>
      <c r="G845" s="23">
        <v>60905.984</v>
      </c>
      <c r="H845" s="23">
        <f t="shared" si="100"/>
        <v>71260.00128</v>
      </c>
      <c r="I845" s="23">
        <f t="shared" si="98"/>
        <v>67074.6163648205</v>
      </c>
      <c r="J845" s="23">
        <f t="shared" si="99"/>
        <v>23.955220130293</v>
      </c>
    </row>
    <row r="846" customHeight="1" spans="1:10">
      <c r="A846" s="20" t="s">
        <v>90</v>
      </c>
      <c r="B846" s="21" t="s">
        <v>1271</v>
      </c>
      <c r="C846" s="22" t="s">
        <v>1301</v>
      </c>
      <c r="D846" s="21" t="s">
        <v>1302</v>
      </c>
      <c r="E846" s="21" t="s">
        <v>594</v>
      </c>
      <c r="F846" s="20">
        <v>720</v>
      </c>
      <c r="G846" s="23">
        <v>10375.384</v>
      </c>
      <c r="H846" s="23">
        <f t="shared" si="100"/>
        <v>12139.19928</v>
      </c>
      <c r="I846" s="23">
        <f t="shared" si="98"/>
        <v>11426.2155494885</v>
      </c>
      <c r="J846" s="23">
        <f t="shared" si="99"/>
        <v>15.869743818734</v>
      </c>
    </row>
    <row r="847" customHeight="1" spans="1:10">
      <c r="A847" s="20" t="s">
        <v>50</v>
      </c>
      <c r="B847" s="21" t="s">
        <v>1271</v>
      </c>
      <c r="C847" s="22" t="s">
        <v>1158</v>
      </c>
      <c r="D847" s="21" t="s">
        <v>1159</v>
      </c>
      <c r="E847" s="21" t="s">
        <v>1160</v>
      </c>
      <c r="F847" s="20">
        <v>560</v>
      </c>
      <c r="G847" s="23">
        <v>8648.89</v>
      </c>
      <c r="H847" s="23">
        <f t="shared" si="100"/>
        <v>10119.2013</v>
      </c>
      <c r="I847" s="23">
        <f t="shared" si="98"/>
        <v>9524.8601308458</v>
      </c>
      <c r="J847" s="23">
        <f t="shared" si="99"/>
        <v>17.0086788050818</v>
      </c>
    </row>
    <row r="848" customHeight="1" spans="1:11">
      <c r="A848" s="20" t="s">
        <v>545</v>
      </c>
      <c r="B848" s="21" t="s">
        <v>1271</v>
      </c>
      <c r="C848" s="22" t="s">
        <v>546</v>
      </c>
      <c r="D848" s="21" t="s">
        <v>1209</v>
      </c>
      <c r="E848" s="21" t="s">
        <v>548</v>
      </c>
      <c r="F848" s="20">
        <v>2400</v>
      </c>
      <c r="G848" s="23">
        <v>65641.025</v>
      </c>
      <c r="H848" s="23">
        <f t="shared" si="100"/>
        <v>76799.99925</v>
      </c>
      <c r="I848" s="23">
        <f t="shared" si="98"/>
        <v>72289.2280940505</v>
      </c>
      <c r="J848" s="23">
        <f t="shared" si="99"/>
        <v>30.1205117058544</v>
      </c>
      <c r="K848" s="23">
        <f>H848</f>
        <v>76799.99925</v>
      </c>
    </row>
    <row r="849" customHeight="1" spans="1:11">
      <c r="A849" s="20" t="s">
        <v>545</v>
      </c>
      <c r="B849" s="21" t="s">
        <v>1271</v>
      </c>
      <c r="C849" s="22" t="s">
        <v>546</v>
      </c>
      <c r="D849" s="21" t="s">
        <v>1209</v>
      </c>
      <c r="E849" s="21" t="s">
        <v>548</v>
      </c>
      <c r="F849" s="20">
        <v>2400</v>
      </c>
      <c r="G849" s="23">
        <v>65641.025</v>
      </c>
      <c r="H849" s="23">
        <f t="shared" si="100"/>
        <v>76799.99925</v>
      </c>
      <c r="I849" s="23">
        <f t="shared" si="98"/>
        <v>72289.2280940505</v>
      </c>
      <c r="J849" s="23">
        <f t="shared" si="99"/>
        <v>30.1205117058544</v>
      </c>
      <c r="K849" s="23">
        <f>H849</f>
        <v>76799.99925</v>
      </c>
    </row>
    <row r="850" customHeight="1" spans="1:11">
      <c r="A850" s="20" t="s">
        <v>50</v>
      </c>
      <c r="B850" s="21" t="s">
        <v>1271</v>
      </c>
      <c r="C850" s="22" t="s">
        <v>1158</v>
      </c>
      <c r="D850" s="21" t="s">
        <v>1159</v>
      </c>
      <c r="E850" s="21" t="s">
        <v>1160</v>
      </c>
      <c r="F850" s="20">
        <v>1440</v>
      </c>
      <c r="G850" s="23">
        <v>22240</v>
      </c>
      <c r="H850" s="23">
        <f t="shared" si="100"/>
        <v>26020.8</v>
      </c>
      <c r="I850" s="23">
        <f t="shared" si="98"/>
        <v>24492.4943328</v>
      </c>
      <c r="J850" s="23">
        <f t="shared" si="99"/>
        <v>17.00867662</v>
      </c>
      <c r="K850" s="23">
        <f>SUM(H850:H854)</f>
        <v>69295.8006</v>
      </c>
    </row>
    <row r="851" customHeight="1" spans="1:10">
      <c r="A851" s="20" t="s">
        <v>1303</v>
      </c>
      <c r="B851" s="21" t="s">
        <v>1271</v>
      </c>
      <c r="C851" s="22" t="s">
        <v>1304</v>
      </c>
      <c r="D851" s="21" t="s">
        <v>987</v>
      </c>
      <c r="E851" s="21" t="s">
        <v>1305</v>
      </c>
      <c r="F851" s="20">
        <v>1500</v>
      </c>
      <c r="G851" s="23">
        <v>29230.77</v>
      </c>
      <c r="H851" s="23">
        <f t="shared" si="100"/>
        <v>34200.0009</v>
      </c>
      <c r="I851" s="23">
        <f t="shared" si="98"/>
        <v>32191.2980471394</v>
      </c>
      <c r="J851" s="23">
        <f t="shared" si="99"/>
        <v>21.4608653647596</v>
      </c>
    </row>
    <row r="852" customHeight="1" spans="1:10">
      <c r="A852" s="20" t="s">
        <v>1206</v>
      </c>
      <c r="B852" s="21" t="s">
        <v>1271</v>
      </c>
      <c r="C852" s="22" t="s">
        <v>1207</v>
      </c>
      <c r="D852" s="21" t="s">
        <v>489</v>
      </c>
      <c r="E852" s="21" t="s">
        <v>1208</v>
      </c>
      <c r="F852" s="20">
        <v>80</v>
      </c>
      <c r="G852" s="23">
        <v>1630.77</v>
      </c>
      <c r="H852" s="23">
        <f t="shared" si="100"/>
        <v>1908.0009</v>
      </c>
      <c r="I852" s="23">
        <f t="shared" si="98"/>
        <v>1795.9363751394</v>
      </c>
      <c r="J852" s="23">
        <f t="shared" si="99"/>
        <v>22.4492046892425</v>
      </c>
    </row>
    <row r="853" customHeight="1" spans="1:10">
      <c r="A853" s="20" t="s">
        <v>90</v>
      </c>
      <c r="B853" s="21" t="s">
        <v>1271</v>
      </c>
      <c r="C853" s="22" t="s">
        <v>1306</v>
      </c>
      <c r="D853" s="21" t="s">
        <v>1224</v>
      </c>
      <c r="E853" s="21" t="s">
        <v>1307</v>
      </c>
      <c r="F853" s="20">
        <v>600</v>
      </c>
      <c r="G853" s="23">
        <v>3702.56</v>
      </c>
      <c r="H853" s="23">
        <f t="shared" si="100"/>
        <v>4331.9952</v>
      </c>
      <c r="I853" s="23">
        <f t="shared" si="98"/>
        <v>4077.5597939232</v>
      </c>
      <c r="J853" s="23">
        <f t="shared" si="99"/>
        <v>6.795932989872</v>
      </c>
    </row>
    <row r="854" customHeight="1" spans="1:10">
      <c r="A854" s="20" t="s">
        <v>74</v>
      </c>
      <c r="B854" s="21" t="s">
        <v>1271</v>
      </c>
      <c r="C854" s="22" t="s">
        <v>1308</v>
      </c>
      <c r="D854" s="21" t="s">
        <v>1309</v>
      </c>
      <c r="E854" s="21" t="s">
        <v>1310</v>
      </c>
      <c r="F854" s="20">
        <v>270</v>
      </c>
      <c r="G854" s="23">
        <v>2423.08</v>
      </c>
      <c r="H854" s="23">
        <f t="shared" si="100"/>
        <v>2835.0036</v>
      </c>
      <c r="I854" s="23">
        <f t="shared" si="98"/>
        <v>2668.4924985576</v>
      </c>
      <c r="J854" s="23">
        <f t="shared" si="99"/>
        <v>9.88330555021333</v>
      </c>
    </row>
    <row r="855" customHeight="1" spans="1:11">
      <c r="A855" s="20" t="s">
        <v>1297</v>
      </c>
      <c r="B855" s="21" t="s">
        <v>1271</v>
      </c>
      <c r="C855" s="22" t="s">
        <v>1299</v>
      </c>
      <c r="D855" s="21" t="s">
        <v>570</v>
      </c>
      <c r="E855" s="21" t="s">
        <v>603</v>
      </c>
      <c r="F855" s="20">
        <v>-44</v>
      </c>
      <c r="G855" s="23">
        <v>-41.37</v>
      </c>
      <c r="H855" s="23">
        <f t="shared" si="100"/>
        <v>-48.4029</v>
      </c>
      <c r="I855" s="23">
        <f t="shared" si="98"/>
        <v>-45.5600040714</v>
      </c>
      <c r="J855" s="23">
        <f t="shared" si="99"/>
        <v>1.03545463798636</v>
      </c>
      <c r="K855" s="23">
        <f t="shared" ref="K855:K857" si="101">H855</f>
        <v>-48.4029</v>
      </c>
    </row>
    <row r="856" customHeight="1" spans="1:11">
      <c r="A856" s="20" t="s">
        <v>29</v>
      </c>
      <c r="B856" s="21" t="s">
        <v>1271</v>
      </c>
      <c r="C856" s="22" t="s">
        <v>1290</v>
      </c>
      <c r="D856" s="21" t="s">
        <v>1291</v>
      </c>
      <c r="E856" s="21" t="s">
        <v>1292</v>
      </c>
      <c r="F856" s="20">
        <v>-971</v>
      </c>
      <c r="G856" s="23">
        <v>-854.81</v>
      </c>
      <c r="H856" s="23">
        <f t="shared" si="100"/>
        <v>-1000.1277</v>
      </c>
      <c r="I856" s="23">
        <f t="shared" si="98"/>
        <v>-941.3861996682</v>
      </c>
      <c r="J856" s="23">
        <f t="shared" si="99"/>
        <v>0.96950175043069</v>
      </c>
      <c r="K856" s="23">
        <f t="shared" si="101"/>
        <v>-1000.1277</v>
      </c>
    </row>
    <row r="857" customHeight="1" spans="1:11">
      <c r="A857" s="20" t="s">
        <v>90</v>
      </c>
      <c r="B857" s="21" t="s">
        <v>1271</v>
      </c>
      <c r="C857" s="22" t="s">
        <v>1236</v>
      </c>
      <c r="D857" s="21" t="s">
        <v>1237</v>
      </c>
      <c r="E857" s="21" t="s">
        <v>582</v>
      </c>
      <c r="F857" s="20">
        <v>-600</v>
      </c>
      <c r="G857" s="23">
        <v>-1487.18</v>
      </c>
      <c r="H857" s="23">
        <f t="shared" si="100"/>
        <v>-1740.0006</v>
      </c>
      <c r="I857" s="23">
        <f t="shared" si="98"/>
        <v>-1637.8034047596</v>
      </c>
      <c r="J857" s="23">
        <f t="shared" si="99"/>
        <v>2.729672341266</v>
      </c>
      <c r="K857" s="23">
        <f t="shared" si="101"/>
        <v>-1740.0006</v>
      </c>
    </row>
    <row r="858" customHeight="1" spans="1:11">
      <c r="A858" s="20" t="s">
        <v>1303</v>
      </c>
      <c r="B858" s="21" t="s">
        <v>1271</v>
      </c>
      <c r="C858" s="22" t="s">
        <v>1304</v>
      </c>
      <c r="D858" s="21" t="s">
        <v>987</v>
      </c>
      <c r="E858" s="21" t="s">
        <v>1305</v>
      </c>
      <c r="F858" s="20">
        <v>-402</v>
      </c>
      <c r="G858" s="23">
        <v>-876.15</v>
      </c>
      <c r="H858" s="23">
        <f t="shared" si="100"/>
        <v>-1025.0955</v>
      </c>
      <c r="I858" s="23">
        <f t="shared" si="98"/>
        <v>-964.887540903</v>
      </c>
      <c r="J858" s="23">
        <f t="shared" si="99"/>
        <v>2.4002177634403</v>
      </c>
      <c r="K858" s="23">
        <f t="shared" ref="K858:K863" si="102">SUM(H858:H859)</f>
        <v>-1178.7984</v>
      </c>
    </row>
    <row r="859" customHeight="1" spans="1:10">
      <c r="A859" s="20" t="s">
        <v>90</v>
      </c>
      <c r="B859" s="21" t="s">
        <v>1271</v>
      </c>
      <c r="C859" s="22" t="s">
        <v>1236</v>
      </c>
      <c r="D859" s="21" t="s">
        <v>1237</v>
      </c>
      <c r="E859" s="21" t="s">
        <v>582</v>
      </c>
      <c r="F859" s="20">
        <v>-53</v>
      </c>
      <c r="G859" s="23">
        <v>-131.37</v>
      </c>
      <c r="H859" s="23">
        <f t="shared" si="100"/>
        <v>-153.7029</v>
      </c>
      <c r="I859" s="23">
        <f t="shared" si="98"/>
        <v>-144.6753138714</v>
      </c>
      <c r="J859" s="23">
        <f t="shared" si="99"/>
        <v>2.72972290323396</v>
      </c>
    </row>
    <row r="860" customHeight="1" spans="1:11">
      <c r="A860" s="20" t="s">
        <v>90</v>
      </c>
      <c r="B860" s="21" t="s">
        <v>1271</v>
      </c>
      <c r="C860" s="22" t="s">
        <v>1306</v>
      </c>
      <c r="D860" s="21" t="s">
        <v>1224</v>
      </c>
      <c r="E860" s="21" t="s">
        <v>1307</v>
      </c>
      <c r="F860" s="20">
        <v>-394</v>
      </c>
      <c r="G860" s="23">
        <v>-279.5</v>
      </c>
      <c r="H860" s="23">
        <f t="shared" si="100"/>
        <v>-327.015</v>
      </c>
      <c r="I860" s="23">
        <f t="shared" si="98"/>
        <v>-307.80810099</v>
      </c>
      <c r="J860" s="23">
        <f t="shared" si="99"/>
        <v>0.781238835</v>
      </c>
      <c r="K860" s="23">
        <f t="shared" si="102"/>
        <v>-328.2552</v>
      </c>
    </row>
    <row r="861" customHeight="1" spans="1:10">
      <c r="A861" s="20" t="s">
        <v>50</v>
      </c>
      <c r="B861" s="21" t="s">
        <v>1271</v>
      </c>
      <c r="C861" s="22" t="s">
        <v>1158</v>
      </c>
      <c r="D861" s="21" t="s">
        <v>1159</v>
      </c>
      <c r="E861" s="21" t="s">
        <v>1160</v>
      </c>
      <c r="F861" s="20">
        <v>-2</v>
      </c>
      <c r="G861" s="23">
        <v>-1.06</v>
      </c>
      <c r="H861" s="23">
        <f t="shared" si="100"/>
        <v>-1.2402</v>
      </c>
      <c r="I861" s="23">
        <f t="shared" si="98"/>
        <v>-1.1673580932</v>
      </c>
      <c r="J861" s="23">
        <f t="shared" si="99"/>
        <v>0.5836790466</v>
      </c>
    </row>
    <row r="862" customHeight="1" spans="1:11">
      <c r="A862" s="20" t="s">
        <v>545</v>
      </c>
      <c r="B862" s="21" t="s">
        <v>1271</v>
      </c>
      <c r="C862" s="22" t="s">
        <v>546</v>
      </c>
      <c r="D862" s="21" t="s">
        <v>1209</v>
      </c>
      <c r="E862" s="21" t="s">
        <v>548</v>
      </c>
      <c r="F862" s="20">
        <v>-2700</v>
      </c>
      <c r="G862" s="23">
        <v>-1153.85</v>
      </c>
      <c r="H862" s="23">
        <f t="shared" si="100"/>
        <v>-1350.0045</v>
      </c>
      <c r="I862" s="23">
        <f t="shared" si="98"/>
        <v>-1270.713335697</v>
      </c>
      <c r="J862" s="23">
        <f t="shared" si="99"/>
        <v>0.470634568776667</v>
      </c>
      <c r="K862" s="23">
        <f>H862</f>
        <v>-1350.0045</v>
      </c>
    </row>
    <row r="863" customHeight="1" spans="1:11">
      <c r="A863" s="20" t="s">
        <v>1293</v>
      </c>
      <c r="B863" s="21" t="s">
        <v>1271</v>
      </c>
      <c r="C863" s="22" t="s">
        <v>1294</v>
      </c>
      <c r="D863" s="21" t="s">
        <v>1295</v>
      </c>
      <c r="E863" s="21" t="s">
        <v>1296</v>
      </c>
      <c r="F863" s="20">
        <v>-70</v>
      </c>
      <c r="G863" s="23">
        <v>-180.68</v>
      </c>
      <c r="H863" s="23">
        <f t="shared" si="100"/>
        <v>-211.3956</v>
      </c>
      <c r="I863" s="23">
        <f t="shared" si="98"/>
        <v>-198.9794908296</v>
      </c>
      <c r="J863" s="23">
        <f t="shared" si="99"/>
        <v>2.84256415470857</v>
      </c>
      <c r="K863" s="23">
        <f t="shared" si="102"/>
        <v>-236.1177</v>
      </c>
    </row>
    <row r="864" customHeight="1" spans="1:10">
      <c r="A864" s="20" t="s">
        <v>90</v>
      </c>
      <c r="B864" s="21" t="s">
        <v>1271</v>
      </c>
      <c r="C864" s="22" t="s">
        <v>1186</v>
      </c>
      <c r="D864" s="21" t="s">
        <v>1187</v>
      </c>
      <c r="E864" s="21" t="s">
        <v>1188</v>
      </c>
      <c r="F864" s="20">
        <v>-24</v>
      </c>
      <c r="G864" s="23">
        <v>-21.13</v>
      </c>
      <c r="H864" s="23">
        <f t="shared" si="100"/>
        <v>-24.7221</v>
      </c>
      <c r="I864" s="23">
        <f t="shared" si="98"/>
        <v>-23.2700721786</v>
      </c>
      <c r="J864" s="23">
        <f t="shared" si="99"/>
        <v>0.969586340775</v>
      </c>
    </row>
    <row r="865" customHeight="1" spans="1:11">
      <c r="A865" s="20" t="s">
        <v>90</v>
      </c>
      <c r="B865" s="21" t="s">
        <v>1271</v>
      </c>
      <c r="C865" s="22" t="s">
        <v>1186</v>
      </c>
      <c r="D865" s="21" t="s">
        <v>1187</v>
      </c>
      <c r="E865" s="21" t="s">
        <v>1188</v>
      </c>
      <c r="F865" s="20">
        <v>-100</v>
      </c>
      <c r="G865" s="23">
        <v>-88.03</v>
      </c>
      <c r="H865" s="23">
        <f t="shared" si="100"/>
        <v>-102.9951</v>
      </c>
      <c r="I865" s="23">
        <f t="shared" si="98"/>
        <v>-96.9457857966</v>
      </c>
      <c r="J865" s="23">
        <f t="shared" si="99"/>
        <v>0.969457857966</v>
      </c>
      <c r="K865" s="23">
        <f>H865</f>
        <v>-102.9951</v>
      </c>
    </row>
    <row r="866" customHeight="1" spans="1:11">
      <c r="A866" s="20" t="s">
        <v>1293</v>
      </c>
      <c r="B866" s="21" t="s">
        <v>1271</v>
      </c>
      <c r="C866" s="22" t="s">
        <v>1294</v>
      </c>
      <c r="D866" s="21" t="s">
        <v>1295</v>
      </c>
      <c r="E866" s="21" t="s">
        <v>1296</v>
      </c>
      <c r="F866" s="20">
        <v>-300</v>
      </c>
      <c r="G866" s="23">
        <v>-774.36</v>
      </c>
      <c r="H866" s="23">
        <f t="shared" si="100"/>
        <v>-906.0012</v>
      </c>
      <c r="I866" s="23">
        <f t="shared" si="98"/>
        <v>-852.7881255192</v>
      </c>
      <c r="J866" s="23">
        <f t="shared" si="99"/>
        <v>2.842627085064</v>
      </c>
      <c r="K866" s="23">
        <f>SUM(H866:H867)</f>
        <v>-961.0029</v>
      </c>
    </row>
    <row r="867" customHeight="1" spans="1:10">
      <c r="A867" s="20" t="s">
        <v>1297</v>
      </c>
      <c r="B867" s="21" t="s">
        <v>1271</v>
      </c>
      <c r="C867" s="22" t="s">
        <v>1299</v>
      </c>
      <c r="D867" s="21" t="s">
        <v>570</v>
      </c>
      <c r="E867" s="21" t="s">
        <v>603</v>
      </c>
      <c r="F867" s="20">
        <v>-50</v>
      </c>
      <c r="G867" s="23">
        <v>-47.01</v>
      </c>
      <c r="H867" s="23">
        <f t="shared" si="100"/>
        <v>-55.0017</v>
      </c>
      <c r="I867" s="23">
        <f t="shared" si="98"/>
        <v>-51.7712301522</v>
      </c>
      <c r="J867" s="23">
        <f t="shared" si="99"/>
        <v>1.035424603044</v>
      </c>
    </row>
    <row r="868" customHeight="1" spans="1:11">
      <c r="A868" s="20" t="s">
        <v>90</v>
      </c>
      <c r="B868" s="21" t="s">
        <v>1311</v>
      </c>
      <c r="C868" s="22" t="s">
        <v>1312</v>
      </c>
      <c r="D868" s="21" t="s">
        <v>1313</v>
      </c>
      <c r="E868" s="21" t="s">
        <v>392</v>
      </c>
      <c r="F868" s="20">
        <v>100</v>
      </c>
      <c r="G868" s="23">
        <f>H868/1.17</f>
        <v>1996.5811965812</v>
      </c>
      <c r="H868" s="23">
        <v>2336</v>
      </c>
      <c r="I868" s="23">
        <f t="shared" si="98"/>
        <v>2198.797376</v>
      </c>
      <c r="J868" s="23">
        <f t="shared" si="99"/>
        <v>21.98797376</v>
      </c>
      <c r="K868" s="23">
        <f t="shared" ref="K868:K873" si="103">H868</f>
        <v>2336</v>
      </c>
    </row>
    <row r="869" customHeight="1" spans="1:11">
      <c r="A869" s="20" t="s">
        <v>1314</v>
      </c>
      <c r="B869" s="21" t="s">
        <v>1311</v>
      </c>
      <c r="C869" s="22" t="s">
        <v>1315</v>
      </c>
      <c r="D869" s="21" t="s">
        <v>97</v>
      </c>
      <c r="E869" s="21" t="s">
        <v>293</v>
      </c>
      <c r="F869" s="20">
        <v>400</v>
      </c>
      <c r="G869" s="23">
        <f t="shared" ref="G869:G878" si="104">H869/1.17</f>
        <v>9275.21367521368</v>
      </c>
      <c r="H869" s="23">
        <v>10852</v>
      </c>
      <c r="I869" s="23">
        <f t="shared" si="98"/>
        <v>10214.618632</v>
      </c>
      <c r="J869" s="23">
        <f t="shared" si="99"/>
        <v>25.53654658</v>
      </c>
      <c r="K869" s="23">
        <f>SUM(H869:H871)</f>
        <v>23640</v>
      </c>
    </row>
    <row r="870" customHeight="1" spans="1:10">
      <c r="A870" s="20" t="s">
        <v>1316</v>
      </c>
      <c r="B870" s="21" t="s">
        <v>1311</v>
      </c>
      <c r="C870" s="22" t="s">
        <v>1317</v>
      </c>
      <c r="D870" s="21" t="s">
        <v>1318</v>
      </c>
      <c r="E870" s="21" t="s">
        <v>1319</v>
      </c>
      <c r="F870" s="20">
        <v>100</v>
      </c>
      <c r="G870" s="23">
        <f t="shared" si="104"/>
        <v>2229.05982905983</v>
      </c>
      <c r="H870" s="23">
        <v>2608</v>
      </c>
      <c r="I870" s="23">
        <f t="shared" si="98"/>
        <v>2454.821728</v>
      </c>
      <c r="J870" s="23">
        <f t="shared" si="99"/>
        <v>24.54821728</v>
      </c>
    </row>
    <row r="871" customHeight="1" spans="1:10">
      <c r="A871" s="20" t="s">
        <v>320</v>
      </c>
      <c r="B871" s="21" t="s">
        <v>1311</v>
      </c>
      <c r="C871" s="22" t="s">
        <v>321</v>
      </c>
      <c r="D871" s="21" t="s">
        <v>322</v>
      </c>
      <c r="E871" s="21" t="s">
        <v>282</v>
      </c>
      <c r="F871" s="20">
        <v>400</v>
      </c>
      <c r="G871" s="23">
        <f t="shared" si="104"/>
        <v>8700.8547008547</v>
      </c>
      <c r="H871" s="23">
        <v>10180</v>
      </c>
      <c r="I871" s="23">
        <f t="shared" si="98"/>
        <v>9582.08788</v>
      </c>
      <c r="J871" s="23">
        <f t="shared" si="99"/>
        <v>23.9552197</v>
      </c>
    </row>
    <row r="872" customHeight="1" spans="1:11">
      <c r="A872" s="20" t="s">
        <v>231</v>
      </c>
      <c r="B872" s="21" t="s">
        <v>1311</v>
      </c>
      <c r="C872" s="22" t="s">
        <v>260</v>
      </c>
      <c r="D872" s="21" t="s">
        <v>261</v>
      </c>
      <c r="E872" s="21" t="s">
        <v>262</v>
      </c>
      <c r="F872" s="20">
        <v>50</v>
      </c>
      <c r="G872" s="23">
        <f t="shared" si="104"/>
        <v>5823.07692307692</v>
      </c>
      <c r="H872" s="23">
        <v>6813</v>
      </c>
      <c r="I872" s="23">
        <f t="shared" si="98"/>
        <v>6412.845258</v>
      </c>
      <c r="J872" s="23">
        <f t="shared" si="99"/>
        <v>128.25690516</v>
      </c>
      <c r="K872" s="23">
        <f t="shared" si="103"/>
        <v>6813</v>
      </c>
    </row>
    <row r="873" customHeight="1" spans="1:11">
      <c r="A873" s="20" t="s">
        <v>1320</v>
      </c>
      <c r="B873" s="21" t="s">
        <v>1311</v>
      </c>
      <c r="C873" s="22" t="s">
        <v>1321</v>
      </c>
      <c r="D873" s="21" t="s">
        <v>1322</v>
      </c>
      <c r="E873" s="21" t="s">
        <v>1323</v>
      </c>
      <c r="F873" s="20">
        <v>100</v>
      </c>
      <c r="G873" s="23">
        <f t="shared" si="104"/>
        <v>2033.33333333333</v>
      </c>
      <c r="H873" s="23">
        <v>2379</v>
      </c>
      <c r="I873" s="23">
        <f t="shared" si="98"/>
        <v>2239.271814</v>
      </c>
      <c r="J873" s="23">
        <f t="shared" si="99"/>
        <v>22.39271814</v>
      </c>
      <c r="K873" s="23">
        <f t="shared" si="103"/>
        <v>2379</v>
      </c>
    </row>
    <row r="874" customHeight="1" spans="1:11">
      <c r="A874" s="20" t="s">
        <v>1324</v>
      </c>
      <c r="B874" s="21" t="s">
        <v>1311</v>
      </c>
      <c r="C874" s="22" t="s">
        <v>1325</v>
      </c>
      <c r="D874" s="21" t="s">
        <v>1326</v>
      </c>
      <c r="E874" s="21" t="s">
        <v>1327</v>
      </c>
      <c r="F874" s="20">
        <v>720</v>
      </c>
      <c r="G874" s="23">
        <f t="shared" si="104"/>
        <v>40418.4615384615</v>
      </c>
      <c r="H874" s="23">
        <v>47289.6</v>
      </c>
      <c r="I874" s="23">
        <f t="shared" si="98"/>
        <v>44512.0926336</v>
      </c>
      <c r="J874" s="23">
        <f t="shared" si="99"/>
        <v>61.82235088</v>
      </c>
      <c r="K874" s="23">
        <f>SUM(H874:H877)</f>
        <v>51107</v>
      </c>
    </row>
    <row r="875" customHeight="1" spans="1:10">
      <c r="A875" s="20" t="s">
        <v>1328</v>
      </c>
      <c r="B875" s="21" t="s">
        <v>1311</v>
      </c>
      <c r="C875" s="22" t="s">
        <v>1329</v>
      </c>
      <c r="D875" s="21" t="s">
        <v>438</v>
      </c>
      <c r="E875" s="21" t="s">
        <v>1330</v>
      </c>
      <c r="F875" s="20">
        <v>60</v>
      </c>
      <c r="G875" s="23">
        <f t="shared" si="104"/>
        <v>1641.02564102564</v>
      </c>
      <c r="H875" s="23">
        <v>1920</v>
      </c>
      <c r="I875" s="23">
        <f t="shared" si="98"/>
        <v>1807.23072</v>
      </c>
      <c r="J875" s="23">
        <f t="shared" si="99"/>
        <v>30.120512</v>
      </c>
    </row>
    <row r="876" customHeight="1" spans="1:10">
      <c r="A876" s="20" t="s">
        <v>1180</v>
      </c>
      <c r="B876" s="21" t="s">
        <v>1311</v>
      </c>
      <c r="C876" s="22" t="s">
        <v>1181</v>
      </c>
      <c r="D876" s="21" t="s">
        <v>1179</v>
      </c>
      <c r="E876" s="21" t="s">
        <v>282</v>
      </c>
      <c r="F876" s="20">
        <v>20</v>
      </c>
      <c r="G876" s="23">
        <f t="shared" si="104"/>
        <v>237.094017094017</v>
      </c>
      <c r="H876" s="23">
        <v>277.4</v>
      </c>
      <c r="I876" s="23">
        <f t="shared" si="98"/>
        <v>261.1071884</v>
      </c>
      <c r="J876" s="23">
        <f t="shared" si="99"/>
        <v>13.05535942</v>
      </c>
    </row>
    <row r="877" customHeight="1" spans="1:10">
      <c r="A877" s="20" t="s">
        <v>1268</v>
      </c>
      <c r="B877" s="21" t="s">
        <v>1311</v>
      </c>
      <c r="C877" s="22" t="s">
        <v>1269</v>
      </c>
      <c r="D877" s="21" t="s">
        <v>1270</v>
      </c>
      <c r="E877" s="21" t="s">
        <v>1168</v>
      </c>
      <c r="F877" s="20">
        <v>90</v>
      </c>
      <c r="G877" s="23">
        <f t="shared" si="104"/>
        <v>1384.61538461538</v>
      </c>
      <c r="H877" s="23">
        <v>1620</v>
      </c>
      <c r="I877" s="23">
        <f t="shared" si="98"/>
        <v>1524.85092</v>
      </c>
      <c r="J877" s="23">
        <f t="shared" si="99"/>
        <v>16.942788</v>
      </c>
    </row>
    <row r="878" customHeight="1" spans="1:11">
      <c r="A878" s="20" t="s">
        <v>57</v>
      </c>
      <c r="B878" s="21" t="s">
        <v>1311</v>
      </c>
      <c r="C878" s="22" t="s">
        <v>1331</v>
      </c>
      <c r="D878" s="21" t="s">
        <v>1332</v>
      </c>
      <c r="E878" s="21" t="s">
        <v>224</v>
      </c>
      <c r="F878" s="20">
        <v>120</v>
      </c>
      <c r="G878" s="23">
        <f t="shared" si="104"/>
        <v>2701.53846153846</v>
      </c>
      <c r="H878" s="23">
        <v>3160.8</v>
      </c>
      <c r="I878" s="23">
        <f t="shared" si="98"/>
        <v>2975.1535728</v>
      </c>
      <c r="J878" s="23">
        <f t="shared" si="99"/>
        <v>24.79294644</v>
      </c>
      <c r="K878" s="23">
        <f t="shared" ref="K878:K881" si="105">H878</f>
        <v>3160.8</v>
      </c>
    </row>
    <row r="879" customHeight="1" spans="1:11">
      <c r="A879" s="20" t="s">
        <v>1320</v>
      </c>
      <c r="B879" s="21" t="s">
        <v>1311</v>
      </c>
      <c r="C879" s="22" t="s">
        <v>1321</v>
      </c>
      <c r="D879" s="21" t="s">
        <v>1322</v>
      </c>
      <c r="E879" s="21" t="s">
        <v>1323</v>
      </c>
      <c r="F879" s="20">
        <v>100</v>
      </c>
      <c r="G879" s="23">
        <f t="shared" ref="G879:G889" si="106">H879/1.17</f>
        <v>2033.33333333333</v>
      </c>
      <c r="H879" s="23">
        <v>2379</v>
      </c>
      <c r="I879" s="23">
        <f t="shared" si="98"/>
        <v>2239.271814</v>
      </c>
      <c r="J879" s="23">
        <f t="shared" si="99"/>
        <v>22.39271814</v>
      </c>
      <c r="K879" s="23">
        <f t="shared" si="105"/>
        <v>2379</v>
      </c>
    </row>
    <row r="880" customHeight="1" spans="1:11">
      <c r="A880" s="20" t="s">
        <v>90</v>
      </c>
      <c r="B880" s="21" t="s">
        <v>1311</v>
      </c>
      <c r="C880" s="22" t="s">
        <v>1234</v>
      </c>
      <c r="D880" s="21" t="s">
        <v>1209</v>
      </c>
      <c r="E880" s="21" t="s">
        <v>392</v>
      </c>
      <c r="F880" s="20">
        <v>100</v>
      </c>
      <c r="G880" s="23">
        <f t="shared" si="106"/>
        <v>454.700854700855</v>
      </c>
      <c r="H880" s="23">
        <v>532</v>
      </c>
      <c r="I880" s="23">
        <f t="shared" si="98"/>
        <v>500.753512</v>
      </c>
      <c r="J880" s="23">
        <f t="shared" si="99"/>
        <v>5.00753512</v>
      </c>
      <c r="K880" s="23">
        <f t="shared" si="105"/>
        <v>532</v>
      </c>
    </row>
    <row r="881" customHeight="1" spans="1:11">
      <c r="A881" s="20" t="s">
        <v>50</v>
      </c>
      <c r="B881" s="21" t="s">
        <v>1311</v>
      </c>
      <c r="C881" s="22" t="s">
        <v>51</v>
      </c>
      <c r="D881" s="21" t="s">
        <v>52</v>
      </c>
      <c r="E881" s="21" t="s">
        <v>1333</v>
      </c>
      <c r="F881" s="20">
        <v>200</v>
      </c>
      <c r="G881" s="23">
        <f t="shared" si="106"/>
        <v>2548.71794871795</v>
      </c>
      <c r="H881" s="23">
        <v>2982</v>
      </c>
      <c r="I881" s="23">
        <f t="shared" si="98"/>
        <v>2806.855212</v>
      </c>
      <c r="J881" s="23">
        <f t="shared" si="99"/>
        <v>14.03427606</v>
      </c>
      <c r="K881" s="23">
        <f t="shared" si="105"/>
        <v>2982</v>
      </c>
    </row>
    <row r="882" customHeight="1" spans="1:11">
      <c r="A882" s="20" t="s">
        <v>1214</v>
      </c>
      <c r="B882" s="21" t="s">
        <v>1311</v>
      </c>
      <c r="C882" s="22" t="s">
        <v>1215</v>
      </c>
      <c r="D882" s="21" t="s">
        <v>1216</v>
      </c>
      <c r="E882" s="21" t="s">
        <v>1334</v>
      </c>
      <c r="F882" s="20">
        <v>100</v>
      </c>
      <c r="G882" s="23">
        <f t="shared" si="106"/>
        <v>1723.93162393162</v>
      </c>
      <c r="H882" s="23">
        <v>2017</v>
      </c>
      <c r="I882" s="23">
        <f t="shared" si="98"/>
        <v>1898.533522</v>
      </c>
      <c r="J882" s="23">
        <f t="shared" si="99"/>
        <v>18.98533522</v>
      </c>
      <c r="K882" s="23">
        <f>SUM(H882:H885)</f>
        <v>9292.2</v>
      </c>
    </row>
    <row r="883" customHeight="1" spans="1:10">
      <c r="A883" s="20" t="s">
        <v>1202</v>
      </c>
      <c r="B883" s="21" t="s">
        <v>1311</v>
      </c>
      <c r="C883" s="22" t="s">
        <v>1203</v>
      </c>
      <c r="D883" s="21" t="s">
        <v>1204</v>
      </c>
      <c r="E883" s="21" t="s">
        <v>1205</v>
      </c>
      <c r="F883" s="20">
        <v>200</v>
      </c>
      <c r="G883" s="23">
        <f t="shared" si="106"/>
        <v>4435.89743589744</v>
      </c>
      <c r="H883" s="23">
        <v>5190</v>
      </c>
      <c r="I883" s="23">
        <f t="shared" si="98"/>
        <v>4885.17054</v>
      </c>
      <c r="J883" s="23">
        <f t="shared" si="99"/>
        <v>24.4258527</v>
      </c>
    </row>
    <row r="884" customHeight="1" spans="1:10">
      <c r="A884" s="20" t="s">
        <v>74</v>
      </c>
      <c r="B884" s="21" t="s">
        <v>1311</v>
      </c>
      <c r="C884" s="22" t="s">
        <v>554</v>
      </c>
      <c r="D884" s="21" t="s">
        <v>555</v>
      </c>
      <c r="E884" s="21" t="s">
        <v>556</v>
      </c>
      <c r="F884" s="20">
        <v>20</v>
      </c>
      <c r="G884" s="23">
        <f t="shared" si="106"/>
        <v>1128.20512820513</v>
      </c>
      <c r="H884" s="23">
        <v>1320</v>
      </c>
      <c r="I884" s="23">
        <f t="shared" si="98"/>
        <v>1242.47112</v>
      </c>
      <c r="J884" s="23">
        <f t="shared" si="99"/>
        <v>62.123556</v>
      </c>
    </row>
    <row r="885" customHeight="1" spans="1:10">
      <c r="A885" s="20" t="s">
        <v>74</v>
      </c>
      <c r="B885" s="21" t="s">
        <v>1311</v>
      </c>
      <c r="C885" s="22" t="s">
        <v>1335</v>
      </c>
      <c r="D885" s="21" t="s">
        <v>1336</v>
      </c>
      <c r="E885" s="21" t="s">
        <v>276</v>
      </c>
      <c r="F885" s="20">
        <v>40</v>
      </c>
      <c r="G885" s="23">
        <f t="shared" si="106"/>
        <v>654.017094017094</v>
      </c>
      <c r="H885" s="23">
        <v>765.2</v>
      </c>
      <c r="I885" s="23">
        <f t="shared" si="98"/>
        <v>720.2567432</v>
      </c>
      <c r="J885" s="23">
        <f t="shared" si="99"/>
        <v>18.00641858</v>
      </c>
    </row>
    <row r="886" customHeight="1" spans="1:11">
      <c r="A886" s="20" t="s">
        <v>220</v>
      </c>
      <c r="B886" s="21" t="s">
        <v>1311</v>
      </c>
      <c r="C886" s="22" t="s">
        <v>1337</v>
      </c>
      <c r="D886" s="21" t="s">
        <v>1249</v>
      </c>
      <c r="E886" s="21" t="s">
        <v>282</v>
      </c>
      <c r="F886" s="20">
        <v>100</v>
      </c>
      <c r="G886" s="23">
        <f t="shared" si="106"/>
        <v>2136.75213675214</v>
      </c>
      <c r="H886" s="23">
        <v>2500</v>
      </c>
      <c r="I886" s="23">
        <f t="shared" si="98"/>
        <v>2353.165</v>
      </c>
      <c r="J886" s="23">
        <f t="shared" si="99"/>
        <v>23.53165</v>
      </c>
      <c r="K886" s="23">
        <f>SUM(H886:H889)</f>
        <v>8331.5</v>
      </c>
    </row>
    <row r="887" customHeight="1" spans="1:10">
      <c r="A887" s="20" t="s">
        <v>1180</v>
      </c>
      <c r="B887" s="21" t="s">
        <v>1311</v>
      </c>
      <c r="C887" s="22" t="s">
        <v>1181</v>
      </c>
      <c r="D887" s="21" t="s">
        <v>1179</v>
      </c>
      <c r="E887" s="21" t="s">
        <v>282</v>
      </c>
      <c r="F887" s="20">
        <v>50</v>
      </c>
      <c r="G887" s="23">
        <f t="shared" si="106"/>
        <v>592.735042735043</v>
      </c>
      <c r="H887" s="23">
        <v>693.5</v>
      </c>
      <c r="I887" s="23">
        <f t="shared" si="98"/>
        <v>652.767971</v>
      </c>
      <c r="J887" s="23">
        <f t="shared" si="99"/>
        <v>13.05535942</v>
      </c>
    </row>
    <row r="888" customHeight="1" spans="1:10">
      <c r="A888" s="20" t="s">
        <v>1151</v>
      </c>
      <c r="B888" s="21" t="s">
        <v>1311</v>
      </c>
      <c r="C888" s="22" t="s">
        <v>1152</v>
      </c>
      <c r="D888" s="21" t="s">
        <v>1153</v>
      </c>
      <c r="E888" s="21" t="s">
        <v>1154</v>
      </c>
      <c r="F888" s="20">
        <v>200</v>
      </c>
      <c r="G888" s="23">
        <f t="shared" si="106"/>
        <v>4160.68376068376</v>
      </c>
      <c r="H888" s="23">
        <v>4868</v>
      </c>
      <c r="I888" s="23">
        <f t="shared" si="98"/>
        <v>4582.082888</v>
      </c>
      <c r="J888" s="23">
        <f t="shared" si="99"/>
        <v>22.91041444</v>
      </c>
    </row>
    <row r="889" customHeight="1" spans="1:10">
      <c r="A889" s="20" t="s">
        <v>1190</v>
      </c>
      <c r="B889" s="21" t="s">
        <v>1311</v>
      </c>
      <c r="C889" s="22" t="s">
        <v>1191</v>
      </c>
      <c r="D889" s="21" t="s">
        <v>1338</v>
      </c>
      <c r="E889" s="21" t="s">
        <v>1193</v>
      </c>
      <c r="F889" s="20">
        <v>100</v>
      </c>
      <c r="G889" s="23">
        <f t="shared" si="106"/>
        <v>230.769230769231</v>
      </c>
      <c r="H889" s="23">
        <v>270</v>
      </c>
      <c r="I889" s="23">
        <f t="shared" si="98"/>
        <v>254.14182</v>
      </c>
      <c r="J889" s="23">
        <f t="shared" si="99"/>
        <v>2.5414182</v>
      </c>
    </row>
    <row r="890" customHeight="1" spans="1:11">
      <c r="A890" s="20" t="s">
        <v>90</v>
      </c>
      <c r="B890" s="21" t="s">
        <v>1311</v>
      </c>
      <c r="C890" s="22" t="s">
        <v>245</v>
      </c>
      <c r="D890" s="21" t="s">
        <v>246</v>
      </c>
      <c r="E890" s="21" t="s">
        <v>247</v>
      </c>
      <c r="F890" s="20">
        <v>200</v>
      </c>
      <c r="G890" s="23">
        <v>3764.1</v>
      </c>
      <c r="H890" s="23">
        <f t="shared" ref="H875:H906" si="107">G890*1.17</f>
        <v>4403.997</v>
      </c>
      <c r="I890" s="23">
        <f t="shared" si="98"/>
        <v>4145.332640202</v>
      </c>
      <c r="J890" s="23">
        <f t="shared" si="99"/>
        <v>20.72666320101</v>
      </c>
      <c r="K890" s="23">
        <f>SUM(H890:H895)</f>
        <v>18330.0039</v>
      </c>
    </row>
    <row r="891" customHeight="1" spans="1:10">
      <c r="A891" s="20" t="s">
        <v>90</v>
      </c>
      <c r="B891" s="21" t="s">
        <v>1311</v>
      </c>
      <c r="C891" s="22" t="s">
        <v>1339</v>
      </c>
      <c r="D891" s="21" t="s">
        <v>1340</v>
      </c>
      <c r="E891" s="21" t="s">
        <v>579</v>
      </c>
      <c r="F891" s="20">
        <v>300</v>
      </c>
      <c r="G891" s="23">
        <v>4461.54</v>
      </c>
      <c r="H891" s="23">
        <f t="shared" si="107"/>
        <v>5220.0018</v>
      </c>
      <c r="I891" s="23">
        <f t="shared" si="98"/>
        <v>4913.4102142788</v>
      </c>
      <c r="J891" s="23">
        <f t="shared" si="99"/>
        <v>16.378034047596</v>
      </c>
    </row>
    <row r="892" customHeight="1" spans="1:10">
      <c r="A892" s="20" t="s">
        <v>1341</v>
      </c>
      <c r="B892" s="21" t="s">
        <v>1311</v>
      </c>
      <c r="C892" s="22" t="s">
        <v>1342</v>
      </c>
      <c r="D892" s="21" t="s">
        <v>1343</v>
      </c>
      <c r="E892" s="21" t="s">
        <v>1344</v>
      </c>
      <c r="F892" s="20">
        <v>100</v>
      </c>
      <c r="G892" s="23">
        <v>3014.53</v>
      </c>
      <c r="H892" s="23">
        <f t="shared" si="107"/>
        <v>3527.0001</v>
      </c>
      <c r="I892" s="23">
        <f t="shared" si="98"/>
        <v>3319.8452761266</v>
      </c>
      <c r="J892" s="23">
        <f t="shared" si="99"/>
        <v>33.198452761266</v>
      </c>
    </row>
    <row r="893" customHeight="1" spans="1:10">
      <c r="A893" s="20" t="s">
        <v>50</v>
      </c>
      <c r="B893" s="21" t="s">
        <v>1311</v>
      </c>
      <c r="C893" s="22" t="s">
        <v>51</v>
      </c>
      <c r="D893" s="21" t="s">
        <v>52</v>
      </c>
      <c r="E893" s="21" t="s">
        <v>1333</v>
      </c>
      <c r="F893" s="20">
        <v>100</v>
      </c>
      <c r="G893" s="23">
        <v>1274.36</v>
      </c>
      <c r="H893" s="23">
        <f t="shared" si="107"/>
        <v>1491.0012</v>
      </c>
      <c r="I893" s="23">
        <f t="shared" si="98"/>
        <v>1403.4287355192</v>
      </c>
      <c r="J893" s="23">
        <f t="shared" si="99"/>
        <v>14.034287355192</v>
      </c>
    </row>
    <row r="894" customHeight="1" spans="1:10">
      <c r="A894" s="20" t="s">
        <v>1345</v>
      </c>
      <c r="B894" s="21" t="s">
        <v>1311</v>
      </c>
      <c r="C894" s="22" t="s">
        <v>1346</v>
      </c>
      <c r="D894" s="21" t="s">
        <v>106</v>
      </c>
      <c r="E894" s="21" t="s">
        <v>1347</v>
      </c>
      <c r="F894" s="20">
        <v>60</v>
      </c>
      <c r="G894" s="23">
        <v>1538.46</v>
      </c>
      <c r="H894" s="23">
        <f t="shared" si="107"/>
        <v>1799.9982</v>
      </c>
      <c r="I894" s="23">
        <f t="shared" si="98"/>
        <v>1694.2771057212</v>
      </c>
      <c r="J894" s="23">
        <f t="shared" si="99"/>
        <v>28.23795176202</v>
      </c>
    </row>
    <row r="895" customHeight="1" spans="1:10">
      <c r="A895" s="20" t="s">
        <v>545</v>
      </c>
      <c r="B895" s="21" t="s">
        <v>1311</v>
      </c>
      <c r="C895" s="22" t="s">
        <v>546</v>
      </c>
      <c r="D895" s="21" t="s">
        <v>1209</v>
      </c>
      <c r="E895" s="21" t="s">
        <v>548</v>
      </c>
      <c r="F895" s="20">
        <v>59</v>
      </c>
      <c r="G895" s="23">
        <v>1613.68</v>
      </c>
      <c r="H895" s="23">
        <f t="shared" si="107"/>
        <v>1888.0056</v>
      </c>
      <c r="I895" s="23">
        <f t="shared" si="98"/>
        <v>1777.1154790896</v>
      </c>
      <c r="J895" s="23">
        <f t="shared" si="99"/>
        <v>30.1206013405017</v>
      </c>
    </row>
    <row r="896" customHeight="1" spans="1:11">
      <c r="A896" s="20" t="s">
        <v>50</v>
      </c>
      <c r="B896" s="21" t="s">
        <v>1348</v>
      </c>
      <c r="C896" s="22" t="s">
        <v>1158</v>
      </c>
      <c r="D896" s="21" t="s">
        <v>1159</v>
      </c>
      <c r="E896" s="21" t="s">
        <v>1160</v>
      </c>
      <c r="F896" s="20">
        <v>2400</v>
      </c>
      <c r="G896" s="23">
        <v>36923.08</v>
      </c>
      <c r="H896" s="23">
        <f t="shared" si="107"/>
        <v>43200.0036</v>
      </c>
      <c r="I896" s="23">
        <f t="shared" si="98"/>
        <v>40662.6945885576</v>
      </c>
      <c r="J896" s="23">
        <f t="shared" si="99"/>
        <v>16.942789411899</v>
      </c>
      <c r="K896" s="23">
        <f t="shared" ref="K896:K900" si="108">SUM(H896:H897)</f>
        <v>52140.00285</v>
      </c>
    </row>
    <row r="897" customHeight="1" spans="1:10">
      <c r="A897" s="20" t="s">
        <v>1243</v>
      </c>
      <c r="B897" s="21" t="s">
        <v>1348</v>
      </c>
      <c r="C897" s="22" t="s">
        <v>1244</v>
      </c>
      <c r="D897" s="21" t="s">
        <v>1109</v>
      </c>
      <c r="E897" s="21" t="s">
        <v>1245</v>
      </c>
      <c r="F897" s="20">
        <v>600</v>
      </c>
      <c r="G897" s="23">
        <v>7641.025</v>
      </c>
      <c r="H897" s="23">
        <f t="shared" si="107"/>
        <v>8939.99925</v>
      </c>
      <c r="I897" s="23">
        <f t="shared" si="98"/>
        <v>8414.9173340505</v>
      </c>
      <c r="J897" s="23">
        <f t="shared" si="99"/>
        <v>14.0248622234175</v>
      </c>
    </row>
    <row r="898" customHeight="1" spans="1:11">
      <c r="A898" s="20" t="s">
        <v>220</v>
      </c>
      <c r="B898" s="21" t="s">
        <v>1349</v>
      </c>
      <c r="C898" s="22" t="s">
        <v>1337</v>
      </c>
      <c r="D898" s="21" t="s">
        <v>1249</v>
      </c>
      <c r="E898" s="21" t="s">
        <v>282</v>
      </c>
      <c r="F898" s="20">
        <v>700</v>
      </c>
      <c r="G898" s="23">
        <v>18792.31</v>
      </c>
      <c r="H898" s="23">
        <f t="shared" si="107"/>
        <v>21987.0027</v>
      </c>
      <c r="I898" s="23">
        <f t="shared" si="98"/>
        <v>20695.6180834182</v>
      </c>
      <c r="J898" s="23">
        <f t="shared" si="99"/>
        <v>29.5651686905974</v>
      </c>
      <c r="K898" s="23">
        <f t="shared" si="108"/>
        <v>68451.0021</v>
      </c>
    </row>
    <row r="899" customHeight="1" spans="1:10">
      <c r="A899" s="20" t="s">
        <v>545</v>
      </c>
      <c r="B899" s="21" t="s">
        <v>1349</v>
      </c>
      <c r="C899" s="22" t="s">
        <v>546</v>
      </c>
      <c r="D899" s="21" t="s">
        <v>1209</v>
      </c>
      <c r="E899" s="21" t="s">
        <v>548</v>
      </c>
      <c r="F899" s="20">
        <v>1600</v>
      </c>
      <c r="G899" s="23">
        <v>39712.82</v>
      </c>
      <c r="H899" s="23">
        <f t="shared" si="107"/>
        <v>46463.9994</v>
      </c>
      <c r="I899" s="23">
        <f>H899*0.941266</f>
        <v>43734.9828592404</v>
      </c>
      <c r="J899" s="23">
        <f>I899/F899</f>
        <v>27.3343642870253</v>
      </c>
    </row>
    <row r="900" customHeight="1" spans="1:11">
      <c r="A900" s="20" t="s">
        <v>545</v>
      </c>
      <c r="B900" s="21" t="s">
        <v>1349</v>
      </c>
      <c r="C900" s="22" t="s">
        <v>546</v>
      </c>
      <c r="D900" s="21" t="s">
        <v>1177</v>
      </c>
      <c r="E900" s="21" t="s">
        <v>548</v>
      </c>
      <c r="F900" s="20">
        <v>1800</v>
      </c>
      <c r="G900" s="23">
        <v>64092.31</v>
      </c>
      <c r="H900" s="23">
        <f t="shared" si="107"/>
        <v>74988.0027</v>
      </c>
      <c r="I900" s="23">
        <f>H900*0.941266</f>
        <v>70583.6573494182</v>
      </c>
      <c r="J900" s="23">
        <f>I900/F900</f>
        <v>39.213142971899</v>
      </c>
      <c r="K900" s="23">
        <f t="shared" si="108"/>
        <v>79974.0045</v>
      </c>
    </row>
    <row r="901" customHeight="1" spans="1:10">
      <c r="A901" s="20" t="s">
        <v>123</v>
      </c>
      <c r="B901" s="21" t="s">
        <v>1349</v>
      </c>
      <c r="C901" s="22" t="s">
        <v>1350</v>
      </c>
      <c r="D901" s="21" t="s">
        <v>1351</v>
      </c>
      <c r="E901" s="21" t="s">
        <v>467</v>
      </c>
      <c r="F901" s="20">
        <v>300</v>
      </c>
      <c r="G901" s="23">
        <v>4261.54</v>
      </c>
      <c r="H901" s="23">
        <f t="shared" si="107"/>
        <v>4986.0018</v>
      </c>
      <c r="I901" s="23">
        <f>H901*0.941266</f>
        <v>4693.1539702788</v>
      </c>
      <c r="J901" s="23">
        <f>I901/F901</f>
        <v>15.643846567596</v>
      </c>
    </row>
    <row r="902" s="18" customFormat="1" customHeight="1" spans="1:11">
      <c r="A902" s="18" t="s">
        <v>1352</v>
      </c>
      <c r="B902" s="38" t="s">
        <v>252</v>
      </c>
      <c r="C902" s="39" t="s">
        <v>1353</v>
      </c>
      <c r="D902" s="38" t="s">
        <v>1354</v>
      </c>
      <c r="E902" s="38" t="s">
        <v>1355</v>
      </c>
      <c r="F902" s="18">
        <v>2040</v>
      </c>
      <c r="G902" s="40">
        <v>46379.485</v>
      </c>
      <c r="H902" s="40">
        <f t="shared" si="107"/>
        <v>54263.99745</v>
      </c>
      <c r="I902" s="23">
        <f>H902*0.941266</f>
        <v>51076.8558237717</v>
      </c>
      <c r="J902" s="23">
        <f>I902/F902</f>
        <v>25.0376744234175</v>
      </c>
      <c r="K902" s="40">
        <f>SUM(H902:H905)</f>
        <v>95141.5218</v>
      </c>
    </row>
    <row r="903" customHeight="1" spans="1:11">
      <c r="A903" s="20" t="s">
        <v>1356</v>
      </c>
      <c r="B903" s="29" t="s">
        <v>252</v>
      </c>
      <c r="C903" s="22" t="s">
        <v>1357</v>
      </c>
      <c r="D903" s="21" t="s">
        <v>1358</v>
      </c>
      <c r="E903" s="21" t="s">
        <v>1359</v>
      </c>
      <c r="F903" s="20">
        <v>1100</v>
      </c>
      <c r="G903" s="23">
        <v>14384.615</v>
      </c>
      <c r="H903" s="23">
        <f t="shared" si="107"/>
        <v>16829.99955</v>
      </c>
      <c r="I903" s="23">
        <f>H903*0.941266</f>
        <v>15841.5063564303</v>
      </c>
      <c r="J903" s="23">
        <f>I903/F903</f>
        <v>14.4013694149366</v>
      </c>
      <c r="K903" s="40"/>
    </row>
    <row r="904" customHeight="1" spans="1:11">
      <c r="A904" s="20" t="s">
        <v>1352</v>
      </c>
      <c r="B904" s="29" t="s">
        <v>252</v>
      </c>
      <c r="C904" s="22" t="s">
        <v>1360</v>
      </c>
      <c r="D904" s="21" t="s">
        <v>334</v>
      </c>
      <c r="E904" s="21" t="s">
        <v>1361</v>
      </c>
      <c r="F904" s="20">
        <v>1056</v>
      </c>
      <c r="G904" s="23">
        <v>19784.21</v>
      </c>
      <c r="H904" s="23">
        <f t="shared" si="107"/>
        <v>23147.5257</v>
      </c>
      <c r="I904" s="23">
        <f>H904*0.941266</f>
        <v>21787.9789255362</v>
      </c>
      <c r="J904" s="23">
        <f>I904/F904</f>
        <v>20.6325558006972</v>
      </c>
      <c r="K904" s="40"/>
    </row>
    <row r="905" customHeight="1" spans="1:11">
      <c r="A905" s="20" t="s">
        <v>1356</v>
      </c>
      <c r="B905" s="29" t="s">
        <v>252</v>
      </c>
      <c r="C905" s="22" t="s">
        <v>1362</v>
      </c>
      <c r="D905" s="21" t="s">
        <v>1363</v>
      </c>
      <c r="E905" s="21" t="s">
        <v>1364</v>
      </c>
      <c r="F905" s="20">
        <v>50</v>
      </c>
      <c r="G905" s="23">
        <v>769.23</v>
      </c>
      <c r="H905" s="23">
        <f t="shared" si="107"/>
        <v>899.9991</v>
      </c>
      <c r="I905" s="23">
        <f>H905*0.941266</f>
        <v>847.1385528606</v>
      </c>
      <c r="J905" s="23">
        <f>I905/F905</f>
        <v>16.942771057212</v>
      </c>
      <c r="K905" s="40"/>
    </row>
    <row r="906" customHeight="1" spans="1:11">
      <c r="A906" s="20" t="s">
        <v>1365</v>
      </c>
      <c r="B906" s="21" t="s">
        <v>1366</v>
      </c>
      <c r="C906" s="22" t="s">
        <v>1367</v>
      </c>
      <c r="D906" s="21" t="s">
        <v>146</v>
      </c>
      <c r="E906" s="21" t="s">
        <v>1359</v>
      </c>
      <c r="F906" s="20">
        <v>144</v>
      </c>
      <c r="G906" s="23">
        <v>3680</v>
      </c>
      <c r="H906" s="23">
        <f t="shared" si="107"/>
        <v>4305.6</v>
      </c>
      <c r="I906" s="23">
        <f>H906*0.941266</f>
        <v>4052.7148896</v>
      </c>
      <c r="J906" s="23">
        <f>I906/F906</f>
        <v>28.1438534</v>
      </c>
      <c r="K906" s="23">
        <f>SUM(H906:H914)</f>
        <v>247938.60195</v>
      </c>
    </row>
    <row r="907" customHeight="1" spans="1:10">
      <c r="A907" s="20" t="s">
        <v>70</v>
      </c>
      <c r="B907" s="21" t="s">
        <v>1366</v>
      </c>
      <c r="C907" s="22" t="s">
        <v>1368</v>
      </c>
      <c r="D907" s="21" t="s">
        <v>1354</v>
      </c>
      <c r="E907" s="21" t="s">
        <v>1355</v>
      </c>
      <c r="F907" s="20">
        <v>4200</v>
      </c>
      <c r="G907" s="23">
        <v>139497.44</v>
      </c>
      <c r="H907" s="23">
        <f t="shared" ref="H907:H938" si="109">G907*1.17</f>
        <v>163212.0048</v>
      </c>
      <c r="I907" s="23">
        <f>H907*0.941266</f>
        <v>153625.910910077</v>
      </c>
      <c r="J907" s="23">
        <f>I907/F907</f>
        <v>36.5775978357326</v>
      </c>
    </row>
    <row r="908" customHeight="1" spans="1:10">
      <c r="A908" s="20" t="s">
        <v>1369</v>
      </c>
      <c r="B908" s="21" t="s">
        <v>1366</v>
      </c>
      <c r="C908" s="22" t="s">
        <v>1370</v>
      </c>
      <c r="D908" s="21" t="s">
        <v>1007</v>
      </c>
      <c r="E908" s="21" t="s">
        <v>1355</v>
      </c>
      <c r="F908" s="20">
        <v>1080</v>
      </c>
      <c r="G908" s="23">
        <v>11880</v>
      </c>
      <c r="H908" s="23">
        <f t="shared" si="109"/>
        <v>13899.6</v>
      </c>
      <c r="I908" s="23">
        <f>H908*0.941266</f>
        <v>13083.2208936</v>
      </c>
      <c r="J908" s="23">
        <f>I908/F908</f>
        <v>12.11409342</v>
      </c>
    </row>
    <row r="909" customHeight="1" spans="1:10">
      <c r="A909" s="20" t="s">
        <v>1365</v>
      </c>
      <c r="B909" s="21" t="s">
        <v>1366</v>
      </c>
      <c r="C909" s="22" t="s">
        <v>1371</v>
      </c>
      <c r="D909" s="21" t="s">
        <v>1204</v>
      </c>
      <c r="E909" s="21" t="s">
        <v>1359</v>
      </c>
      <c r="F909" s="20">
        <v>800</v>
      </c>
      <c r="G909" s="23">
        <v>14222.22</v>
      </c>
      <c r="H909" s="23">
        <f t="shared" si="109"/>
        <v>16639.9974</v>
      </c>
      <c r="I909" s="23">
        <f>H909*0.941266</f>
        <v>15662.6637927084</v>
      </c>
      <c r="J909" s="23">
        <f>I909/F909</f>
        <v>19.5783297408855</v>
      </c>
    </row>
    <row r="910" customHeight="1" spans="1:10">
      <c r="A910" s="20" t="s">
        <v>1365</v>
      </c>
      <c r="B910" s="21" t="s">
        <v>1366</v>
      </c>
      <c r="C910" s="22" t="s">
        <v>1372</v>
      </c>
      <c r="D910" s="21" t="s">
        <v>1373</v>
      </c>
      <c r="E910" s="21" t="s">
        <v>1359</v>
      </c>
      <c r="F910" s="20">
        <v>240</v>
      </c>
      <c r="G910" s="23">
        <v>6133.33</v>
      </c>
      <c r="H910" s="23">
        <f t="shared" si="109"/>
        <v>7175.9961</v>
      </c>
      <c r="I910" s="23">
        <f>H910*0.941266</f>
        <v>6754.5211450626</v>
      </c>
      <c r="J910" s="23">
        <f>I910/F910</f>
        <v>28.1438381044275</v>
      </c>
    </row>
    <row r="911" customHeight="1" spans="1:10">
      <c r="A911" s="20" t="s">
        <v>1374</v>
      </c>
      <c r="B911" s="21" t="s">
        <v>1366</v>
      </c>
      <c r="C911" s="22" t="s">
        <v>1375</v>
      </c>
      <c r="D911" s="21" t="s">
        <v>1376</v>
      </c>
      <c r="E911" s="21" t="s">
        <v>1359</v>
      </c>
      <c r="F911" s="20">
        <v>346</v>
      </c>
      <c r="G911" s="23">
        <v>4997.78</v>
      </c>
      <c r="H911" s="23">
        <f t="shared" si="109"/>
        <v>5847.4026</v>
      </c>
      <c r="I911" s="23">
        <f>H911*0.941266</f>
        <v>5503.9612556916</v>
      </c>
      <c r="J911" s="23">
        <f>I911/F911</f>
        <v>15.9074024730971</v>
      </c>
    </row>
    <row r="912" customHeight="1" spans="1:10">
      <c r="A912" s="20" t="s">
        <v>1352</v>
      </c>
      <c r="B912" s="21" t="s">
        <v>1366</v>
      </c>
      <c r="C912" s="22" t="s">
        <v>1377</v>
      </c>
      <c r="D912" s="21" t="s">
        <v>1378</v>
      </c>
      <c r="E912" s="21" t="s">
        <v>1379</v>
      </c>
      <c r="F912" s="20">
        <v>300</v>
      </c>
      <c r="G912" s="23">
        <v>9666.665</v>
      </c>
      <c r="H912" s="23">
        <f t="shared" si="109"/>
        <v>11309.99805</v>
      </c>
      <c r="I912" s="23">
        <f>H912*0.941266</f>
        <v>10645.7166245313</v>
      </c>
      <c r="J912" s="23">
        <f>I912/F912</f>
        <v>35.485722081771</v>
      </c>
    </row>
    <row r="913" customHeight="1" spans="1:10">
      <c r="A913" s="20" t="s">
        <v>1380</v>
      </c>
      <c r="B913" s="21" t="s">
        <v>1366</v>
      </c>
      <c r="C913" s="22" t="s">
        <v>1381</v>
      </c>
      <c r="D913" s="21" t="s">
        <v>477</v>
      </c>
      <c r="E913" s="20" t="s">
        <v>1382</v>
      </c>
      <c r="F913" s="20">
        <v>600</v>
      </c>
      <c r="G913" s="23">
        <v>9835.9</v>
      </c>
      <c r="H913" s="23">
        <f t="shared" si="109"/>
        <v>11508.003</v>
      </c>
      <c r="I913" s="23">
        <f>H913*0.941266</f>
        <v>10832.091951798</v>
      </c>
      <c r="J913" s="23">
        <f>I913/F913</f>
        <v>18.05348658633</v>
      </c>
    </row>
    <row r="914" customHeight="1" spans="1:10">
      <c r="A914" s="20" t="s">
        <v>1352</v>
      </c>
      <c r="B914" s="21" t="s">
        <v>1366</v>
      </c>
      <c r="C914" s="22" t="s">
        <v>1377</v>
      </c>
      <c r="D914" s="21" t="s">
        <v>1383</v>
      </c>
      <c r="E914" s="20" t="s">
        <v>1379</v>
      </c>
      <c r="F914" s="20">
        <v>200</v>
      </c>
      <c r="G914" s="23">
        <v>12000</v>
      </c>
      <c r="H914" s="23">
        <f t="shared" si="109"/>
        <v>14040</v>
      </c>
      <c r="I914" s="23">
        <f>H914*0.941266</f>
        <v>13215.37464</v>
      </c>
      <c r="J914" s="23">
        <f>I914/F914</f>
        <v>66.0768732</v>
      </c>
    </row>
    <row r="915" customHeight="1" spans="1:11">
      <c r="A915" s="20" t="s">
        <v>29</v>
      </c>
      <c r="B915" s="21" t="s">
        <v>827</v>
      </c>
      <c r="C915" s="22" t="s">
        <v>323</v>
      </c>
      <c r="D915" s="21" t="s">
        <v>324</v>
      </c>
      <c r="E915" s="20" t="s">
        <v>1222</v>
      </c>
      <c r="F915" s="20">
        <v>3200</v>
      </c>
      <c r="G915" s="23">
        <v>18598.29</v>
      </c>
      <c r="H915" s="23">
        <f t="shared" si="109"/>
        <v>21759.9993</v>
      </c>
      <c r="I915" s="23">
        <f>H915*0.941266</f>
        <v>20481.9475011138</v>
      </c>
      <c r="J915" s="23">
        <f>I915/F915</f>
        <v>6.40060859409806</v>
      </c>
      <c r="K915" s="23">
        <f t="shared" ref="K915:K918" si="110">H915</f>
        <v>21759.9993</v>
      </c>
    </row>
    <row r="916" customHeight="1" spans="1:11">
      <c r="A916" s="20" t="s">
        <v>1384</v>
      </c>
      <c r="B916" s="21" t="s">
        <v>1385</v>
      </c>
      <c r="C916" s="22" t="s">
        <v>1386</v>
      </c>
      <c r="D916" s="21" t="s">
        <v>1387</v>
      </c>
      <c r="E916" s="20" t="s">
        <v>1388</v>
      </c>
      <c r="F916" s="20">
        <v>1200</v>
      </c>
      <c r="G916" s="23">
        <v>6666.67</v>
      </c>
      <c r="H916" s="23">
        <f t="shared" si="109"/>
        <v>7800.0039</v>
      </c>
      <c r="I916" s="23">
        <f>H916*0.941266</f>
        <v>7341.8784709374</v>
      </c>
      <c r="J916" s="23">
        <f>I916/F916</f>
        <v>6.1182320591145</v>
      </c>
      <c r="K916" s="23">
        <f t="shared" si="110"/>
        <v>7800.0039</v>
      </c>
    </row>
    <row r="917" customHeight="1" spans="1:11">
      <c r="A917" s="20" t="s">
        <v>220</v>
      </c>
      <c r="B917" s="21" t="s">
        <v>1389</v>
      </c>
      <c r="C917" s="22" t="s">
        <v>1390</v>
      </c>
      <c r="D917" s="21" t="s">
        <v>1106</v>
      </c>
      <c r="E917" s="20" t="s">
        <v>1391</v>
      </c>
      <c r="F917" s="20">
        <v>160</v>
      </c>
      <c r="G917" s="23">
        <v>6479.32</v>
      </c>
      <c r="H917" s="23">
        <f t="shared" si="109"/>
        <v>7580.8044</v>
      </c>
      <c r="I917" s="23">
        <f>H917*0.941266</f>
        <v>7135.5534343704</v>
      </c>
      <c r="J917" s="23">
        <f>I917/F917</f>
        <v>44.597208964815</v>
      </c>
      <c r="K917" s="23">
        <f t="shared" si="110"/>
        <v>7580.8044</v>
      </c>
    </row>
    <row r="918" customHeight="1" spans="1:11">
      <c r="A918" s="20" t="s">
        <v>1392</v>
      </c>
      <c r="B918" s="21" t="s">
        <v>1393</v>
      </c>
      <c r="C918" s="22" t="s">
        <v>1394</v>
      </c>
      <c r="D918" s="21" t="s">
        <v>1395</v>
      </c>
      <c r="E918" s="20" t="s">
        <v>1396</v>
      </c>
      <c r="F918" s="20">
        <v>400</v>
      </c>
      <c r="G918" s="23">
        <v>4786.324</v>
      </c>
      <c r="H918" s="23">
        <f t="shared" si="109"/>
        <v>5599.99908</v>
      </c>
      <c r="I918" s="23">
        <f>H918*0.941266</f>
        <v>5271.08873403528</v>
      </c>
      <c r="J918" s="23">
        <f>I918/F918</f>
        <v>13.1777218350882</v>
      </c>
      <c r="K918" s="23">
        <f t="shared" si="110"/>
        <v>5599.99908</v>
      </c>
    </row>
    <row r="919" customHeight="1" spans="1:11">
      <c r="A919" s="20" t="s">
        <v>1365</v>
      </c>
      <c r="B919" s="21" t="s">
        <v>1397</v>
      </c>
      <c r="C919" s="22" t="s">
        <v>1398</v>
      </c>
      <c r="D919" s="21" t="s">
        <v>1373</v>
      </c>
      <c r="E919" s="20" t="s">
        <v>1359</v>
      </c>
      <c r="F919" s="20">
        <v>96</v>
      </c>
      <c r="G919" s="23">
        <v>4332.31</v>
      </c>
      <c r="H919" s="23">
        <f t="shared" si="109"/>
        <v>5068.8027</v>
      </c>
      <c r="I919" s="23">
        <f>H919*0.941266</f>
        <v>4771.0916422182</v>
      </c>
      <c r="J919" s="23">
        <f>I919/F919</f>
        <v>49.6988712731063</v>
      </c>
      <c r="K919" s="23">
        <f>SUM(H919:H922)</f>
        <v>83852.8002</v>
      </c>
    </row>
    <row r="920" customHeight="1" spans="1:10">
      <c r="A920" s="20" t="s">
        <v>1399</v>
      </c>
      <c r="B920" s="21" t="s">
        <v>1397</v>
      </c>
      <c r="C920" s="22" t="s">
        <v>1400</v>
      </c>
      <c r="D920" s="21" t="s">
        <v>863</v>
      </c>
      <c r="E920" s="20" t="s">
        <v>1382</v>
      </c>
      <c r="F920" s="20">
        <v>100</v>
      </c>
      <c r="G920" s="23">
        <v>2478.63</v>
      </c>
      <c r="H920" s="23">
        <f t="shared" si="109"/>
        <v>2899.9971</v>
      </c>
      <c r="I920" s="23">
        <f>H920*0.941266</f>
        <v>2729.6686703286</v>
      </c>
      <c r="J920" s="23">
        <f>I920/F920</f>
        <v>27.296686703286</v>
      </c>
    </row>
    <row r="921" customHeight="1" spans="1:10">
      <c r="A921" s="20" t="s">
        <v>1352</v>
      </c>
      <c r="B921" s="21" t="s">
        <v>1397</v>
      </c>
      <c r="C921" s="22" t="s">
        <v>1353</v>
      </c>
      <c r="D921" s="21" t="s">
        <v>1354</v>
      </c>
      <c r="E921" s="20" t="s">
        <v>1355</v>
      </c>
      <c r="F921" s="20">
        <v>2100</v>
      </c>
      <c r="G921" s="23">
        <v>62820.51</v>
      </c>
      <c r="H921" s="23">
        <f t="shared" si="109"/>
        <v>73499.9967</v>
      </c>
      <c r="I921" s="23">
        <f>H921*0.941266</f>
        <v>69183.0478938222</v>
      </c>
      <c r="J921" s="23">
        <f>I921/F921</f>
        <v>32.9443085208677</v>
      </c>
    </row>
    <row r="922" customHeight="1" spans="1:10">
      <c r="A922" s="20" t="s">
        <v>1374</v>
      </c>
      <c r="B922" s="21" t="s">
        <v>1397</v>
      </c>
      <c r="C922" s="22" t="s">
        <v>1401</v>
      </c>
      <c r="D922" s="21" t="s">
        <v>1402</v>
      </c>
      <c r="E922" s="20" t="s">
        <v>1359</v>
      </c>
      <c r="F922" s="20">
        <v>149</v>
      </c>
      <c r="G922" s="23">
        <v>2037.61</v>
      </c>
      <c r="H922" s="23">
        <f t="shared" si="109"/>
        <v>2384.0037</v>
      </c>
      <c r="I922" s="23">
        <v>1943.8</v>
      </c>
      <c r="J922" s="23">
        <f>I922/F922</f>
        <v>13.0456375838926</v>
      </c>
    </row>
    <row r="923" customHeight="1" spans="1:11">
      <c r="A923" s="20" t="s">
        <v>1399</v>
      </c>
      <c r="B923" s="21" t="s">
        <v>1403</v>
      </c>
      <c r="C923" s="22" t="s">
        <v>1400</v>
      </c>
      <c r="D923" s="21" t="s">
        <v>165</v>
      </c>
      <c r="E923" s="20" t="s">
        <v>1382</v>
      </c>
      <c r="F923" s="20">
        <v>200</v>
      </c>
      <c r="G923" s="23">
        <v>4102.56</v>
      </c>
      <c r="H923" s="23">
        <f>G923*1.17</f>
        <v>4799.9952</v>
      </c>
      <c r="I923" s="23">
        <f t="shared" ref="I923:I961" si="111">H923*0.941266</f>
        <v>4518.0722819232</v>
      </c>
      <c r="J923" s="23">
        <f t="shared" ref="J923:J961" si="112">I923/F923</f>
        <v>22.590361409616</v>
      </c>
      <c r="K923" s="23">
        <f>H923</f>
        <v>4799.9952</v>
      </c>
    </row>
    <row r="924" customHeight="1" spans="1:11">
      <c r="A924" s="20" t="s">
        <v>1352</v>
      </c>
      <c r="B924" s="21" t="s">
        <v>1404</v>
      </c>
      <c r="C924" s="22" t="s">
        <v>1353</v>
      </c>
      <c r="D924" s="21" t="s">
        <v>1354</v>
      </c>
      <c r="E924" s="20" t="s">
        <v>1355</v>
      </c>
      <c r="F924" s="20">
        <v>1200</v>
      </c>
      <c r="G924" s="23">
        <v>42461.54</v>
      </c>
      <c r="H924" s="23">
        <f>G924*1.17</f>
        <v>49680.0018</v>
      </c>
      <c r="I924" s="23">
        <f t="shared" si="111"/>
        <v>46762.0965742788</v>
      </c>
      <c r="J924" s="23">
        <f t="shared" si="112"/>
        <v>38.968413811899</v>
      </c>
      <c r="K924" s="23">
        <f>H924</f>
        <v>49680.0018</v>
      </c>
    </row>
    <row r="925" customHeight="1" spans="1:11">
      <c r="A925" s="20" t="s">
        <v>1374</v>
      </c>
      <c r="B925" s="21" t="s">
        <v>1405</v>
      </c>
      <c r="C925" s="22" t="s">
        <v>1401</v>
      </c>
      <c r="D925" s="21" t="s">
        <v>1402</v>
      </c>
      <c r="E925" s="20" t="s">
        <v>1359</v>
      </c>
      <c r="F925" s="20">
        <v>200</v>
      </c>
      <c r="G925" s="23">
        <v>2735.04</v>
      </c>
      <c r="H925" s="23">
        <f>G925*1.17</f>
        <v>3199.9968</v>
      </c>
      <c r="I925" s="23">
        <f t="shared" si="111"/>
        <v>3012.0481879488</v>
      </c>
      <c r="J925" s="23">
        <f t="shared" si="112"/>
        <v>15.060240939744</v>
      </c>
      <c r="K925" s="23">
        <f>SUM(H925:H931)</f>
        <v>161997.99876</v>
      </c>
    </row>
    <row r="926" customHeight="1" spans="1:10">
      <c r="A926" s="20" t="s">
        <v>1352</v>
      </c>
      <c r="B926" s="21" t="s">
        <v>1405</v>
      </c>
      <c r="C926" s="22" t="s">
        <v>1353</v>
      </c>
      <c r="D926" s="21" t="s">
        <v>1354</v>
      </c>
      <c r="E926" s="20" t="s">
        <v>1355</v>
      </c>
      <c r="F926" s="20">
        <v>3300</v>
      </c>
      <c r="G926" s="23">
        <v>81794.87</v>
      </c>
      <c r="H926" s="23">
        <f>G926*1.17</f>
        <v>95699.9979</v>
      </c>
      <c r="I926" s="23">
        <f t="shared" si="111"/>
        <v>90079.1542233414</v>
      </c>
      <c r="J926" s="23">
        <f t="shared" si="112"/>
        <v>27.2967134010125</v>
      </c>
    </row>
    <row r="927" customHeight="1" spans="1:10">
      <c r="A927" s="20" t="s">
        <v>1352</v>
      </c>
      <c r="B927" s="21" t="s">
        <v>1405</v>
      </c>
      <c r="C927" s="22" t="s">
        <v>1360</v>
      </c>
      <c r="D927" s="21" t="s">
        <v>1406</v>
      </c>
      <c r="E927" s="20" t="s">
        <v>1361</v>
      </c>
      <c r="F927" s="20">
        <v>50</v>
      </c>
      <c r="G927" s="23">
        <v>897.44</v>
      </c>
      <c r="H927" s="23">
        <f>G927*1.17</f>
        <v>1050.0048</v>
      </c>
      <c r="I927" s="23">
        <f t="shared" si="111"/>
        <v>988.3338180768</v>
      </c>
      <c r="J927" s="23">
        <f t="shared" si="112"/>
        <v>19.766676361536</v>
      </c>
    </row>
    <row r="928" customHeight="1" spans="1:10">
      <c r="A928" s="20" t="s">
        <v>74</v>
      </c>
      <c r="B928" s="21" t="s">
        <v>1405</v>
      </c>
      <c r="C928" s="22" t="s">
        <v>1407</v>
      </c>
      <c r="D928" s="21" t="s">
        <v>1408</v>
      </c>
      <c r="E928" s="20" t="s">
        <v>1409</v>
      </c>
      <c r="F928" s="20">
        <v>80</v>
      </c>
      <c r="G928" s="23">
        <v>676.92</v>
      </c>
      <c r="H928" s="23">
        <f>G928*1.17</f>
        <v>791.9964</v>
      </c>
      <c r="I928" s="23">
        <f t="shared" si="111"/>
        <v>745.4792834424</v>
      </c>
      <c r="J928" s="23">
        <f t="shared" si="112"/>
        <v>9.31849104303</v>
      </c>
    </row>
    <row r="929" customHeight="1" spans="1:10">
      <c r="A929" s="20" t="s">
        <v>1365</v>
      </c>
      <c r="B929" s="21" t="s">
        <v>1405</v>
      </c>
      <c r="C929" s="22" t="s">
        <v>1398</v>
      </c>
      <c r="D929" s="21" t="s">
        <v>1373</v>
      </c>
      <c r="E929" s="20" t="s">
        <v>1359</v>
      </c>
      <c r="F929" s="20">
        <v>144</v>
      </c>
      <c r="G929" s="23">
        <v>5415.384</v>
      </c>
      <c r="H929" s="23">
        <f>G929*1.17</f>
        <v>6335.99928</v>
      </c>
      <c r="I929" s="23">
        <f t="shared" si="111"/>
        <v>5963.86069828848</v>
      </c>
      <c r="J929" s="23">
        <f t="shared" si="112"/>
        <v>41.41569929367</v>
      </c>
    </row>
    <row r="930" customHeight="1" spans="1:10">
      <c r="A930" s="20" t="s">
        <v>1352</v>
      </c>
      <c r="B930" s="21" t="s">
        <v>1405</v>
      </c>
      <c r="C930" s="22" t="s">
        <v>1377</v>
      </c>
      <c r="D930" s="21" t="s">
        <v>1383</v>
      </c>
      <c r="E930" s="20" t="s">
        <v>1379</v>
      </c>
      <c r="F930" s="20">
        <v>1000</v>
      </c>
      <c r="G930" s="23">
        <v>46153.85</v>
      </c>
      <c r="H930" s="23">
        <f>G930*1.17</f>
        <v>54000.0045</v>
      </c>
      <c r="I930" s="23">
        <f t="shared" si="111"/>
        <v>50828.368235697</v>
      </c>
      <c r="J930" s="23">
        <f t="shared" si="112"/>
        <v>50.828368235697</v>
      </c>
    </row>
    <row r="931" customHeight="1" spans="1:10">
      <c r="A931" s="20" t="s">
        <v>1365</v>
      </c>
      <c r="B931" s="21" t="s">
        <v>1405</v>
      </c>
      <c r="C931" s="22" t="s">
        <v>1372</v>
      </c>
      <c r="D931" s="21" t="s">
        <v>1373</v>
      </c>
      <c r="E931" s="20" t="s">
        <v>1359</v>
      </c>
      <c r="F931" s="20">
        <v>40</v>
      </c>
      <c r="G931" s="23">
        <v>786.324</v>
      </c>
      <c r="H931" s="23">
        <f>G931*1.17</f>
        <v>919.99908</v>
      </c>
      <c r="I931" s="23">
        <f t="shared" si="111"/>
        <v>865.96385403528</v>
      </c>
      <c r="J931" s="23">
        <f t="shared" si="112"/>
        <v>21.649096350882</v>
      </c>
    </row>
    <row r="932" customHeight="1" spans="1:11">
      <c r="A932" s="20" t="s">
        <v>1356</v>
      </c>
      <c r="B932" s="21" t="s">
        <v>1410</v>
      </c>
      <c r="C932" s="22" t="s">
        <v>1362</v>
      </c>
      <c r="D932" s="21" t="s">
        <v>165</v>
      </c>
      <c r="E932" s="20" t="s">
        <v>1364</v>
      </c>
      <c r="F932" s="20">
        <v>10</v>
      </c>
      <c r="G932" s="23">
        <v>153.85</v>
      </c>
      <c r="H932" s="23">
        <f>G932*1.17</f>
        <v>180.0045</v>
      </c>
      <c r="I932" s="23">
        <f t="shared" si="111"/>
        <v>169.432115697</v>
      </c>
      <c r="J932" s="23">
        <f t="shared" si="112"/>
        <v>16.9432115697</v>
      </c>
      <c r="K932" s="23">
        <f>SUM(H932:H951)</f>
        <v>31794.0012</v>
      </c>
    </row>
    <row r="933" customHeight="1" spans="1:10">
      <c r="A933" s="20" t="s">
        <v>1374</v>
      </c>
      <c r="B933" s="21" t="s">
        <v>1410</v>
      </c>
      <c r="C933" s="22" t="s">
        <v>1401</v>
      </c>
      <c r="D933" s="21" t="s">
        <v>1402</v>
      </c>
      <c r="E933" s="20" t="s">
        <v>1359</v>
      </c>
      <c r="F933" s="20">
        <v>80</v>
      </c>
      <c r="G933" s="23">
        <v>1483.76</v>
      </c>
      <c r="H933" s="23">
        <f>G933*1.17</f>
        <v>1735.9992</v>
      </c>
      <c r="I933" s="23">
        <f t="shared" si="111"/>
        <v>1634.0370229872</v>
      </c>
      <c r="J933" s="23">
        <f t="shared" si="112"/>
        <v>20.42546278734</v>
      </c>
    </row>
    <row r="934" customHeight="1" spans="1:10">
      <c r="A934" s="20" t="s">
        <v>123</v>
      </c>
      <c r="B934" s="21" t="s">
        <v>1410</v>
      </c>
      <c r="C934" s="22" t="s">
        <v>1411</v>
      </c>
      <c r="D934" s="21" t="s">
        <v>477</v>
      </c>
      <c r="E934" s="20" t="s">
        <v>1382</v>
      </c>
      <c r="F934" s="20">
        <v>10</v>
      </c>
      <c r="G934" s="23">
        <v>170.94</v>
      </c>
      <c r="H934" s="23">
        <f>G934*1.17</f>
        <v>199.9998</v>
      </c>
      <c r="I934" s="23">
        <f t="shared" si="111"/>
        <v>188.2530117468</v>
      </c>
      <c r="J934" s="23">
        <f t="shared" si="112"/>
        <v>18.82530117468</v>
      </c>
    </row>
    <row r="935" customHeight="1" spans="1:10">
      <c r="A935" s="20" t="s">
        <v>123</v>
      </c>
      <c r="B935" s="21" t="s">
        <v>1410</v>
      </c>
      <c r="C935" s="22" t="s">
        <v>1412</v>
      </c>
      <c r="D935" s="21" t="s">
        <v>477</v>
      </c>
      <c r="E935" s="20" t="s">
        <v>1382</v>
      </c>
      <c r="F935" s="20">
        <v>10</v>
      </c>
      <c r="G935" s="23">
        <v>170.94</v>
      </c>
      <c r="H935" s="23">
        <f>G935*1.17</f>
        <v>199.9998</v>
      </c>
      <c r="I935" s="23">
        <f t="shared" si="111"/>
        <v>188.2530117468</v>
      </c>
      <c r="J935" s="23">
        <f t="shared" si="112"/>
        <v>18.82530117468</v>
      </c>
    </row>
    <row r="936" customHeight="1" spans="1:10">
      <c r="A936" s="20" t="s">
        <v>1352</v>
      </c>
      <c r="B936" s="21" t="s">
        <v>1410</v>
      </c>
      <c r="C936" s="22" t="s">
        <v>1353</v>
      </c>
      <c r="D936" s="21" t="s">
        <v>1354</v>
      </c>
      <c r="E936" s="20" t="s">
        <v>1355</v>
      </c>
      <c r="F936" s="20">
        <v>180</v>
      </c>
      <c r="G936" s="23">
        <v>7138.46</v>
      </c>
      <c r="H936" s="23">
        <f>G936*1.17</f>
        <v>8351.9982</v>
      </c>
      <c r="I936" s="23">
        <f t="shared" si="111"/>
        <v>7861.4519377212</v>
      </c>
      <c r="J936" s="23">
        <f t="shared" si="112"/>
        <v>43.67473298734</v>
      </c>
    </row>
    <row r="937" customHeight="1" spans="1:10">
      <c r="A937" s="20" t="s">
        <v>74</v>
      </c>
      <c r="B937" s="21" t="s">
        <v>1410</v>
      </c>
      <c r="C937" s="22" t="s">
        <v>1413</v>
      </c>
      <c r="D937" s="21" t="s">
        <v>1270</v>
      </c>
      <c r="E937" s="20" t="s">
        <v>1359</v>
      </c>
      <c r="F937" s="20">
        <v>50</v>
      </c>
      <c r="G937" s="23">
        <v>632.48</v>
      </c>
      <c r="H937" s="23">
        <f>G937*1.17</f>
        <v>740.0016</v>
      </c>
      <c r="I937" s="23">
        <f t="shared" si="111"/>
        <v>696.5383460256</v>
      </c>
      <c r="J937" s="23">
        <f t="shared" si="112"/>
        <v>13.930766920512</v>
      </c>
    </row>
    <row r="938" customHeight="1" spans="1:10">
      <c r="A938" s="20" t="s">
        <v>1352</v>
      </c>
      <c r="B938" s="21" t="s">
        <v>1410</v>
      </c>
      <c r="C938" s="22" t="s">
        <v>1414</v>
      </c>
      <c r="D938" s="21" t="s">
        <v>13</v>
      </c>
      <c r="E938" s="21" t="s">
        <v>1415</v>
      </c>
      <c r="F938" s="20">
        <v>20</v>
      </c>
      <c r="G938" s="23">
        <v>427.35</v>
      </c>
      <c r="H938" s="23">
        <f t="shared" ref="H938:H969" si="113">G938*1.17</f>
        <v>499.9995</v>
      </c>
      <c r="I938" s="23">
        <f t="shared" si="111"/>
        <v>470.632529367</v>
      </c>
      <c r="J938" s="23">
        <f t="shared" si="112"/>
        <v>23.53162646835</v>
      </c>
    </row>
    <row r="939" customHeight="1" spans="1:10">
      <c r="A939" s="20" t="s">
        <v>74</v>
      </c>
      <c r="B939" s="21" t="s">
        <v>1410</v>
      </c>
      <c r="C939" s="22" t="s">
        <v>1416</v>
      </c>
      <c r="D939" s="21" t="s">
        <v>1417</v>
      </c>
      <c r="E939" s="21" t="s">
        <v>1418</v>
      </c>
      <c r="F939" s="20">
        <v>40</v>
      </c>
      <c r="G939" s="23">
        <v>324.79</v>
      </c>
      <c r="H939" s="23">
        <f t="shared" si="113"/>
        <v>380.0043</v>
      </c>
      <c r="I939" s="23">
        <f t="shared" si="111"/>
        <v>357.6851274438</v>
      </c>
      <c r="J939" s="23">
        <f t="shared" si="112"/>
        <v>8.942128186095</v>
      </c>
    </row>
    <row r="940" customHeight="1" spans="1:10">
      <c r="A940" s="20" t="s">
        <v>1352</v>
      </c>
      <c r="B940" s="21" t="s">
        <v>1410</v>
      </c>
      <c r="C940" s="22" t="s">
        <v>1419</v>
      </c>
      <c r="D940" s="21" t="s">
        <v>1420</v>
      </c>
      <c r="E940" s="20" t="s">
        <v>1359</v>
      </c>
      <c r="F940" s="20">
        <v>120</v>
      </c>
      <c r="G940" s="23">
        <v>1076.92</v>
      </c>
      <c r="H940" s="23">
        <f t="shared" si="113"/>
        <v>1259.9964</v>
      </c>
      <c r="I940" s="23">
        <f t="shared" si="111"/>
        <v>1185.9917714424</v>
      </c>
      <c r="J940" s="23">
        <f t="shared" si="112"/>
        <v>9.88326476202</v>
      </c>
    </row>
    <row r="941" customHeight="1" spans="1:10">
      <c r="A941" s="20" t="s">
        <v>1365</v>
      </c>
      <c r="B941" s="21" t="s">
        <v>1410</v>
      </c>
      <c r="C941" s="22" t="s">
        <v>1367</v>
      </c>
      <c r="D941" s="21" t="s">
        <v>1421</v>
      </c>
      <c r="E941" s="20" t="s">
        <v>1359</v>
      </c>
      <c r="F941" s="20">
        <v>2</v>
      </c>
      <c r="G941" s="23">
        <v>182.91</v>
      </c>
      <c r="H941" s="23">
        <f t="shared" si="113"/>
        <v>214.0047</v>
      </c>
      <c r="I941" s="23">
        <f t="shared" si="111"/>
        <v>201.4353479502</v>
      </c>
      <c r="J941" s="23">
        <f t="shared" si="112"/>
        <v>100.7176739751</v>
      </c>
    </row>
    <row r="942" customHeight="1" spans="1:10">
      <c r="A942" s="20" t="s">
        <v>1365</v>
      </c>
      <c r="B942" s="21" t="s">
        <v>1410</v>
      </c>
      <c r="C942" s="22" t="s">
        <v>1422</v>
      </c>
      <c r="D942" s="21" t="s">
        <v>1423</v>
      </c>
      <c r="E942" s="20" t="s">
        <v>1359</v>
      </c>
      <c r="F942" s="20">
        <v>800</v>
      </c>
      <c r="G942" s="23">
        <v>6495.73</v>
      </c>
      <c r="H942" s="23">
        <f t="shared" si="113"/>
        <v>7600.0041</v>
      </c>
      <c r="I942" s="23">
        <f t="shared" si="111"/>
        <v>7153.6254591906</v>
      </c>
      <c r="J942" s="23">
        <f t="shared" si="112"/>
        <v>8.94203182398825</v>
      </c>
    </row>
    <row r="943" customHeight="1" spans="1:10">
      <c r="A943" s="20" t="s">
        <v>74</v>
      </c>
      <c r="B943" s="21" t="s">
        <v>1410</v>
      </c>
      <c r="C943" s="22" t="s">
        <v>1424</v>
      </c>
      <c r="D943" s="21" t="s">
        <v>530</v>
      </c>
      <c r="E943" s="21" t="s">
        <v>1418</v>
      </c>
      <c r="F943" s="20">
        <v>350</v>
      </c>
      <c r="G943" s="23">
        <v>2393.16</v>
      </c>
      <c r="H943" s="23">
        <f t="shared" si="113"/>
        <v>2799.9972</v>
      </c>
      <c r="I943" s="23">
        <f t="shared" si="111"/>
        <v>2635.5421644552</v>
      </c>
      <c r="J943" s="23">
        <f t="shared" si="112"/>
        <v>7.530120469872</v>
      </c>
    </row>
    <row r="944" customHeight="1" spans="1:10">
      <c r="A944" s="20" t="s">
        <v>74</v>
      </c>
      <c r="B944" s="21" t="s">
        <v>1410</v>
      </c>
      <c r="C944" s="22" t="s">
        <v>1407</v>
      </c>
      <c r="D944" s="21" t="s">
        <v>1408</v>
      </c>
      <c r="E944" s="21" t="s">
        <v>1409</v>
      </c>
      <c r="F944" s="20">
        <v>70</v>
      </c>
      <c r="G944" s="23">
        <v>777.78</v>
      </c>
      <c r="H944" s="23">
        <f t="shared" si="113"/>
        <v>910.0026</v>
      </c>
      <c r="I944" s="23">
        <f t="shared" si="111"/>
        <v>856.5545072916</v>
      </c>
      <c r="J944" s="23">
        <f t="shared" si="112"/>
        <v>12.2364929613086</v>
      </c>
    </row>
    <row r="945" customHeight="1" spans="1:10">
      <c r="A945" s="20" t="s">
        <v>1365</v>
      </c>
      <c r="B945" s="21" t="s">
        <v>1410</v>
      </c>
      <c r="C945" s="22" t="s">
        <v>1398</v>
      </c>
      <c r="D945" s="21" t="s">
        <v>1373</v>
      </c>
      <c r="E945" s="20" t="s">
        <v>1359</v>
      </c>
      <c r="F945" s="20">
        <v>10</v>
      </c>
      <c r="G945" s="23">
        <v>451.28</v>
      </c>
      <c r="H945" s="23">
        <f t="shared" si="113"/>
        <v>527.9976</v>
      </c>
      <c r="I945" s="23">
        <f t="shared" si="111"/>
        <v>496.9861889616</v>
      </c>
      <c r="J945" s="23">
        <f t="shared" si="112"/>
        <v>49.69861889616</v>
      </c>
    </row>
    <row r="946" customHeight="1" spans="1:10">
      <c r="A946" s="20" t="s">
        <v>70</v>
      </c>
      <c r="B946" s="21" t="s">
        <v>1410</v>
      </c>
      <c r="C946" s="22" t="s">
        <v>1368</v>
      </c>
      <c r="D946" s="21" t="s">
        <v>13</v>
      </c>
      <c r="E946" s="21" t="s">
        <v>1425</v>
      </c>
      <c r="F946" s="20">
        <v>20</v>
      </c>
      <c r="G946" s="23">
        <v>136.75</v>
      </c>
      <c r="H946" s="23">
        <f t="shared" si="113"/>
        <v>159.9975</v>
      </c>
      <c r="I946" s="23">
        <f t="shared" si="111"/>
        <v>150.600206835</v>
      </c>
      <c r="J946" s="23">
        <f t="shared" si="112"/>
        <v>7.53001034175</v>
      </c>
    </row>
    <row r="947" customHeight="1" spans="1:10">
      <c r="A947" s="20" t="s">
        <v>57</v>
      </c>
      <c r="B947" s="21" t="s">
        <v>1410</v>
      </c>
      <c r="C947" s="22" t="s">
        <v>93</v>
      </c>
      <c r="D947" s="21" t="s">
        <v>132</v>
      </c>
      <c r="E947" s="21" t="s">
        <v>1382</v>
      </c>
      <c r="F947" s="20">
        <v>10</v>
      </c>
      <c r="G947" s="23">
        <v>341.88</v>
      </c>
      <c r="H947" s="23">
        <f t="shared" si="113"/>
        <v>399.9996</v>
      </c>
      <c r="I947" s="23">
        <f t="shared" si="111"/>
        <v>376.5060234936</v>
      </c>
      <c r="J947" s="23">
        <f t="shared" si="112"/>
        <v>37.65060234936</v>
      </c>
    </row>
    <row r="948" customHeight="1" spans="1:10">
      <c r="A948" s="20" t="s">
        <v>1365</v>
      </c>
      <c r="B948" s="21" t="s">
        <v>1410</v>
      </c>
      <c r="C948" s="22" t="s">
        <v>1426</v>
      </c>
      <c r="D948" s="21" t="s">
        <v>33</v>
      </c>
      <c r="E948" s="20" t="s">
        <v>1359</v>
      </c>
      <c r="F948" s="20">
        <v>40</v>
      </c>
      <c r="G948" s="23">
        <v>420.51</v>
      </c>
      <c r="H948" s="23">
        <f t="shared" si="113"/>
        <v>491.9967</v>
      </c>
      <c r="I948" s="23">
        <f t="shared" si="111"/>
        <v>463.0997658222</v>
      </c>
      <c r="J948" s="23">
        <f t="shared" si="112"/>
        <v>11.577494145555</v>
      </c>
    </row>
    <row r="949" customHeight="1" spans="1:10">
      <c r="A949" s="20" t="s">
        <v>1352</v>
      </c>
      <c r="B949" s="21" t="s">
        <v>1410</v>
      </c>
      <c r="C949" s="22" t="s">
        <v>1377</v>
      </c>
      <c r="D949" s="21" t="s">
        <v>1378</v>
      </c>
      <c r="E949" s="20" t="s">
        <v>1379</v>
      </c>
      <c r="F949" s="20">
        <v>60</v>
      </c>
      <c r="G949" s="23">
        <v>1779.49</v>
      </c>
      <c r="H949" s="23">
        <f t="shared" si="113"/>
        <v>2082.0033</v>
      </c>
      <c r="I949" s="23">
        <f t="shared" si="111"/>
        <v>1959.7189181778</v>
      </c>
      <c r="J949" s="23">
        <f t="shared" si="112"/>
        <v>32.66198196963</v>
      </c>
    </row>
    <row r="950" customHeight="1" spans="1:10">
      <c r="A950" s="20" t="s">
        <v>1356</v>
      </c>
      <c r="B950" s="21" t="s">
        <v>1410</v>
      </c>
      <c r="C950" s="22" t="s">
        <v>1357</v>
      </c>
      <c r="D950" s="21" t="s">
        <v>1358</v>
      </c>
      <c r="E950" s="20" t="s">
        <v>1359</v>
      </c>
      <c r="F950" s="20">
        <v>70</v>
      </c>
      <c r="G950" s="23">
        <v>1076.92</v>
      </c>
      <c r="H950" s="23">
        <f t="shared" si="113"/>
        <v>1259.9964</v>
      </c>
      <c r="I950" s="23">
        <f t="shared" si="111"/>
        <v>1185.9917714424</v>
      </c>
      <c r="J950" s="23">
        <f t="shared" si="112"/>
        <v>16.9427395920343</v>
      </c>
    </row>
    <row r="951" customHeight="1" spans="1:10">
      <c r="A951" s="20" t="s">
        <v>1356</v>
      </c>
      <c r="B951" s="21" t="s">
        <v>1410</v>
      </c>
      <c r="C951" s="22" t="s">
        <v>1427</v>
      </c>
      <c r="D951" s="21" t="s">
        <v>1204</v>
      </c>
      <c r="E951" s="20" t="s">
        <v>1359</v>
      </c>
      <c r="F951" s="20">
        <v>100</v>
      </c>
      <c r="G951" s="23">
        <v>1538.46</v>
      </c>
      <c r="H951" s="23">
        <f t="shared" si="113"/>
        <v>1799.9982</v>
      </c>
      <c r="I951" s="23">
        <f t="shared" si="111"/>
        <v>1694.2771057212</v>
      </c>
      <c r="J951" s="23">
        <f t="shared" si="112"/>
        <v>16.942771057212</v>
      </c>
    </row>
    <row r="952" customHeight="1" spans="1:11">
      <c r="A952" s="20" t="s">
        <v>1352</v>
      </c>
      <c r="B952" s="21" t="s">
        <v>1428</v>
      </c>
      <c r="C952" s="22" t="s">
        <v>1353</v>
      </c>
      <c r="D952" s="21" t="s">
        <v>1354</v>
      </c>
      <c r="E952" s="21" t="s">
        <v>1355</v>
      </c>
      <c r="F952" s="20">
        <v>1320</v>
      </c>
      <c r="G952" s="23">
        <v>42871.79</v>
      </c>
      <c r="H952" s="23">
        <f t="shared" si="113"/>
        <v>50159.9943</v>
      </c>
      <c r="I952" s="23">
        <f t="shared" si="111"/>
        <v>47213.8971947838</v>
      </c>
      <c r="J952" s="23">
        <f t="shared" si="112"/>
        <v>35.7681039354423</v>
      </c>
      <c r="K952" s="23">
        <f>SUM(H952:H953)</f>
        <v>65279.9979</v>
      </c>
    </row>
    <row r="953" customHeight="1" spans="1:10">
      <c r="A953" s="20" t="s">
        <v>1352</v>
      </c>
      <c r="B953" s="21" t="s">
        <v>1428</v>
      </c>
      <c r="C953" s="22" t="s">
        <v>1353</v>
      </c>
      <c r="D953" s="21" t="s">
        <v>13</v>
      </c>
      <c r="E953" s="21" t="s">
        <v>1355</v>
      </c>
      <c r="F953" s="20">
        <v>720</v>
      </c>
      <c r="G953" s="23">
        <v>12923.08</v>
      </c>
      <c r="H953" s="23">
        <f t="shared" si="113"/>
        <v>15120.0036</v>
      </c>
      <c r="I953" s="23">
        <f t="shared" si="111"/>
        <v>14231.9453085576</v>
      </c>
      <c r="J953" s="23">
        <f t="shared" si="112"/>
        <v>19.76659070633</v>
      </c>
    </row>
    <row r="954" customHeight="1" spans="1:11">
      <c r="A954" s="20" t="s">
        <v>1352</v>
      </c>
      <c r="B954" s="21" t="s">
        <v>1429</v>
      </c>
      <c r="C954" s="22" t="s">
        <v>1353</v>
      </c>
      <c r="D954" s="21" t="s">
        <v>1354</v>
      </c>
      <c r="E954" s="21" t="s">
        <v>1355</v>
      </c>
      <c r="F954" s="20">
        <v>2395</v>
      </c>
      <c r="G954" s="23">
        <v>45443.59</v>
      </c>
      <c r="H954" s="23">
        <f t="shared" si="113"/>
        <v>53169.0003</v>
      </c>
      <c r="I954" s="23">
        <f t="shared" si="111"/>
        <v>50046.1722363798</v>
      </c>
      <c r="J954" s="23">
        <f t="shared" si="112"/>
        <v>20.8961053179039</v>
      </c>
      <c r="K954" s="23">
        <f>H954</f>
        <v>53169.0003</v>
      </c>
    </row>
    <row r="955" customHeight="1" spans="1:11">
      <c r="A955" s="20" t="s">
        <v>728</v>
      </c>
      <c r="B955" s="21" t="s">
        <v>1389</v>
      </c>
      <c r="C955" s="22" t="s">
        <v>1430</v>
      </c>
      <c r="D955" s="21" t="s">
        <v>520</v>
      </c>
      <c r="E955" s="21" t="s">
        <v>1431</v>
      </c>
      <c r="F955" s="20">
        <v>200</v>
      </c>
      <c r="G955" s="23">
        <v>7658.12</v>
      </c>
      <c r="H955" s="23">
        <f t="shared" si="113"/>
        <v>8960.0004</v>
      </c>
      <c r="I955" s="23">
        <f t="shared" si="111"/>
        <v>8433.7437365064</v>
      </c>
      <c r="J955" s="23">
        <f t="shared" si="112"/>
        <v>42.168718682532</v>
      </c>
      <c r="K955" s="23">
        <f>SUM(H955:H956)</f>
        <v>64879.9983</v>
      </c>
    </row>
    <row r="956" customHeight="1" spans="1:10">
      <c r="A956" s="20" t="s">
        <v>1432</v>
      </c>
      <c r="B956" s="21" t="s">
        <v>1389</v>
      </c>
      <c r="C956" s="22" t="s">
        <v>1433</v>
      </c>
      <c r="D956" s="21" t="s">
        <v>1106</v>
      </c>
      <c r="E956" s="21" t="s">
        <v>1434</v>
      </c>
      <c r="F956" s="20">
        <v>1200</v>
      </c>
      <c r="G956" s="23">
        <v>47794.87</v>
      </c>
      <c r="H956" s="23">
        <f t="shared" si="113"/>
        <v>55919.9979</v>
      </c>
      <c r="I956" s="23">
        <f t="shared" si="111"/>
        <v>52635.5927433414</v>
      </c>
      <c r="J956" s="23">
        <f t="shared" si="112"/>
        <v>43.8629939527845</v>
      </c>
    </row>
    <row r="957" customHeight="1" spans="1:11">
      <c r="A957" s="20" t="s">
        <v>1392</v>
      </c>
      <c r="B957" s="21" t="s">
        <v>1435</v>
      </c>
      <c r="C957" s="22" t="s">
        <v>1394</v>
      </c>
      <c r="D957" s="21" t="s">
        <v>1395</v>
      </c>
      <c r="E957" s="21" t="s">
        <v>1396</v>
      </c>
      <c r="F957" s="20">
        <v>200</v>
      </c>
      <c r="G957" s="23">
        <v>2393.16</v>
      </c>
      <c r="H957" s="23">
        <f t="shared" si="113"/>
        <v>2799.9972</v>
      </c>
      <c r="I957" s="23">
        <f t="shared" si="111"/>
        <v>2635.5421644552</v>
      </c>
      <c r="J957" s="23">
        <f t="shared" si="112"/>
        <v>13.177710822276</v>
      </c>
      <c r="K957" s="23">
        <f>H957</f>
        <v>2799.9972</v>
      </c>
    </row>
    <row r="958" customHeight="1" spans="1:11">
      <c r="A958" s="20" t="s">
        <v>1352</v>
      </c>
      <c r="B958" s="21" t="s">
        <v>1436</v>
      </c>
      <c r="C958" s="22" t="s">
        <v>1353</v>
      </c>
      <c r="D958" s="21" t="s">
        <v>1354</v>
      </c>
      <c r="E958" s="21" t="s">
        <v>1355</v>
      </c>
      <c r="F958" s="20">
        <v>120</v>
      </c>
      <c r="G958" s="23">
        <v>4102.56</v>
      </c>
      <c r="H958" s="23">
        <f t="shared" si="113"/>
        <v>4799.9952</v>
      </c>
      <c r="I958" s="23">
        <f t="shared" si="111"/>
        <v>4518.0722819232</v>
      </c>
      <c r="J958" s="23">
        <f t="shared" si="112"/>
        <v>37.65060234936</v>
      </c>
      <c r="K958" s="23">
        <f>SUM(H958:H960)</f>
        <v>11351.9952</v>
      </c>
    </row>
    <row r="959" customHeight="1" spans="1:10">
      <c r="A959" s="20" t="s">
        <v>1352</v>
      </c>
      <c r="B959" s="21" t="s">
        <v>1436</v>
      </c>
      <c r="C959" s="22" t="s">
        <v>1353</v>
      </c>
      <c r="D959" s="21" t="s">
        <v>13</v>
      </c>
      <c r="E959" s="21" t="s">
        <v>1355</v>
      </c>
      <c r="F959" s="20">
        <v>120</v>
      </c>
      <c r="G959" s="23">
        <v>2153.85</v>
      </c>
      <c r="H959" s="23">
        <f t="shared" si="113"/>
        <v>2520.0045</v>
      </c>
      <c r="I959" s="23">
        <f t="shared" si="111"/>
        <v>2371.994555697</v>
      </c>
      <c r="J959" s="23">
        <f t="shared" si="112"/>
        <v>19.766621297475</v>
      </c>
    </row>
    <row r="960" customHeight="1" spans="1:10">
      <c r="A960" s="20" t="s">
        <v>1380</v>
      </c>
      <c r="B960" s="21" t="s">
        <v>1436</v>
      </c>
      <c r="C960" s="22" t="s">
        <v>1381</v>
      </c>
      <c r="D960" s="21" t="s">
        <v>477</v>
      </c>
      <c r="E960" s="21" t="s">
        <v>1437</v>
      </c>
      <c r="F960" s="20">
        <v>240</v>
      </c>
      <c r="G960" s="23">
        <v>3446.15</v>
      </c>
      <c r="H960" s="23">
        <f t="shared" si="113"/>
        <v>4031.9955</v>
      </c>
      <c r="I960" s="23">
        <f t="shared" si="111"/>
        <v>3795.180276303</v>
      </c>
      <c r="J960" s="23">
        <f t="shared" si="112"/>
        <v>15.8132511512625</v>
      </c>
    </row>
    <row r="961" customHeight="1" spans="1:11">
      <c r="A961" s="20" t="s">
        <v>1365</v>
      </c>
      <c r="B961" s="21" t="s">
        <v>1438</v>
      </c>
      <c r="C961" s="22" t="s">
        <v>1398</v>
      </c>
      <c r="D961" s="21" t="s">
        <v>1373</v>
      </c>
      <c r="E961" s="21" t="s">
        <v>1359</v>
      </c>
      <c r="F961" s="20">
        <v>144</v>
      </c>
      <c r="G961" s="23">
        <v>6400</v>
      </c>
      <c r="H961" s="23">
        <f t="shared" si="113"/>
        <v>7488</v>
      </c>
      <c r="I961" s="23">
        <f t="shared" si="111"/>
        <v>7048.199808</v>
      </c>
      <c r="J961" s="23">
        <f t="shared" si="112"/>
        <v>48.945832</v>
      </c>
      <c r="K961" s="23">
        <f>SUM(H961:H967)</f>
        <v>38525.99985</v>
      </c>
    </row>
    <row r="962" customHeight="1" spans="1:10">
      <c r="A962" s="20" t="s">
        <v>1365</v>
      </c>
      <c r="B962" s="21" t="s">
        <v>1438</v>
      </c>
      <c r="C962" s="22" t="s">
        <v>1439</v>
      </c>
      <c r="D962" s="21" t="s">
        <v>1440</v>
      </c>
      <c r="E962" s="21" t="s">
        <v>1359</v>
      </c>
      <c r="F962" s="20">
        <v>400</v>
      </c>
      <c r="G962" s="23">
        <v>5811.97</v>
      </c>
      <c r="H962" s="23">
        <f t="shared" si="113"/>
        <v>6800.0049</v>
      </c>
      <c r="I962" s="23">
        <f t="shared" ref="I962:I1025" si="114">H962*0.941266</f>
        <v>6400.6134122034</v>
      </c>
      <c r="J962" s="23">
        <f t="shared" ref="J962:J1025" si="115">I962/F962</f>
        <v>16.0015335305085</v>
      </c>
    </row>
    <row r="963" customHeight="1" spans="1:10">
      <c r="A963" s="20" t="s">
        <v>74</v>
      </c>
      <c r="B963" s="21" t="s">
        <v>1438</v>
      </c>
      <c r="C963" s="22" t="s">
        <v>1441</v>
      </c>
      <c r="D963" s="21" t="s">
        <v>1442</v>
      </c>
      <c r="E963" s="21" t="s">
        <v>535</v>
      </c>
      <c r="F963" s="20">
        <v>48</v>
      </c>
      <c r="G963" s="23">
        <v>3979.485</v>
      </c>
      <c r="H963" s="23">
        <f t="shared" si="113"/>
        <v>4655.99745</v>
      </c>
      <c r="I963" s="23">
        <f t="shared" si="114"/>
        <v>4382.5320957717</v>
      </c>
      <c r="J963" s="23">
        <f t="shared" si="115"/>
        <v>91.3027519952438</v>
      </c>
    </row>
    <row r="964" customHeight="1" spans="1:10">
      <c r="A964" s="20" t="s">
        <v>1356</v>
      </c>
      <c r="B964" s="21" t="s">
        <v>1438</v>
      </c>
      <c r="C964" s="22" t="s">
        <v>1357</v>
      </c>
      <c r="D964" s="21" t="s">
        <v>1358</v>
      </c>
      <c r="E964" s="21" t="s">
        <v>1359</v>
      </c>
      <c r="F964" s="20">
        <v>200</v>
      </c>
      <c r="G964" s="23">
        <v>2632.475</v>
      </c>
      <c r="H964" s="23">
        <f t="shared" si="113"/>
        <v>3079.99575</v>
      </c>
      <c r="I964" s="23">
        <f t="shared" si="114"/>
        <v>2899.0952796195</v>
      </c>
      <c r="J964" s="23">
        <f t="shared" si="115"/>
        <v>14.4954763980975</v>
      </c>
    </row>
    <row r="965" customHeight="1" spans="1:10">
      <c r="A965" s="20" t="s">
        <v>74</v>
      </c>
      <c r="B965" s="21" t="s">
        <v>1438</v>
      </c>
      <c r="C965" s="22" t="s">
        <v>1407</v>
      </c>
      <c r="D965" s="21" t="s">
        <v>1408</v>
      </c>
      <c r="E965" s="21" t="s">
        <v>1409</v>
      </c>
      <c r="F965" s="20">
        <v>160</v>
      </c>
      <c r="G965" s="23">
        <v>2707.69</v>
      </c>
      <c r="H965" s="23">
        <f t="shared" si="113"/>
        <v>3167.9973</v>
      </c>
      <c r="I965" s="23">
        <f t="shared" si="114"/>
        <v>2981.9281465818</v>
      </c>
      <c r="J965" s="23">
        <f t="shared" si="115"/>
        <v>18.6370509161363</v>
      </c>
    </row>
    <row r="966" customHeight="1" spans="1:10">
      <c r="A966" s="20" t="s">
        <v>1399</v>
      </c>
      <c r="B966" s="21" t="s">
        <v>1438</v>
      </c>
      <c r="C966" s="22" t="s">
        <v>1400</v>
      </c>
      <c r="D966" s="21" t="s">
        <v>863</v>
      </c>
      <c r="E966" s="21" t="s">
        <v>1382</v>
      </c>
      <c r="F966" s="20">
        <v>200</v>
      </c>
      <c r="G966" s="23">
        <v>5811.965</v>
      </c>
      <c r="H966" s="23">
        <f t="shared" si="113"/>
        <v>6799.99905</v>
      </c>
      <c r="I966" s="23">
        <f t="shared" si="114"/>
        <v>6400.6079057973</v>
      </c>
      <c r="J966" s="23">
        <f t="shared" si="115"/>
        <v>32.0030395289865</v>
      </c>
    </row>
    <row r="967" customHeight="1" spans="1:10">
      <c r="A967" s="20" t="s">
        <v>1352</v>
      </c>
      <c r="B967" s="21" t="s">
        <v>1438</v>
      </c>
      <c r="C967" s="22" t="s">
        <v>1353</v>
      </c>
      <c r="D967" s="21" t="s">
        <v>1354</v>
      </c>
      <c r="E967" s="21" t="s">
        <v>1355</v>
      </c>
      <c r="F967" s="20">
        <v>300</v>
      </c>
      <c r="G967" s="23">
        <v>5584.62</v>
      </c>
      <c r="H967" s="23">
        <f t="shared" si="113"/>
        <v>6534.0054</v>
      </c>
      <c r="I967" s="23">
        <f t="shared" si="114"/>
        <v>6150.2371268364</v>
      </c>
      <c r="J967" s="23">
        <f t="shared" si="115"/>
        <v>20.500790422788</v>
      </c>
    </row>
    <row r="968" customHeight="1" spans="1:11">
      <c r="A968" s="20" t="s">
        <v>1352</v>
      </c>
      <c r="B968" s="21" t="s">
        <v>1443</v>
      </c>
      <c r="C968" s="22" t="s">
        <v>1414</v>
      </c>
      <c r="D968" s="21" t="s">
        <v>13</v>
      </c>
      <c r="E968" s="21" t="s">
        <v>1415</v>
      </c>
      <c r="F968" s="20">
        <v>10</v>
      </c>
      <c r="G968" s="23">
        <v>136.75</v>
      </c>
      <c r="H968" s="23">
        <f t="shared" si="113"/>
        <v>159.9975</v>
      </c>
      <c r="I968" s="23">
        <f t="shared" si="114"/>
        <v>150.600206835</v>
      </c>
      <c r="J968" s="23">
        <f t="shared" si="115"/>
        <v>15.0600206835</v>
      </c>
      <c r="K968" s="23">
        <f>SUM(H968:H972)</f>
        <v>38077.00065</v>
      </c>
    </row>
    <row r="969" customHeight="1" spans="1:10">
      <c r="A969" s="20" t="s">
        <v>1365</v>
      </c>
      <c r="B969" s="21" t="s">
        <v>1443</v>
      </c>
      <c r="C969" s="22" t="s">
        <v>1439</v>
      </c>
      <c r="D969" s="21" t="s">
        <v>1440</v>
      </c>
      <c r="E969" s="21" t="s">
        <v>1359</v>
      </c>
      <c r="F969" s="20">
        <v>10</v>
      </c>
      <c r="G969" s="23">
        <v>132.475</v>
      </c>
      <c r="H969" s="23">
        <f t="shared" si="113"/>
        <v>154.99575</v>
      </c>
      <c r="I969" s="23">
        <f t="shared" si="114"/>
        <v>145.8922296195</v>
      </c>
      <c r="J969" s="23">
        <f t="shared" si="115"/>
        <v>14.58922296195</v>
      </c>
    </row>
    <row r="970" customHeight="1" spans="1:10">
      <c r="A970" s="20" t="s">
        <v>1352</v>
      </c>
      <c r="B970" s="21" t="s">
        <v>1443</v>
      </c>
      <c r="C970" s="22" t="s">
        <v>1353</v>
      </c>
      <c r="D970" s="21" t="s">
        <v>1354</v>
      </c>
      <c r="E970" s="21" t="s">
        <v>1355</v>
      </c>
      <c r="F970" s="20">
        <v>1166</v>
      </c>
      <c r="G970" s="23">
        <v>31890.6</v>
      </c>
      <c r="H970" s="23">
        <f t="shared" ref="H970:H1001" si="116">G970*1.17</f>
        <v>37312.002</v>
      </c>
      <c r="I970" s="23">
        <f t="shared" si="114"/>
        <v>35120.518874532</v>
      </c>
      <c r="J970" s="23">
        <f t="shared" si="115"/>
        <v>30.1205136145214</v>
      </c>
    </row>
    <row r="971" customHeight="1" spans="1:10">
      <c r="A971" s="20" t="s">
        <v>1365</v>
      </c>
      <c r="B971" s="21" t="s">
        <v>1443</v>
      </c>
      <c r="C971" s="22" t="s">
        <v>1372</v>
      </c>
      <c r="D971" s="21" t="s">
        <v>1373</v>
      </c>
      <c r="E971" s="21" t="s">
        <v>1359</v>
      </c>
      <c r="F971" s="20">
        <v>10</v>
      </c>
      <c r="G971" s="23">
        <v>179.49</v>
      </c>
      <c r="H971" s="23">
        <f t="shared" si="116"/>
        <v>210.0033</v>
      </c>
      <c r="I971" s="23">
        <f t="shared" si="114"/>
        <v>197.6689661778</v>
      </c>
      <c r="J971" s="23">
        <f t="shared" si="115"/>
        <v>19.76689661778</v>
      </c>
    </row>
    <row r="972" customHeight="1" spans="1:10">
      <c r="A972" s="20" t="s">
        <v>42</v>
      </c>
      <c r="B972" s="21" t="s">
        <v>1443</v>
      </c>
      <c r="C972" s="22" t="s">
        <v>1444</v>
      </c>
      <c r="D972" s="21" t="s">
        <v>1270</v>
      </c>
      <c r="E972" s="21" t="s">
        <v>1359</v>
      </c>
      <c r="F972" s="20">
        <v>20</v>
      </c>
      <c r="G972" s="23">
        <v>205.13</v>
      </c>
      <c r="H972" s="23">
        <f t="shared" si="116"/>
        <v>240.0021</v>
      </c>
      <c r="I972" s="23">
        <f t="shared" si="114"/>
        <v>225.9058166586</v>
      </c>
      <c r="J972" s="23">
        <f t="shared" si="115"/>
        <v>11.29529083293</v>
      </c>
    </row>
    <row r="973" customHeight="1" spans="1:11">
      <c r="A973" s="20" t="s">
        <v>1352</v>
      </c>
      <c r="B973" s="21" t="s">
        <v>1445</v>
      </c>
      <c r="C973" s="22" t="s">
        <v>1353</v>
      </c>
      <c r="D973" s="21" t="s">
        <v>1354</v>
      </c>
      <c r="E973" s="21" t="s">
        <v>1355</v>
      </c>
      <c r="F973" s="20">
        <v>180</v>
      </c>
      <c r="G973" s="23">
        <v>4907.69</v>
      </c>
      <c r="H973" s="23">
        <f t="shared" si="116"/>
        <v>5741.9973</v>
      </c>
      <c r="I973" s="23">
        <f t="shared" si="114"/>
        <v>5404.7468305818</v>
      </c>
      <c r="J973" s="23">
        <f t="shared" si="115"/>
        <v>30.02637128101</v>
      </c>
      <c r="K973" s="23">
        <f>SUM(H973:H974)</f>
        <v>6126.9975</v>
      </c>
    </row>
    <row r="974" customHeight="1" spans="1:10">
      <c r="A974" s="20" t="s">
        <v>1352</v>
      </c>
      <c r="B974" s="21" t="s">
        <v>1445</v>
      </c>
      <c r="C974" s="22" t="s">
        <v>1414</v>
      </c>
      <c r="D974" s="21" t="s">
        <v>13</v>
      </c>
      <c r="E974" s="21" t="s">
        <v>1415</v>
      </c>
      <c r="F974" s="20">
        <v>20</v>
      </c>
      <c r="G974" s="23">
        <v>329.06</v>
      </c>
      <c r="H974" s="23">
        <f t="shared" si="116"/>
        <v>385.0002</v>
      </c>
      <c r="I974" s="23">
        <f t="shared" si="114"/>
        <v>362.3875982532</v>
      </c>
      <c r="J974" s="23">
        <f t="shared" si="115"/>
        <v>18.11937991266</v>
      </c>
    </row>
    <row r="975" customHeight="1" spans="1:11">
      <c r="A975" s="20" t="s">
        <v>1352</v>
      </c>
      <c r="B975" s="21" t="s">
        <v>1446</v>
      </c>
      <c r="C975" s="22" t="s">
        <v>1353</v>
      </c>
      <c r="D975" s="21" t="s">
        <v>1354</v>
      </c>
      <c r="E975" s="21" t="s">
        <v>1355</v>
      </c>
      <c r="F975" s="20">
        <v>169</v>
      </c>
      <c r="G975" s="23">
        <v>5864.443</v>
      </c>
      <c r="H975" s="23">
        <f t="shared" si="116"/>
        <v>6861.39831</v>
      </c>
      <c r="I975" s="23">
        <f t="shared" si="114"/>
        <v>6458.40094166046</v>
      </c>
      <c r="J975" s="23">
        <f t="shared" si="115"/>
        <v>38.21539018734</v>
      </c>
      <c r="K975" s="23">
        <f>H975</f>
        <v>6861.39831</v>
      </c>
    </row>
    <row r="976" customHeight="1" spans="1:11">
      <c r="A976" s="20" t="s">
        <v>1380</v>
      </c>
      <c r="B976" s="21" t="s">
        <v>1446</v>
      </c>
      <c r="C976" s="22" t="s">
        <v>1381</v>
      </c>
      <c r="D976" s="21" t="s">
        <v>477</v>
      </c>
      <c r="E976" s="21" t="s">
        <v>1437</v>
      </c>
      <c r="F976" s="20">
        <v>240</v>
      </c>
      <c r="G976" s="23">
        <v>3958.97</v>
      </c>
      <c r="H976" s="23">
        <f t="shared" si="116"/>
        <v>4631.9949</v>
      </c>
      <c r="I976" s="23">
        <f t="shared" si="114"/>
        <v>4359.9393115434</v>
      </c>
      <c r="J976" s="23">
        <f t="shared" si="115"/>
        <v>18.1664137980975</v>
      </c>
      <c r="K976" s="23">
        <f>SUM(H976:H991)</f>
        <v>141439.19634</v>
      </c>
    </row>
    <row r="977" customHeight="1" spans="1:10">
      <c r="A977" s="20" t="s">
        <v>123</v>
      </c>
      <c r="B977" s="21" t="s">
        <v>1446</v>
      </c>
      <c r="C977" s="22" t="s">
        <v>1412</v>
      </c>
      <c r="D977" s="21" t="s">
        <v>477</v>
      </c>
      <c r="E977" s="21" t="s">
        <v>1382</v>
      </c>
      <c r="F977" s="20">
        <v>600</v>
      </c>
      <c r="G977" s="23">
        <v>10589.74</v>
      </c>
      <c r="H977" s="23">
        <f t="shared" ref="H977:H991" si="117">G977*1.17</f>
        <v>12389.9958</v>
      </c>
      <c r="I977" s="23">
        <f t="shared" si="114"/>
        <v>11662.2817866828</v>
      </c>
      <c r="J977" s="23">
        <f t="shared" si="115"/>
        <v>19.437136311138</v>
      </c>
    </row>
    <row r="978" customHeight="1" spans="1:10">
      <c r="A978" s="20" t="s">
        <v>70</v>
      </c>
      <c r="B978" s="21" t="s">
        <v>1446</v>
      </c>
      <c r="C978" s="22" t="s">
        <v>1368</v>
      </c>
      <c r="D978" s="21" t="s">
        <v>13</v>
      </c>
      <c r="E978" s="21" t="s">
        <v>1425</v>
      </c>
      <c r="F978" s="20">
        <v>720</v>
      </c>
      <c r="G978" s="23">
        <v>6892.31</v>
      </c>
      <c r="H978" s="23">
        <f t="shared" si="117"/>
        <v>8064.0027</v>
      </c>
      <c r="I978" s="23">
        <f t="shared" si="114"/>
        <v>7590.3715654182</v>
      </c>
      <c r="J978" s="23">
        <f t="shared" si="115"/>
        <v>10.5421827297475</v>
      </c>
    </row>
    <row r="979" customHeight="1" spans="1:10">
      <c r="A979" s="20" t="s">
        <v>1356</v>
      </c>
      <c r="B979" s="21" t="s">
        <v>1446</v>
      </c>
      <c r="C979" s="22" t="s">
        <v>1357</v>
      </c>
      <c r="D979" s="21" t="s">
        <v>1358</v>
      </c>
      <c r="E979" s="21" t="s">
        <v>1359</v>
      </c>
      <c r="F979" s="20">
        <v>400</v>
      </c>
      <c r="G979" s="23">
        <v>7829.06</v>
      </c>
      <c r="H979" s="23">
        <f t="shared" si="117"/>
        <v>9160.0002</v>
      </c>
      <c r="I979" s="23">
        <f t="shared" si="114"/>
        <v>8621.9967482532</v>
      </c>
      <c r="J979" s="23">
        <f t="shared" si="115"/>
        <v>21.554991870633</v>
      </c>
    </row>
    <row r="980" customHeight="1" spans="1:10">
      <c r="A980" s="20" t="s">
        <v>1352</v>
      </c>
      <c r="B980" s="21" t="s">
        <v>1446</v>
      </c>
      <c r="C980" s="22" t="s">
        <v>1353</v>
      </c>
      <c r="D980" s="21" t="s">
        <v>13</v>
      </c>
      <c r="E980" s="21" t="s">
        <v>1355</v>
      </c>
      <c r="F980" s="20">
        <v>1200</v>
      </c>
      <c r="G980" s="23">
        <v>21025.64</v>
      </c>
      <c r="H980" s="23">
        <f t="shared" si="117"/>
        <v>24599.9988</v>
      </c>
      <c r="I980" s="23">
        <f t="shared" si="114"/>
        <v>23155.1424704808</v>
      </c>
      <c r="J980" s="23">
        <f t="shared" si="115"/>
        <v>19.295952058734</v>
      </c>
    </row>
    <row r="981" customHeight="1" spans="1:10">
      <c r="A981" s="20" t="s">
        <v>320</v>
      </c>
      <c r="B981" s="21" t="s">
        <v>1446</v>
      </c>
      <c r="C981" s="22" t="s">
        <v>321</v>
      </c>
      <c r="D981" s="21" t="s">
        <v>1447</v>
      </c>
      <c r="E981" s="21" t="s">
        <v>1448</v>
      </c>
      <c r="F981" s="20">
        <v>400</v>
      </c>
      <c r="G981" s="23">
        <v>7350.43</v>
      </c>
      <c r="H981" s="23">
        <f t="shared" si="117"/>
        <v>8600.0031</v>
      </c>
      <c r="I981" s="23">
        <f t="shared" si="114"/>
        <v>8094.8905179246</v>
      </c>
      <c r="J981" s="23">
        <f t="shared" si="115"/>
        <v>20.2372262948115</v>
      </c>
    </row>
    <row r="982" customHeight="1" spans="1:10">
      <c r="A982" s="20" t="s">
        <v>1374</v>
      </c>
      <c r="B982" s="21" t="s">
        <v>1446</v>
      </c>
      <c r="C982" s="22" t="s">
        <v>1401</v>
      </c>
      <c r="D982" s="21" t="s">
        <v>1449</v>
      </c>
      <c r="E982" s="21" t="s">
        <v>1359</v>
      </c>
      <c r="F982" s="20">
        <v>200</v>
      </c>
      <c r="G982" s="23">
        <v>4307.69</v>
      </c>
      <c r="H982" s="23">
        <f t="shared" si="117"/>
        <v>5039.9973</v>
      </c>
      <c r="I982" s="23">
        <f t="shared" si="114"/>
        <v>4743.9780985818</v>
      </c>
      <c r="J982" s="23">
        <f t="shared" si="115"/>
        <v>23.719890492909</v>
      </c>
    </row>
    <row r="983" customHeight="1" spans="1:10">
      <c r="A983" s="20" t="s">
        <v>1356</v>
      </c>
      <c r="B983" s="21" t="s">
        <v>1446</v>
      </c>
      <c r="C983" s="22" t="s">
        <v>1362</v>
      </c>
      <c r="D983" s="21" t="s">
        <v>868</v>
      </c>
      <c r="E983" s="21" t="s">
        <v>1364</v>
      </c>
      <c r="F983" s="20">
        <v>400</v>
      </c>
      <c r="G983" s="23">
        <v>6222.22</v>
      </c>
      <c r="H983" s="23">
        <f t="shared" si="117"/>
        <v>7279.9974</v>
      </c>
      <c r="I983" s="23">
        <f t="shared" si="114"/>
        <v>6852.4140327084</v>
      </c>
      <c r="J983" s="23">
        <f t="shared" si="115"/>
        <v>17.131035081771</v>
      </c>
    </row>
    <row r="984" customHeight="1" spans="1:10">
      <c r="A984" s="20" t="s">
        <v>1356</v>
      </c>
      <c r="B984" s="21" t="s">
        <v>1446</v>
      </c>
      <c r="C984" s="22" t="s">
        <v>1362</v>
      </c>
      <c r="D984" s="21" t="s">
        <v>1450</v>
      </c>
      <c r="E984" s="21" t="s">
        <v>1364</v>
      </c>
      <c r="F984" s="20">
        <v>200</v>
      </c>
      <c r="G984" s="23">
        <v>4615.38</v>
      </c>
      <c r="H984" s="23">
        <f t="shared" si="117"/>
        <v>5399.9946</v>
      </c>
      <c r="I984" s="23">
        <f t="shared" si="114"/>
        <v>5082.8313171636</v>
      </c>
      <c r="J984" s="23">
        <f t="shared" si="115"/>
        <v>25.414156585818</v>
      </c>
    </row>
    <row r="985" customHeight="1" spans="1:10">
      <c r="A985" s="20" t="s">
        <v>320</v>
      </c>
      <c r="B985" s="21" t="s">
        <v>1446</v>
      </c>
      <c r="C985" s="22" t="s">
        <v>321</v>
      </c>
      <c r="D985" s="21" t="s">
        <v>1447</v>
      </c>
      <c r="E985" s="21" t="s">
        <v>1448</v>
      </c>
      <c r="F985" s="20">
        <v>800</v>
      </c>
      <c r="G985" s="23">
        <v>15076.92</v>
      </c>
      <c r="H985" s="23">
        <f t="shared" si="117"/>
        <v>17639.9964</v>
      </c>
      <c r="I985" s="23">
        <f t="shared" si="114"/>
        <v>16603.9288514424</v>
      </c>
      <c r="J985" s="23">
        <f t="shared" si="115"/>
        <v>20.754911064303</v>
      </c>
    </row>
    <row r="986" customHeight="1" spans="1:10">
      <c r="A986" s="20" t="s">
        <v>1356</v>
      </c>
      <c r="B986" s="21" t="s">
        <v>1446</v>
      </c>
      <c r="C986" s="22" t="s">
        <v>1427</v>
      </c>
      <c r="D986" s="21" t="s">
        <v>1204</v>
      </c>
      <c r="E986" s="21" t="s">
        <v>1359</v>
      </c>
      <c r="F986" s="20">
        <v>200</v>
      </c>
      <c r="G986" s="23">
        <v>3350.43</v>
      </c>
      <c r="H986" s="23">
        <f t="shared" si="117"/>
        <v>3920.0031</v>
      </c>
      <c r="I986" s="23">
        <f t="shared" si="114"/>
        <v>3689.7656379246</v>
      </c>
      <c r="J986" s="23">
        <f t="shared" si="115"/>
        <v>18.448828189623</v>
      </c>
    </row>
    <row r="987" customHeight="1" spans="1:10">
      <c r="A987" s="20" t="s">
        <v>1352</v>
      </c>
      <c r="B987" s="21" t="s">
        <v>1446</v>
      </c>
      <c r="C987" s="22" t="s">
        <v>1419</v>
      </c>
      <c r="D987" s="21" t="s">
        <v>1420</v>
      </c>
      <c r="E987" s="21" t="s">
        <v>1359</v>
      </c>
      <c r="F987" s="20">
        <v>400</v>
      </c>
      <c r="G987" s="23">
        <v>4307.694</v>
      </c>
      <c r="H987" s="23">
        <f t="shared" si="117"/>
        <v>5040.00198</v>
      </c>
      <c r="I987" s="23">
        <f t="shared" si="114"/>
        <v>4743.98250370668</v>
      </c>
      <c r="J987" s="23">
        <f t="shared" si="115"/>
        <v>11.8599562592667</v>
      </c>
    </row>
    <row r="988" customHeight="1" spans="1:10">
      <c r="A988" s="20" t="s">
        <v>42</v>
      </c>
      <c r="B988" s="21" t="s">
        <v>1446</v>
      </c>
      <c r="C988" s="22" t="s">
        <v>1444</v>
      </c>
      <c r="D988" s="21" t="s">
        <v>1270</v>
      </c>
      <c r="E988" s="21" t="s">
        <v>1359</v>
      </c>
      <c r="F988" s="20">
        <v>200</v>
      </c>
      <c r="G988" s="23">
        <v>2940.174</v>
      </c>
      <c r="H988" s="23">
        <f t="shared" si="117"/>
        <v>3440.00358</v>
      </c>
      <c r="I988" s="23">
        <f t="shared" si="114"/>
        <v>3237.95840973228</v>
      </c>
      <c r="J988" s="23">
        <f t="shared" si="115"/>
        <v>16.1897920486614</v>
      </c>
    </row>
    <row r="989" customHeight="1" spans="1:10">
      <c r="A989" s="20" t="s">
        <v>74</v>
      </c>
      <c r="B989" s="21" t="s">
        <v>1446</v>
      </c>
      <c r="C989" s="22" t="s">
        <v>1451</v>
      </c>
      <c r="D989" s="21" t="s">
        <v>33</v>
      </c>
      <c r="E989" s="21" t="s">
        <v>1452</v>
      </c>
      <c r="F989" s="20">
        <v>180</v>
      </c>
      <c r="G989" s="23">
        <v>2800</v>
      </c>
      <c r="H989" s="23">
        <f t="shared" si="117"/>
        <v>3276</v>
      </c>
      <c r="I989" s="23">
        <f t="shared" si="114"/>
        <v>3083.587416</v>
      </c>
      <c r="J989" s="23">
        <f t="shared" si="115"/>
        <v>17.1310412</v>
      </c>
    </row>
    <row r="990" customHeight="1" spans="1:10">
      <c r="A990" s="20" t="s">
        <v>1352</v>
      </c>
      <c r="B990" s="21" t="s">
        <v>1446</v>
      </c>
      <c r="C990" s="22" t="s">
        <v>1353</v>
      </c>
      <c r="D990" s="21" t="s">
        <v>1354</v>
      </c>
      <c r="E990" s="21" t="s">
        <v>1355</v>
      </c>
      <c r="F990" s="20">
        <v>362</v>
      </c>
      <c r="G990" s="23">
        <v>12561.71</v>
      </c>
      <c r="H990" s="23">
        <f t="shared" si="117"/>
        <v>14697.2007</v>
      </c>
      <c r="I990" s="23">
        <f t="shared" si="114"/>
        <v>13833.9753140862</v>
      </c>
      <c r="J990" s="23">
        <f t="shared" si="115"/>
        <v>38.2154014201276</v>
      </c>
    </row>
    <row r="991" customHeight="1" spans="1:10">
      <c r="A991" s="20" t="s">
        <v>1352</v>
      </c>
      <c r="B991" s="21" t="s">
        <v>1446</v>
      </c>
      <c r="C991" s="22" t="s">
        <v>1411</v>
      </c>
      <c r="D991" s="21" t="s">
        <v>477</v>
      </c>
      <c r="E991" s="21" t="s">
        <v>1382</v>
      </c>
      <c r="F991" s="20">
        <v>400</v>
      </c>
      <c r="G991" s="23">
        <v>7059.834</v>
      </c>
      <c r="H991" s="23">
        <f t="shared" si="117"/>
        <v>8260.00578</v>
      </c>
      <c r="I991" s="23">
        <f t="shared" si="114"/>
        <v>7774.86260051748</v>
      </c>
      <c r="J991" s="23">
        <f t="shared" si="115"/>
        <v>19.4371565012937</v>
      </c>
    </row>
    <row r="992" customHeight="1" spans="1:11">
      <c r="A992" s="20" t="s">
        <v>1453</v>
      </c>
      <c r="B992" s="21" t="s">
        <v>1393</v>
      </c>
      <c r="C992" s="22" t="s">
        <v>1454</v>
      </c>
      <c r="D992" s="21" t="s">
        <v>82</v>
      </c>
      <c r="E992" s="21" t="s">
        <v>1455</v>
      </c>
      <c r="F992" s="20">
        <v>360</v>
      </c>
      <c r="G992" s="23">
        <v>3538.46</v>
      </c>
      <c r="H992" s="23">
        <f t="shared" si="116"/>
        <v>4139.9982</v>
      </c>
      <c r="I992" s="23">
        <f t="shared" si="114"/>
        <v>3896.8395457212</v>
      </c>
      <c r="J992" s="23">
        <f t="shared" si="115"/>
        <v>10.82455429367</v>
      </c>
      <c r="K992" s="23">
        <f t="shared" ref="K992:K995" si="118">H992</f>
        <v>4139.9982</v>
      </c>
    </row>
    <row r="993" customHeight="1" spans="1:11">
      <c r="A993" s="20" t="s">
        <v>1384</v>
      </c>
      <c r="B993" s="21" t="s">
        <v>1456</v>
      </c>
      <c r="C993" s="22" t="s">
        <v>1386</v>
      </c>
      <c r="D993" s="21" t="s">
        <v>1457</v>
      </c>
      <c r="E993" s="21" t="s">
        <v>1388</v>
      </c>
      <c r="F993" s="20">
        <v>3000</v>
      </c>
      <c r="G993" s="23">
        <v>16666.67</v>
      </c>
      <c r="H993" s="23">
        <f t="shared" si="116"/>
        <v>19500.0039</v>
      </c>
      <c r="I993" s="23">
        <f t="shared" si="114"/>
        <v>18354.6906709374</v>
      </c>
      <c r="J993" s="23">
        <f t="shared" si="115"/>
        <v>6.1182302236458</v>
      </c>
      <c r="K993" s="23">
        <f t="shared" si="118"/>
        <v>19500.0039</v>
      </c>
    </row>
    <row r="994" customHeight="1" spans="1:11">
      <c r="A994" s="20" t="s">
        <v>1458</v>
      </c>
      <c r="B994" s="21" t="s">
        <v>1459</v>
      </c>
      <c r="C994" s="22" t="s">
        <v>1460</v>
      </c>
      <c r="D994" s="21" t="s">
        <v>1461</v>
      </c>
      <c r="E994" s="21" t="s">
        <v>1462</v>
      </c>
      <c r="F994" s="20">
        <v>300</v>
      </c>
      <c r="G994" s="23">
        <v>1538.46</v>
      </c>
      <c r="H994" s="23">
        <f t="shared" si="116"/>
        <v>1799.9982</v>
      </c>
      <c r="I994" s="23">
        <f t="shared" si="114"/>
        <v>1694.2771057212</v>
      </c>
      <c r="J994" s="23">
        <f t="shared" si="115"/>
        <v>5.647590352404</v>
      </c>
      <c r="K994" s="23">
        <f t="shared" si="118"/>
        <v>1799.9982</v>
      </c>
    </row>
    <row r="995" customHeight="1" spans="1:11">
      <c r="A995" s="20" t="s">
        <v>1352</v>
      </c>
      <c r="B995" s="21" t="s">
        <v>1463</v>
      </c>
      <c r="C995" s="22" t="s">
        <v>1353</v>
      </c>
      <c r="D995" s="21" t="s">
        <v>1354</v>
      </c>
      <c r="E995" s="21" t="s">
        <v>1355</v>
      </c>
      <c r="F995" s="20">
        <v>1200</v>
      </c>
      <c r="G995" s="23">
        <v>41025.64</v>
      </c>
      <c r="H995" s="23">
        <f t="shared" si="116"/>
        <v>47999.9988</v>
      </c>
      <c r="I995" s="23">
        <f t="shared" si="114"/>
        <v>45180.7668704808</v>
      </c>
      <c r="J995" s="23">
        <f t="shared" si="115"/>
        <v>37.650639058734</v>
      </c>
      <c r="K995" s="23">
        <f t="shared" si="118"/>
        <v>47999.9988</v>
      </c>
    </row>
    <row r="996" customHeight="1" spans="1:11">
      <c r="A996" s="20" t="s">
        <v>1380</v>
      </c>
      <c r="B996" s="21" t="s">
        <v>216</v>
      </c>
      <c r="C996" s="22" t="s">
        <v>1381</v>
      </c>
      <c r="D996" s="21" t="s">
        <v>1464</v>
      </c>
      <c r="E996" s="21" t="s">
        <v>1437</v>
      </c>
      <c r="F996" s="20">
        <v>960</v>
      </c>
      <c r="G996" s="23">
        <v>16164.1</v>
      </c>
      <c r="H996" s="23">
        <f t="shared" si="116"/>
        <v>18911.997</v>
      </c>
      <c r="I996" s="23">
        <f t="shared" si="114"/>
        <v>17801.219768202</v>
      </c>
      <c r="J996" s="23">
        <f t="shared" si="115"/>
        <v>18.5429372585438</v>
      </c>
      <c r="K996" s="23">
        <f>SUM(H996:H997)</f>
        <v>20078.39808</v>
      </c>
    </row>
    <row r="997" customHeight="1" spans="1:10">
      <c r="A997" s="20" t="s">
        <v>1352</v>
      </c>
      <c r="B997" s="21" t="s">
        <v>216</v>
      </c>
      <c r="C997" s="22" t="s">
        <v>1414</v>
      </c>
      <c r="D997" s="21" t="s">
        <v>13</v>
      </c>
      <c r="E997" s="21" t="s">
        <v>1415</v>
      </c>
      <c r="F997" s="20">
        <v>60</v>
      </c>
      <c r="G997" s="23">
        <v>996.924</v>
      </c>
      <c r="H997" s="23">
        <f t="shared" si="116"/>
        <v>1166.40108</v>
      </c>
      <c r="I997" s="23">
        <f t="shared" si="114"/>
        <v>1097.89367896728</v>
      </c>
      <c r="J997" s="23">
        <f t="shared" si="115"/>
        <v>18.298227982788</v>
      </c>
    </row>
    <row r="998" customHeight="1" spans="1:11">
      <c r="A998" s="20" t="s">
        <v>74</v>
      </c>
      <c r="B998" s="21" t="s">
        <v>216</v>
      </c>
      <c r="C998" s="22" t="s">
        <v>1465</v>
      </c>
      <c r="D998" s="21" t="s">
        <v>1466</v>
      </c>
      <c r="E998" s="21" t="s">
        <v>594</v>
      </c>
      <c r="F998" s="20">
        <v>140</v>
      </c>
      <c r="G998" s="23">
        <v>3613.675</v>
      </c>
      <c r="H998" s="23">
        <f t="shared" si="116"/>
        <v>4227.99975</v>
      </c>
      <c r="I998" s="23">
        <f t="shared" si="114"/>
        <v>3979.6724126835</v>
      </c>
      <c r="J998" s="23">
        <f t="shared" si="115"/>
        <v>28.4262315191679</v>
      </c>
      <c r="K998" s="23">
        <f>SUM(H998:H999)</f>
        <v>5163.99975</v>
      </c>
    </row>
    <row r="999" customHeight="1" spans="1:10">
      <c r="A999" s="20" t="s">
        <v>1356</v>
      </c>
      <c r="B999" s="21" t="s">
        <v>216</v>
      </c>
      <c r="C999" s="22" t="s">
        <v>1357</v>
      </c>
      <c r="D999" s="21" t="s">
        <v>1358</v>
      </c>
      <c r="E999" s="21" t="s">
        <v>1359</v>
      </c>
      <c r="F999" s="20">
        <v>40</v>
      </c>
      <c r="G999" s="23">
        <v>800</v>
      </c>
      <c r="H999" s="23">
        <f t="shared" si="116"/>
        <v>936</v>
      </c>
      <c r="I999" s="23">
        <f t="shared" si="114"/>
        <v>881.024976</v>
      </c>
      <c r="J999" s="23">
        <f t="shared" si="115"/>
        <v>22.0256244</v>
      </c>
    </row>
    <row r="1000" customHeight="1" spans="1:11">
      <c r="A1000" s="20" t="s">
        <v>1352</v>
      </c>
      <c r="B1000" s="21" t="s">
        <v>1293</v>
      </c>
      <c r="C1000" s="22" t="s">
        <v>1353</v>
      </c>
      <c r="D1000" s="21" t="s">
        <v>1354</v>
      </c>
      <c r="E1000" s="21" t="s">
        <v>1355</v>
      </c>
      <c r="F1000" s="20">
        <v>300</v>
      </c>
      <c r="G1000" s="23">
        <v>8974.36</v>
      </c>
      <c r="H1000" s="23">
        <f t="shared" si="116"/>
        <v>10500.0012</v>
      </c>
      <c r="I1000" s="23">
        <f t="shared" si="114"/>
        <v>9883.2941295192</v>
      </c>
      <c r="J1000" s="23">
        <f t="shared" si="115"/>
        <v>32.944313765064</v>
      </c>
      <c r="K1000" s="23">
        <f t="shared" ref="K1000:K1004" si="119">H1000</f>
        <v>10500.0012</v>
      </c>
    </row>
    <row r="1001" customHeight="1" spans="1:11">
      <c r="A1001" s="20" t="s">
        <v>1352</v>
      </c>
      <c r="B1001" s="21" t="s">
        <v>1467</v>
      </c>
      <c r="C1001" s="22" t="s">
        <v>1353</v>
      </c>
      <c r="D1001" s="21" t="s">
        <v>1354</v>
      </c>
      <c r="E1001" s="21" t="s">
        <v>1355</v>
      </c>
      <c r="F1001" s="20">
        <v>480</v>
      </c>
      <c r="G1001" s="23">
        <f>11897.44-2035.73</f>
        <v>9861.71</v>
      </c>
      <c r="H1001" s="23">
        <f t="shared" si="116"/>
        <v>11538.2007</v>
      </c>
      <c r="I1001" s="23">
        <f t="shared" si="114"/>
        <v>10860.5160200862</v>
      </c>
      <c r="J1001" s="23">
        <f t="shared" si="115"/>
        <v>22.6260750418462</v>
      </c>
      <c r="K1001" s="23">
        <f t="shared" si="119"/>
        <v>11538.2007</v>
      </c>
    </row>
    <row r="1002" customHeight="1" spans="1:11">
      <c r="A1002" s="20" t="s">
        <v>1458</v>
      </c>
      <c r="B1002" s="21" t="s">
        <v>1468</v>
      </c>
      <c r="C1002" s="22" t="s">
        <v>1460</v>
      </c>
      <c r="D1002" s="21" t="s">
        <v>1461</v>
      </c>
      <c r="E1002" s="21" t="s">
        <v>1462</v>
      </c>
      <c r="F1002" s="20">
        <v>1200</v>
      </c>
      <c r="G1002" s="23">
        <v>6153.845</v>
      </c>
      <c r="H1002" s="23">
        <f t="shared" ref="H1002:H1065" si="120">G1002*1.17</f>
        <v>7199.99865</v>
      </c>
      <c r="I1002" s="23">
        <f t="shared" si="114"/>
        <v>6777.1139292909</v>
      </c>
      <c r="J1002" s="23">
        <f t="shared" si="115"/>
        <v>5.64759494107575</v>
      </c>
      <c r="K1002" s="23">
        <f>SUM(H1002:H1003)</f>
        <v>26800.00245</v>
      </c>
    </row>
    <row r="1003" customHeight="1" spans="1:10">
      <c r="A1003" s="20" t="s">
        <v>1469</v>
      </c>
      <c r="B1003" s="21" t="s">
        <v>1468</v>
      </c>
      <c r="C1003" s="22" t="s">
        <v>1470</v>
      </c>
      <c r="D1003" s="21" t="s">
        <v>1471</v>
      </c>
      <c r="E1003" s="21" t="s">
        <v>1472</v>
      </c>
      <c r="F1003" s="20">
        <v>1400</v>
      </c>
      <c r="G1003" s="23">
        <v>16752.14</v>
      </c>
      <c r="H1003" s="23">
        <f t="shared" si="120"/>
        <v>19600.0038</v>
      </c>
      <c r="I1003" s="23">
        <f t="shared" si="114"/>
        <v>18448.8171768108</v>
      </c>
      <c r="J1003" s="23">
        <f t="shared" si="115"/>
        <v>13.1777265548649</v>
      </c>
    </row>
    <row r="1004" customHeight="1" spans="1:11">
      <c r="A1004" s="20" t="s">
        <v>1352</v>
      </c>
      <c r="B1004" s="21" t="s">
        <v>1459</v>
      </c>
      <c r="C1004" s="22" t="s">
        <v>1353</v>
      </c>
      <c r="D1004" s="21" t="s">
        <v>13</v>
      </c>
      <c r="E1004" s="21" t="s">
        <v>1355</v>
      </c>
      <c r="F1004" s="20">
        <v>240</v>
      </c>
      <c r="G1004" s="23">
        <v>1805.13</v>
      </c>
      <c r="H1004" s="23">
        <f t="shared" si="120"/>
        <v>2112.0021</v>
      </c>
      <c r="I1004" s="23">
        <f t="shared" si="114"/>
        <v>1987.9557686586</v>
      </c>
      <c r="J1004" s="23">
        <f t="shared" si="115"/>
        <v>8.2831490360775</v>
      </c>
      <c r="K1004" s="23">
        <f t="shared" si="119"/>
        <v>2112.0021</v>
      </c>
    </row>
    <row r="1005" customHeight="1" spans="1:11">
      <c r="A1005" s="20" t="s">
        <v>1365</v>
      </c>
      <c r="B1005" s="21" t="s">
        <v>1473</v>
      </c>
      <c r="C1005" s="22" t="s">
        <v>1439</v>
      </c>
      <c r="D1005" s="21" t="s">
        <v>1440</v>
      </c>
      <c r="E1005" s="21" t="s">
        <v>1359</v>
      </c>
      <c r="F1005" s="20">
        <v>40</v>
      </c>
      <c r="G1005" s="23">
        <v>547.01</v>
      </c>
      <c r="H1005" s="23">
        <f t="shared" si="120"/>
        <v>640.0017</v>
      </c>
      <c r="I1005" s="23">
        <f t="shared" si="114"/>
        <v>602.4118401522</v>
      </c>
      <c r="J1005" s="23">
        <f t="shared" si="115"/>
        <v>15.060296003805</v>
      </c>
      <c r="K1005" s="23">
        <f>SUM(H1005:H1009)</f>
        <v>10116.00135</v>
      </c>
    </row>
    <row r="1006" customHeight="1" spans="1:10">
      <c r="A1006" s="20" t="s">
        <v>1474</v>
      </c>
      <c r="B1006" s="21" t="s">
        <v>1473</v>
      </c>
      <c r="C1006" s="22" t="s">
        <v>1377</v>
      </c>
      <c r="D1006" s="21" t="s">
        <v>1378</v>
      </c>
      <c r="E1006" s="21" t="s">
        <v>1379</v>
      </c>
      <c r="F1006" s="20">
        <v>40</v>
      </c>
      <c r="G1006" s="23">
        <v>800</v>
      </c>
      <c r="H1006" s="23">
        <f t="shared" si="120"/>
        <v>936</v>
      </c>
      <c r="I1006" s="23">
        <f t="shared" si="114"/>
        <v>881.024976</v>
      </c>
      <c r="J1006" s="23">
        <f t="shared" si="115"/>
        <v>22.0256244</v>
      </c>
    </row>
    <row r="1007" customHeight="1" spans="1:10">
      <c r="A1007" s="20" t="s">
        <v>1352</v>
      </c>
      <c r="B1007" s="21" t="s">
        <v>1473</v>
      </c>
      <c r="C1007" s="22" t="s">
        <v>1414</v>
      </c>
      <c r="D1007" s="21" t="s">
        <v>13</v>
      </c>
      <c r="E1007" s="21" t="s">
        <v>1415</v>
      </c>
      <c r="F1007" s="20">
        <v>40</v>
      </c>
      <c r="G1007" s="23">
        <v>598.285</v>
      </c>
      <c r="H1007" s="23">
        <f t="shared" si="120"/>
        <v>699.99345</v>
      </c>
      <c r="I1007" s="23">
        <f t="shared" si="114"/>
        <v>658.8800347077</v>
      </c>
      <c r="J1007" s="23">
        <f t="shared" si="115"/>
        <v>16.4720008676925</v>
      </c>
    </row>
    <row r="1008" customHeight="1" spans="1:10">
      <c r="A1008" s="20" t="s">
        <v>1352</v>
      </c>
      <c r="B1008" s="21" t="s">
        <v>1473</v>
      </c>
      <c r="C1008" s="22" t="s">
        <v>1353</v>
      </c>
      <c r="D1008" s="21" t="s">
        <v>1354</v>
      </c>
      <c r="E1008" s="21" t="s">
        <v>1355</v>
      </c>
      <c r="F1008" s="20">
        <v>240</v>
      </c>
      <c r="G1008" s="23">
        <v>6153.85</v>
      </c>
      <c r="H1008" s="23">
        <f t="shared" si="120"/>
        <v>7200.0045</v>
      </c>
      <c r="I1008" s="23">
        <f t="shared" si="114"/>
        <v>6777.119435697</v>
      </c>
      <c r="J1008" s="23">
        <f t="shared" si="115"/>
        <v>28.2379976487375</v>
      </c>
    </row>
    <row r="1009" customHeight="1" spans="1:10">
      <c r="A1009" s="20" t="s">
        <v>1352</v>
      </c>
      <c r="B1009" s="21" t="s">
        <v>1473</v>
      </c>
      <c r="C1009" s="22" t="s">
        <v>1401</v>
      </c>
      <c r="D1009" s="21" t="s">
        <v>1402</v>
      </c>
      <c r="E1009" s="21" t="s">
        <v>1359</v>
      </c>
      <c r="F1009" s="20">
        <v>40</v>
      </c>
      <c r="G1009" s="23">
        <v>547.01</v>
      </c>
      <c r="H1009" s="23">
        <f t="shared" si="120"/>
        <v>640.0017</v>
      </c>
      <c r="I1009" s="23">
        <f t="shared" si="114"/>
        <v>602.4118401522</v>
      </c>
      <c r="J1009" s="23">
        <f t="shared" si="115"/>
        <v>15.060296003805</v>
      </c>
    </row>
    <row r="1010" customHeight="1" spans="1:11">
      <c r="A1010" s="20" t="s">
        <v>1392</v>
      </c>
      <c r="B1010" s="21" t="s">
        <v>1475</v>
      </c>
      <c r="C1010" s="22" t="s">
        <v>1394</v>
      </c>
      <c r="D1010" s="21" t="s">
        <v>1395</v>
      </c>
      <c r="E1010" s="21" t="s">
        <v>1396</v>
      </c>
      <c r="F1010" s="20">
        <v>1000</v>
      </c>
      <c r="G1010" s="23">
        <v>11965.81</v>
      </c>
      <c r="H1010" s="23">
        <f t="shared" si="120"/>
        <v>13999.9977</v>
      </c>
      <c r="I1010" s="23">
        <f t="shared" si="114"/>
        <v>13177.7218350882</v>
      </c>
      <c r="J1010" s="23">
        <f t="shared" si="115"/>
        <v>13.1777218350882</v>
      </c>
      <c r="K1010" s="23">
        <f>H1010</f>
        <v>13999.9977</v>
      </c>
    </row>
    <row r="1011" customHeight="1" spans="1:11">
      <c r="A1011" s="20" t="s">
        <v>29</v>
      </c>
      <c r="B1011" s="21" t="s">
        <v>827</v>
      </c>
      <c r="C1011" s="22" t="s">
        <v>323</v>
      </c>
      <c r="D1011" s="21" t="s">
        <v>324</v>
      </c>
      <c r="E1011" s="21" t="s">
        <v>1222</v>
      </c>
      <c r="F1011" s="20">
        <v>2800</v>
      </c>
      <c r="G1011" s="23">
        <v>16273.5</v>
      </c>
      <c r="H1011" s="23">
        <f t="shared" si="120"/>
        <v>19039.995</v>
      </c>
      <c r="I1011" s="23">
        <f t="shared" si="114"/>
        <v>17921.69993367</v>
      </c>
      <c r="J1011" s="23">
        <f t="shared" si="115"/>
        <v>6.40060711916786</v>
      </c>
      <c r="K1011" s="23">
        <f>H1011</f>
        <v>19039.995</v>
      </c>
    </row>
    <row r="1012" customHeight="1" spans="1:11">
      <c r="A1012" s="20" t="s">
        <v>1365</v>
      </c>
      <c r="B1012" s="21" t="s">
        <v>1476</v>
      </c>
      <c r="C1012" s="22" t="s">
        <v>1398</v>
      </c>
      <c r="D1012" s="21" t="s">
        <v>1373</v>
      </c>
      <c r="E1012" s="21" t="s">
        <v>1359</v>
      </c>
      <c r="F1012" s="20">
        <v>960</v>
      </c>
      <c r="G1012" s="23">
        <v>25846.15</v>
      </c>
      <c r="H1012" s="23">
        <f t="shared" si="120"/>
        <v>30239.9955</v>
      </c>
      <c r="I1012" s="23">
        <f t="shared" si="114"/>
        <v>28463.879604303</v>
      </c>
      <c r="J1012" s="23">
        <f t="shared" si="115"/>
        <v>29.6498745878156</v>
      </c>
      <c r="K1012" s="23">
        <f>SUM(H1012:H1015)</f>
        <v>73839.9987</v>
      </c>
    </row>
    <row r="1013" customHeight="1" spans="1:10">
      <c r="A1013" s="20" t="s">
        <v>1477</v>
      </c>
      <c r="B1013" s="21" t="s">
        <v>1476</v>
      </c>
      <c r="C1013" s="22" t="s">
        <v>1478</v>
      </c>
      <c r="D1013" s="21" t="s">
        <v>1479</v>
      </c>
      <c r="E1013" s="21" t="s">
        <v>1480</v>
      </c>
      <c r="F1013" s="20">
        <v>1000</v>
      </c>
      <c r="G1013" s="23">
        <v>14529.91</v>
      </c>
      <c r="H1013" s="23">
        <f t="shared" si="120"/>
        <v>16999.9947</v>
      </c>
      <c r="I1013" s="23">
        <f t="shared" si="114"/>
        <v>16001.5170112902</v>
      </c>
      <c r="J1013" s="23">
        <f t="shared" si="115"/>
        <v>16.0015170112902</v>
      </c>
    </row>
    <row r="1014" customHeight="1" spans="1:10">
      <c r="A1014" s="20" t="s">
        <v>1352</v>
      </c>
      <c r="B1014" s="21" t="s">
        <v>1476</v>
      </c>
      <c r="C1014" s="22" t="s">
        <v>1401</v>
      </c>
      <c r="D1014" s="21" t="s">
        <v>1402</v>
      </c>
      <c r="E1014" s="21" t="s">
        <v>1359</v>
      </c>
      <c r="F1014" s="20">
        <v>900</v>
      </c>
      <c r="G1014" s="23">
        <v>7692.31</v>
      </c>
      <c r="H1014" s="23">
        <f t="shared" si="120"/>
        <v>9000.0027</v>
      </c>
      <c r="I1014" s="23">
        <f t="shared" si="114"/>
        <v>8471.3965414182</v>
      </c>
      <c r="J1014" s="23">
        <f t="shared" si="115"/>
        <v>9.412662823798</v>
      </c>
    </row>
    <row r="1015" customHeight="1" spans="1:10">
      <c r="A1015" s="20" t="s">
        <v>1399</v>
      </c>
      <c r="B1015" s="21" t="s">
        <v>1476</v>
      </c>
      <c r="C1015" s="22" t="s">
        <v>1400</v>
      </c>
      <c r="D1015" s="21" t="s">
        <v>863</v>
      </c>
      <c r="E1015" s="21" t="s">
        <v>1382</v>
      </c>
      <c r="F1015" s="20">
        <v>800</v>
      </c>
      <c r="G1015" s="23">
        <v>15042.74</v>
      </c>
      <c r="H1015" s="23">
        <f t="shared" si="120"/>
        <v>17600.0058</v>
      </c>
      <c r="I1015" s="23">
        <f t="shared" si="114"/>
        <v>16566.2870593428</v>
      </c>
      <c r="J1015" s="23">
        <f t="shared" si="115"/>
        <v>20.7078588241785</v>
      </c>
    </row>
    <row r="1016" customHeight="1" spans="1:11">
      <c r="A1016" s="20" t="s">
        <v>1352</v>
      </c>
      <c r="B1016" s="21" t="s">
        <v>1481</v>
      </c>
      <c r="C1016" s="22" t="s">
        <v>1353</v>
      </c>
      <c r="D1016" s="21" t="s">
        <v>1354</v>
      </c>
      <c r="E1016" s="21" t="s">
        <v>1355</v>
      </c>
      <c r="F1016" s="20">
        <v>60</v>
      </c>
      <c r="G1016" s="23">
        <v>1794.874</v>
      </c>
      <c r="H1016" s="23">
        <f t="shared" si="120"/>
        <v>2100.00258</v>
      </c>
      <c r="I1016" s="23">
        <f t="shared" si="114"/>
        <v>1976.66102846628</v>
      </c>
      <c r="J1016" s="23">
        <f t="shared" si="115"/>
        <v>32.944350474438</v>
      </c>
      <c r="K1016" s="23">
        <f>SUM(H1016:H1018)</f>
        <v>3451.99608</v>
      </c>
    </row>
    <row r="1017" customHeight="1" spans="1:10">
      <c r="A1017" s="20" t="s">
        <v>1352</v>
      </c>
      <c r="B1017" s="21" t="s">
        <v>1481</v>
      </c>
      <c r="C1017" s="22" t="s">
        <v>1419</v>
      </c>
      <c r="D1017" s="21" t="s">
        <v>1420</v>
      </c>
      <c r="E1017" s="21" t="s">
        <v>1359</v>
      </c>
      <c r="F1017" s="20">
        <v>20</v>
      </c>
      <c r="G1017" s="23">
        <v>138.46</v>
      </c>
      <c r="H1017" s="23">
        <f t="shared" si="120"/>
        <v>161.9982</v>
      </c>
      <c r="I1017" s="23">
        <f t="shared" si="114"/>
        <v>152.4833977212</v>
      </c>
      <c r="J1017" s="23">
        <f t="shared" si="115"/>
        <v>7.62416988606</v>
      </c>
    </row>
    <row r="1018" customHeight="1" spans="1:10">
      <c r="A1018" s="20" t="s">
        <v>1352</v>
      </c>
      <c r="B1018" s="21" t="s">
        <v>1481</v>
      </c>
      <c r="C1018" s="22" t="s">
        <v>1401</v>
      </c>
      <c r="D1018" s="21" t="s">
        <v>1402</v>
      </c>
      <c r="E1018" s="21" t="s">
        <v>1359</v>
      </c>
      <c r="F1018" s="20">
        <v>100</v>
      </c>
      <c r="G1018" s="23">
        <v>1017.09</v>
      </c>
      <c r="H1018" s="23">
        <f t="shared" si="120"/>
        <v>1189.9953</v>
      </c>
      <c r="I1018" s="23">
        <f t="shared" si="114"/>
        <v>1120.1021160498</v>
      </c>
      <c r="J1018" s="23">
        <f t="shared" si="115"/>
        <v>11.201021160498</v>
      </c>
    </row>
    <row r="1019" customHeight="1" spans="1:11">
      <c r="A1019" s="20" t="s">
        <v>1352</v>
      </c>
      <c r="B1019" s="21" t="s">
        <v>1482</v>
      </c>
      <c r="C1019" s="22" t="s">
        <v>1401</v>
      </c>
      <c r="D1019" s="21" t="s">
        <v>1402</v>
      </c>
      <c r="E1019" s="21" t="s">
        <v>1359</v>
      </c>
      <c r="F1019" s="20">
        <v>30</v>
      </c>
      <c r="G1019" s="23">
        <v>305.13</v>
      </c>
      <c r="H1019" s="23">
        <f t="shared" si="120"/>
        <v>357.0021</v>
      </c>
      <c r="I1019" s="23">
        <f t="shared" si="114"/>
        <v>336.0339386586</v>
      </c>
      <c r="J1019" s="23">
        <f t="shared" si="115"/>
        <v>11.20113128862</v>
      </c>
      <c r="K1019" s="23">
        <f>SUM(H1019:H1020)</f>
        <v>3507.0048</v>
      </c>
    </row>
    <row r="1020" customHeight="1" spans="1:10">
      <c r="A1020" s="20" t="s">
        <v>1352</v>
      </c>
      <c r="B1020" s="21" t="s">
        <v>1482</v>
      </c>
      <c r="C1020" s="22" t="s">
        <v>1353</v>
      </c>
      <c r="D1020" s="21" t="s">
        <v>1354</v>
      </c>
      <c r="E1020" s="21" t="s">
        <v>1355</v>
      </c>
      <c r="F1020" s="20">
        <v>90</v>
      </c>
      <c r="G1020" s="23">
        <v>2692.31</v>
      </c>
      <c r="H1020" s="23">
        <f t="shared" si="120"/>
        <v>3150.0027</v>
      </c>
      <c r="I1020" s="23">
        <f t="shared" si="114"/>
        <v>2964.9904414182</v>
      </c>
      <c r="J1020" s="23">
        <f t="shared" si="115"/>
        <v>32.94433823798</v>
      </c>
    </row>
    <row r="1021" customHeight="1" spans="1:11">
      <c r="A1021" s="20" t="s">
        <v>1352</v>
      </c>
      <c r="B1021" s="21" t="s">
        <v>1483</v>
      </c>
      <c r="C1021" s="22" t="s">
        <v>1353</v>
      </c>
      <c r="D1021" s="21" t="s">
        <v>1354</v>
      </c>
      <c r="E1021" s="21" t="s">
        <v>1355</v>
      </c>
      <c r="F1021" s="20">
        <v>420</v>
      </c>
      <c r="G1021" s="23">
        <v>12923.08</v>
      </c>
      <c r="H1021" s="23">
        <f t="shared" si="120"/>
        <v>15120.0036</v>
      </c>
      <c r="I1021" s="23">
        <f t="shared" si="114"/>
        <v>14231.9453085576</v>
      </c>
      <c r="J1021" s="23">
        <f t="shared" si="115"/>
        <v>33.8855840679943</v>
      </c>
      <c r="K1021" s="23">
        <f>SUM(H1021:H1047)</f>
        <v>52991.998539948</v>
      </c>
    </row>
    <row r="1022" customHeight="1" spans="1:10">
      <c r="A1022" s="20" t="s">
        <v>1474</v>
      </c>
      <c r="B1022" s="21" t="s">
        <v>1483</v>
      </c>
      <c r="C1022" s="22" t="s">
        <v>1377</v>
      </c>
      <c r="D1022" s="21" t="s">
        <v>1383</v>
      </c>
      <c r="E1022" s="21" t="s">
        <v>1379</v>
      </c>
      <c r="F1022" s="20">
        <v>60</v>
      </c>
      <c r="G1022" s="23">
        <v>2769.234</v>
      </c>
      <c r="H1022" s="23">
        <f t="shared" si="120"/>
        <v>3240.00378</v>
      </c>
      <c r="I1022" s="23">
        <f t="shared" si="114"/>
        <v>3049.70539798548</v>
      </c>
      <c r="J1022" s="23">
        <f t="shared" si="115"/>
        <v>50.828423299758</v>
      </c>
    </row>
    <row r="1023" customHeight="1" spans="1:10">
      <c r="A1023" s="20" t="s">
        <v>1365</v>
      </c>
      <c r="B1023" s="21" t="s">
        <v>1483</v>
      </c>
      <c r="C1023" s="22" t="s">
        <v>1484</v>
      </c>
      <c r="D1023" s="21" t="s">
        <v>1485</v>
      </c>
      <c r="E1023" s="21" t="s">
        <v>1359</v>
      </c>
      <c r="F1023" s="20">
        <v>100</v>
      </c>
      <c r="G1023" s="23">
        <v>1273.5</v>
      </c>
      <c r="H1023" s="23">
        <f t="shared" si="120"/>
        <v>1489.995</v>
      </c>
      <c r="I1023" s="23">
        <f t="shared" si="114"/>
        <v>1402.48163367</v>
      </c>
      <c r="J1023" s="23">
        <f t="shared" si="115"/>
        <v>14.0248163367</v>
      </c>
    </row>
    <row r="1024" customHeight="1" spans="1:10">
      <c r="A1024" s="20" t="s">
        <v>70</v>
      </c>
      <c r="B1024" s="21" t="s">
        <v>1483</v>
      </c>
      <c r="C1024" s="22" t="s">
        <v>1368</v>
      </c>
      <c r="D1024" s="21" t="s">
        <v>13</v>
      </c>
      <c r="E1024" s="21" t="s">
        <v>1425</v>
      </c>
      <c r="F1024" s="20">
        <v>200</v>
      </c>
      <c r="G1024" s="23">
        <v>1367.52</v>
      </c>
      <c r="H1024" s="23">
        <f t="shared" si="120"/>
        <v>1599.9984</v>
      </c>
      <c r="I1024" s="23">
        <f t="shared" si="114"/>
        <v>1506.0240939744</v>
      </c>
      <c r="J1024" s="23">
        <f t="shared" si="115"/>
        <v>7.530120469872</v>
      </c>
    </row>
    <row r="1025" customHeight="1" spans="1:10">
      <c r="A1025" s="20" t="s">
        <v>1356</v>
      </c>
      <c r="B1025" s="21" t="s">
        <v>1483</v>
      </c>
      <c r="C1025" s="22" t="s">
        <v>1427</v>
      </c>
      <c r="D1025" s="21" t="s">
        <v>1204</v>
      </c>
      <c r="E1025" s="21" t="s">
        <v>1359</v>
      </c>
      <c r="F1025" s="20">
        <v>190</v>
      </c>
      <c r="G1025" s="23">
        <v>2273.5</v>
      </c>
      <c r="H1025" s="23">
        <f t="shared" si="120"/>
        <v>2659.995</v>
      </c>
      <c r="I1025" s="23">
        <f t="shared" si="114"/>
        <v>2503.76285367</v>
      </c>
      <c r="J1025" s="23">
        <f t="shared" si="115"/>
        <v>13.1776992298421</v>
      </c>
    </row>
    <row r="1026" customHeight="1" spans="1:10">
      <c r="A1026" s="20" t="s">
        <v>1356</v>
      </c>
      <c r="B1026" s="21" t="s">
        <v>1483</v>
      </c>
      <c r="C1026" s="22" t="s">
        <v>1357</v>
      </c>
      <c r="D1026" s="21" t="s">
        <v>1358</v>
      </c>
      <c r="E1026" s="21" t="s">
        <v>1359</v>
      </c>
      <c r="F1026" s="20">
        <v>140</v>
      </c>
      <c r="G1026" s="23">
        <v>1675.21</v>
      </c>
      <c r="H1026" s="23">
        <f t="shared" si="120"/>
        <v>1959.9957</v>
      </c>
      <c r="I1026" s="23">
        <f t="shared" ref="I1026:I1089" si="121">H1026*0.941266</f>
        <v>1844.8773125562</v>
      </c>
      <c r="J1026" s="23">
        <f t="shared" ref="J1026:J1089" si="122">I1026/F1026</f>
        <v>13.1776950896871</v>
      </c>
    </row>
    <row r="1027" customHeight="1" spans="1:10">
      <c r="A1027" s="20" t="s">
        <v>1356</v>
      </c>
      <c r="B1027" s="21" t="s">
        <v>1483</v>
      </c>
      <c r="C1027" s="22" t="s">
        <v>1357</v>
      </c>
      <c r="D1027" s="21" t="s">
        <v>1358</v>
      </c>
      <c r="E1027" s="21" t="s">
        <v>1359</v>
      </c>
      <c r="F1027" s="20">
        <v>20</v>
      </c>
      <c r="G1027" s="23">
        <v>273.5</v>
      </c>
      <c r="H1027" s="23">
        <f t="shared" si="120"/>
        <v>319.995</v>
      </c>
      <c r="I1027" s="23">
        <f t="shared" si="121"/>
        <v>301.20041367</v>
      </c>
      <c r="J1027" s="23">
        <f t="shared" si="122"/>
        <v>15.0600206835</v>
      </c>
    </row>
    <row r="1028" customHeight="1" spans="1:10">
      <c r="A1028" s="20" t="s">
        <v>202</v>
      </c>
      <c r="B1028" s="21" t="s">
        <v>1483</v>
      </c>
      <c r="C1028" s="22" t="s">
        <v>1486</v>
      </c>
      <c r="D1028" s="21" t="s">
        <v>1487</v>
      </c>
      <c r="E1028" s="21" t="s">
        <v>1359</v>
      </c>
      <c r="F1028" s="20">
        <v>20</v>
      </c>
      <c r="G1028" s="23">
        <v>153.85</v>
      </c>
      <c r="H1028" s="23">
        <f t="shared" si="120"/>
        <v>180.0045</v>
      </c>
      <c r="I1028" s="23">
        <f t="shared" si="121"/>
        <v>169.432115697</v>
      </c>
      <c r="J1028" s="23">
        <f t="shared" si="122"/>
        <v>8.47160578485</v>
      </c>
    </row>
    <row r="1029" customHeight="1" spans="1:10">
      <c r="A1029" s="20" t="s">
        <v>1365</v>
      </c>
      <c r="B1029" s="21" t="s">
        <v>1483</v>
      </c>
      <c r="C1029" s="22" t="s">
        <v>1398</v>
      </c>
      <c r="D1029" s="21" t="s">
        <v>1373</v>
      </c>
      <c r="E1029" s="21" t="s">
        <v>1359</v>
      </c>
      <c r="F1029" s="20">
        <v>96</v>
      </c>
      <c r="G1029" s="23">
        <v>3610.26</v>
      </c>
      <c r="H1029" s="23">
        <f t="shared" si="120"/>
        <v>4224.0042</v>
      </c>
      <c r="I1029" s="23">
        <f t="shared" si="121"/>
        <v>3975.9115373172</v>
      </c>
      <c r="J1029" s="23">
        <f t="shared" si="122"/>
        <v>41.4157451803875</v>
      </c>
    </row>
    <row r="1030" customHeight="1" spans="1:10">
      <c r="A1030" s="20" t="s">
        <v>1365</v>
      </c>
      <c r="B1030" s="21" t="s">
        <v>1483</v>
      </c>
      <c r="C1030" s="22" t="s">
        <v>1398</v>
      </c>
      <c r="D1030" s="21" t="s">
        <v>1488</v>
      </c>
      <c r="E1030" s="21" t="s">
        <v>1359</v>
      </c>
      <c r="F1030" s="20">
        <v>2</v>
      </c>
      <c r="G1030" s="23">
        <v>300.85</v>
      </c>
      <c r="H1030" s="23">
        <f t="shared" si="120"/>
        <v>351.9945</v>
      </c>
      <c r="I1030" s="23">
        <f t="shared" si="121"/>
        <v>331.320455037</v>
      </c>
      <c r="J1030" s="23">
        <f t="shared" si="122"/>
        <v>165.6602275185</v>
      </c>
    </row>
    <row r="1031" customHeight="1" spans="1:10">
      <c r="A1031" s="20" t="s">
        <v>1365</v>
      </c>
      <c r="B1031" s="21" t="s">
        <v>1483</v>
      </c>
      <c r="C1031" s="22" t="s">
        <v>1422</v>
      </c>
      <c r="D1031" s="21" t="s">
        <v>1423</v>
      </c>
      <c r="E1031" s="21" t="s">
        <v>1359</v>
      </c>
      <c r="F1031" s="20">
        <v>120</v>
      </c>
      <c r="G1031" s="23">
        <v>969.23</v>
      </c>
      <c r="H1031" s="23">
        <f t="shared" si="120"/>
        <v>1133.9991</v>
      </c>
      <c r="I1031" s="23">
        <f t="shared" si="121"/>
        <v>1067.3947968606</v>
      </c>
      <c r="J1031" s="23">
        <f t="shared" si="122"/>
        <v>8.894956640505</v>
      </c>
    </row>
    <row r="1032" customHeight="1" spans="1:10">
      <c r="A1032" s="20" t="s">
        <v>1356</v>
      </c>
      <c r="B1032" s="21" t="s">
        <v>1483</v>
      </c>
      <c r="C1032" s="22" t="s">
        <v>1362</v>
      </c>
      <c r="D1032" s="21" t="s">
        <v>165</v>
      </c>
      <c r="E1032" s="21" t="s">
        <v>1364</v>
      </c>
      <c r="F1032" s="20">
        <v>90</v>
      </c>
      <c r="G1032" s="23">
        <v>1076.924</v>
      </c>
      <c r="H1032" s="23">
        <f t="shared" si="120"/>
        <v>1260.00108</v>
      </c>
      <c r="I1032" s="23">
        <f t="shared" si="121"/>
        <v>1185.99617656728</v>
      </c>
      <c r="J1032" s="23">
        <f t="shared" si="122"/>
        <v>13.177735295192</v>
      </c>
    </row>
    <row r="1033" customHeight="1" spans="1:10">
      <c r="A1033" s="20" t="s">
        <v>1374</v>
      </c>
      <c r="B1033" s="21" t="s">
        <v>1483</v>
      </c>
      <c r="C1033" s="22" t="s">
        <v>1375</v>
      </c>
      <c r="D1033" s="21" t="s">
        <v>1376</v>
      </c>
      <c r="E1033" s="21" t="s">
        <v>1359</v>
      </c>
      <c r="F1033" s="20">
        <v>40</v>
      </c>
      <c r="G1033" s="23">
        <v>444.4444444</v>
      </c>
      <c r="H1033" s="23">
        <f t="shared" si="120"/>
        <v>519.999999948</v>
      </c>
      <c r="I1033" s="23">
        <f t="shared" si="121"/>
        <v>489.458319951054</v>
      </c>
      <c r="J1033" s="23">
        <f t="shared" si="122"/>
        <v>12.2364579987764</v>
      </c>
    </row>
    <row r="1034" customHeight="1" spans="1:10">
      <c r="A1034" s="20" t="s">
        <v>1365</v>
      </c>
      <c r="B1034" s="21" t="s">
        <v>1483</v>
      </c>
      <c r="C1034" s="22" t="s">
        <v>1489</v>
      </c>
      <c r="D1034" s="21" t="s">
        <v>1490</v>
      </c>
      <c r="E1034" s="21" t="s">
        <v>1359</v>
      </c>
      <c r="F1034" s="20">
        <v>60</v>
      </c>
      <c r="G1034" s="23">
        <v>666.674</v>
      </c>
      <c r="H1034" s="23">
        <f t="shared" si="120"/>
        <v>780.00858</v>
      </c>
      <c r="I1034" s="23">
        <f t="shared" si="121"/>
        <v>734.19555606228</v>
      </c>
      <c r="J1034" s="23">
        <f t="shared" si="122"/>
        <v>12.236592601038</v>
      </c>
    </row>
    <row r="1035" customHeight="1" spans="1:10">
      <c r="A1035" s="20" t="s">
        <v>57</v>
      </c>
      <c r="B1035" s="21" t="s">
        <v>1483</v>
      </c>
      <c r="C1035" s="22" t="s">
        <v>93</v>
      </c>
      <c r="D1035" s="21" t="s">
        <v>132</v>
      </c>
      <c r="E1035" s="21" t="s">
        <v>1382</v>
      </c>
      <c r="F1035" s="20">
        <v>60</v>
      </c>
      <c r="G1035" s="23">
        <v>1487.18</v>
      </c>
      <c r="H1035" s="23">
        <f t="shared" si="120"/>
        <v>1740.0006</v>
      </c>
      <c r="I1035" s="23">
        <f t="shared" si="121"/>
        <v>1637.8034047596</v>
      </c>
      <c r="J1035" s="23">
        <f t="shared" si="122"/>
        <v>27.29672341266</v>
      </c>
    </row>
    <row r="1036" customHeight="1" spans="1:10">
      <c r="A1036" s="20" t="s">
        <v>1477</v>
      </c>
      <c r="B1036" s="21" t="s">
        <v>1483</v>
      </c>
      <c r="C1036" s="22" t="s">
        <v>1478</v>
      </c>
      <c r="D1036" s="21" t="s">
        <v>1479</v>
      </c>
      <c r="E1036" s="21" t="s">
        <v>1480</v>
      </c>
      <c r="F1036" s="20">
        <v>100</v>
      </c>
      <c r="G1036" s="23">
        <v>1965.81</v>
      </c>
      <c r="H1036" s="23">
        <f t="shared" si="120"/>
        <v>2299.9977</v>
      </c>
      <c r="I1036" s="23">
        <f t="shared" si="121"/>
        <v>2164.9096350882</v>
      </c>
      <c r="J1036" s="23">
        <f t="shared" si="122"/>
        <v>21.649096350882</v>
      </c>
    </row>
    <row r="1037" customHeight="1" spans="1:10">
      <c r="A1037" s="20" t="s">
        <v>1365</v>
      </c>
      <c r="B1037" s="21" t="s">
        <v>1483</v>
      </c>
      <c r="C1037" s="22" t="s">
        <v>1372</v>
      </c>
      <c r="D1037" s="21" t="s">
        <v>1373</v>
      </c>
      <c r="E1037" s="21" t="s">
        <v>1359</v>
      </c>
      <c r="F1037" s="20">
        <v>10</v>
      </c>
      <c r="G1037" s="23">
        <v>196.58</v>
      </c>
      <c r="H1037" s="23">
        <f t="shared" si="120"/>
        <v>229.9986</v>
      </c>
      <c r="I1037" s="23">
        <f t="shared" si="121"/>
        <v>216.4898622276</v>
      </c>
      <c r="J1037" s="23">
        <f t="shared" si="122"/>
        <v>21.64898622276</v>
      </c>
    </row>
    <row r="1038" customHeight="1" spans="1:10">
      <c r="A1038" s="20" t="s">
        <v>1352</v>
      </c>
      <c r="B1038" s="21" t="s">
        <v>1483</v>
      </c>
      <c r="C1038" s="22" t="s">
        <v>1419</v>
      </c>
      <c r="D1038" s="21" t="s">
        <v>1420</v>
      </c>
      <c r="E1038" s="21" t="s">
        <v>1359</v>
      </c>
      <c r="F1038" s="20">
        <v>470</v>
      </c>
      <c r="G1038" s="23">
        <v>3615.38</v>
      </c>
      <c r="H1038" s="23">
        <f t="shared" si="120"/>
        <v>4229.9946</v>
      </c>
      <c r="I1038" s="23">
        <f t="shared" si="121"/>
        <v>3981.5500971636</v>
      </c>
      <c r="J1038" s="23">
        <f t="shared" si="122"/>
        <v>8.47138318545447</v>
      </c>
    </row>
    <row r="1039" customHeight="1" spans="1:10">
      <c r="A1039" s="20" t="s">
        <v>1491</v>
      </c>
      <c r="B1039" s="21" t="s">
        <v>1483</v>
      </c>
      <c r="C1039" s="22" t="s">
        <v>1492</v>
      </c>
      <c r="D1039" s="21" t="s">
        <v>1493</v>
      </c>
      <c r="E1039" s="21" t="s">
        <v>1409</v>
      </c>
      <c r="F1039" s="20">
        <v>190</v>
      </c>
      <c r="G1039" s="23">
        <v>1753.85</v>
      </c>
      <c r="H1039" s="23">
        <f t="shared" si="120"/>
        <v>2052.0045</v>
      </c>
      <c r="I1039" s="23">
        <f t="shared" si="121"/>
        <v>1931.482067697</v>
      </c>
      <c r="J1039" s="23">
        <f t="shared" si="122"/>
        <v>10.1656950931421</v>
      </c>
    </row>
    <row r="1040" customHeight="1" spans="1:10">
      <c r="A1040" s="20" t="s">
        <v>1352</v>
      </c>
      <c r="B1040" s="21" t="s">
        <v>1483</v>
      </c>
      <c r="C1040" s="22" t="s">
        <v>1401</v>
      </c>
      <c r="D1040" s="21" t="s">
        <v>1402</v>
      </c>
      <c r="E1040" s="21" t="s">
        <v>1359</v>
      </c>
      <c r="F1040" s="20">
        <v>100</v>
      </c>
      <c r="G1040" s="23">
        <v>1367.52</v>
      </c>
      <c r="H1040" s="23">
        <f t="shared" si="120"/>
        <v>1599.9984</v>
      </c>
      <c r="I1040" s="23">
        <f t="shared" si="121"/>
        <v>1506.0240939744</v>
      </c>
      <c r="J1040" s="23">
        <f t="shared" si="122"/>
        <v>15.060240939744</v>
      </c>
    </row>
    <row r="1041" customHeight="1" spans="1:10">
      <c r="A1041" s="20" t="s">
        <v>1352</v>
      </c>
      <c r="B1041" s="21" t="s">
        <v>1483</v>
      </c>
      <c r="C1041" s="22" t="s">
        <v>1414</v>
      </c>
      <c r="D1041" s="21" t="s">
        <v>13</v>
      </c>
      <c r="E1041" s="21" t="s">
        <v>1415</v>
      </c>
      <c r="F1041" s="20">
        <v>60</v>
      </c>
      <c r="G1041" s="23">
        <v>897.44</v>
      </c>
      <c r="H1041" s="23">
        <f t="shared" si="120"/>
        <v>1050.0048</v>
      </c>
      <c r="I1041" s="23">
        <f t="shared" si="121"/>
        <v>988.3338180768</v>
      </c>
      <c r="J1041" s="23">
        <f t="shared" si="122"/>
        <v>16.47223030128</v>
      </c>
    </row>
    <row r="1042" customHeight="1" spans="1:10">
      <c r="A1042" s="20" t="s">
        <v>1369</v>
      </c>
      <c r="B1042" s="21" t="s">
        <v>1483</v>
      </c>
      <c r="C1042" s="22" t="s">
        <v>1370</v>
      </c>
      <c r="D1042" s="21" t="s">
        <v>1494</v>
      </c>
      <c r="E1042" s="21" t="s">
        <v>1355</v>
      </c>
      <c r="F1042" s="20">
        <v>120</v>
      </c>
      <c r="G1042" s="23">
        <v>743.59</v>
      </c>
      <c r="H1042" s="23">
        <f t="shared" si="120"/>
        <v>870.0003</v>
      </c>
      <c r="I1042" s="23">
        <f t="shared" si="121"/>
        <v>818.9017023798</v>
      </c>
      <c r="J1042" s="23">
        <f t="shared" si="122"/>
        <v>6.824180853165</v>
      </c>
    </row>
    <row r="1043" customHeight="1" spans="1:10">
      <c r="A1043" s="20" t="s">
        <v>1365</v>
      </c>
      <c r="B1043" s="21" t="s">
        <v>1483</v>
      </c>
      <c r="C1043" s="22" t="s">
        <v>1439</v>
      </c>
      <c r="D1043" s="21" t="s">
        <v>1440</v>
      </c>
      <c r="E1043" s="21" t="s">
        <v>1359</v>
      </c>
      <c r="F1043" s="20">
        <v>120</v>
      </c>
      <c r="G1043" s="23">
        <v>1641.03</v>
      </c>
      <c r="H1043" s="23">
        <f t="shared" si="120"/>
        <v>1920.0051</v>
      </c>
      <c r="I1043" s="23">
        <f t="shared" si="121"/>
        <v>1807.2355204566</v>
      </c>
      <c r="J1043" s="23">
        <f t="shared" si="122"/>
        <v>15.060296003805</v>
      </c>
    </row>
    <row r="1044" customHeight="1" spans="1:10">
      <c r="A1044" s="20" t="s">
        <v>1399</v>
      </c>
      <c r="B1044" s="21" t="s">
        <v>1483</v>
      </c>
      <c r="C1044" s="22" t="s">
        <v>1400</v>
      </c>
      <c r="D1044" s="21" t="s">
        <v>62</v>
      </c>
      <c r="E1044" s="21" t="s">
        <v>1382</v>
      </c>
      <c r="F1044" s="20">
        <v>30</v>
      </c>
      <c r="G1044" s="23">
        <v>892.31</v>
      </c>
      <c r="H1044" s="23">
        <f t="shared" si="120"/>
        <v>1044.0027</v>
      </c>
      <c r="I1044" s="23">
        <f t="shared" si="121"/>
        <v>982.6842454182</v>
      </c>
      <c r="J1044" s="23">
        <f t="shared" si="122"/>
        <v>32.75614151394</v>
      </c>
    </row>
    <row r="1045" customHeight="1" spans="1:10">
      <c r="A1045" s="20" t="s">
        <v>1365</v>
      </c>
      <c r="B1045" s="21" t="s">
        <v>1483</v>
      </c>
      <c r="C1045" s="22" t="s">
        <v>1371</v>
      </c>
      <c r="D1045" s="21" t="s">
        <v>1204</v>
      </c>
      <c r="E1045" s="21" t="s">
        <v>1359</v>
      </c>
      <c r="F1045" s="20">
        <v>10</v>
      </c>
      <c r="G1045" s="23">
        <v>136.75</v>
      </c>
      <c r="H1045" s="23">
        <f t="shared" si="120"/>
        <v>159.9975</v>
      </c>
      <c r="I1045" s="23">
        <f t="shared" si="121"/>
        <v>150.600206835</v>
      </c>
      <c r="J1045" s="23">
        <f t="shared" si="122"/>
        <v>15.0600206835</v>
      </c>
    </row>
    <row r="1046" customHeight="1" spans="1:10">
      <c r="A1046" s="20" t="s">
        <v>1356</v>
      </c>
      <c r="B1046" s="21" t="s">
        <v>1483</v>
      </c>
      <c r="C1046" s="22" t="s">
        <v>1495</v>
      </c>
      <c r="D1046" s="21" t="s">
        <v>1496</v>
      </c>
      <c r="E1046" s="21" t="s">
        <v>1359</v>
      </c>
      <c r="F1046" s="20">
        <v>40</v>
      </c>
      <c r="G1046" s="23">
        <v>423.93</v>
      </c>
      <c r="H1046" s="23">
        <f t="shared" si="120"/>
        <v>495.9981</v>
      </c>
      <c r="I1046" s="23">
        <f t="shared" si="121"/>
        <v>466.8661475946</v>
      </c>
      <c r="J1046" s="23">
        <f t="shared" si="122"/>
        <v>11.671653689865</v>
      </c>
    </row>
    <row r="1047" customHeight="1" spans="1:10">
      <c r="A1047" s="20" t="s">
        <v>1365</v>
      </c>
      <c r="B1047" s="21" t="s">
        <v>1483</v>
      </c>
      <c r="C1047" s="22" t="s">
        <v>1367</v>
      </c>
      <c r="D1047" s="21" t="s">
        <v>146</v>
      </c>
      <c r="E1047" s="20" t="s">
        <v>1359</v>
      </c>
      <c r="F1047" s="20">
        <v>20</v>
      </c>
      <c r="G1047" s="23">
        <v>393.16</v>
      </c>
      <c r="H1047" s="23">
        <f t="shared" si="120"/>
        <v>459.9972</v>
      </c>
      <c r="I1047" s="23">
        <f t="shared" si="121"/>
        <v>432.9797244552</v>
      </c>
      <c r="J1047" s="23">
        <f t="shared" si="122"/>
        <v>21.64898622276</v>
      </c>
    </row>
    <row r="1048" customHeight="1" spans="1:11">
      <c r="A1048" s="20" t="s">
        <v>1352</v>
      </c>
      <c r="B1048" s="21" t="s">
        <v>1497</v>
      </c>
      <c r="C1048" s="22" t="s">
        <v>1411</v>
      </c>
      <c r="D1048" s="21" t="s">
        <v>477</v>
      </c>
      <c r="E1048" s="21" t="s">
        <v>1382</v>
      </c>
      <c r="F1048" s="20">
        <v>20</v>
      </c>
      <c r="G1048" s="23">
        <v>252.14</v>
      </c>
      <c r="H1048" s="23">
        <f t="shared" si="120"/>
        <v>295.0038</v>
      </c>
      <c r="I1048" s="23">
        <f t="shared" si="121"/>
        <v>277.6770468108</v>
      </c>
      <c r="J1048" s="23">
        <f t="shared" si="122"/>
        <v>13.88385234054</v>
      </c>
      <c r="K1048" s="23">
        <f>SUM(H1048:H1056)</f>
        <v>5651.00055</v>
      </c>
    </row>
    <row r="1049" customHeight="1" spans="1:10">
      <c r="A1049" s="20" t="s">
        <v>123</v>
      </c>
      <c r="B1049" s="21" t="s">
        <v>1497</v>
      </c>
      <c r="C1049" s="22" t="s">
        <v>1412</v>
      </c>
      <c r="D1049" s="21" t="s">
        <v>477</v>
      </c>
      <c r="E1049" s="21" t="s">
        <v>1382</v>
      </c>
      <c r="F1049" s="20">
        <v>20</v>
      </c>
      <c r="G1049" s="23">
        <v>252.14</v>
      </c>
      <c r="H1049" s="23">
        <f t="shared" si="120"/>
        <v>295.0038</v>
      </c>
      <c r="I1049" s="23">
        <f t="shared" si="121"/>
        <v>277.6770468108</v>
      </c>
      <c r="J1049" s="23">
        <f t="shared" si="122"/>
        <v>13.88385234054</v>
      </c>
    </row>
    <row r="1050" customHeight="1" spans="1:10">
      <c r="A1050" s="20" t="s">
        <v>1352</v>
      </c>
      <c r="B1050" s="21" t="s">
        <v>1497</v>
      </c>
      <c r="C1050" s="22" t="s">
        <v>1401</v>
      </c>
      <c r="D1050" s="21" t="s">
        <v>1402</v>
      </c>
      <c r="E1050" s="21" t="s">
        <v>1359</v>
      </c>
      <c r="F1050" s="20">
        <v>40</v>
      </c>
      <c r="G1050" s="23">
        <v>492.31</v>
      </c>
      <c r="H1050" s="23">
        <f t="shared" si="120"/>
        <v>576.0027</v>
      </c>
      <c r="I1050" s="23">
        <f t="shared" si="121"/>
        <v>542.1717574182</v>
      </c>
      <c r="J1050" s="23">
        <f t="shared" si="122"/>
        <v>13.554293935455</v>
      </c>
    </row>
    <row r="1051" customHeight="1" spans="1:10">
      <c r="A1051" s="20" t="s">
        <v>57</v>
      </c>
      <c r="B1051" s="21" t="s">
        <v>1497</v>
      </c>
      <c r="C1051" s="22" t="s">
        <v>93</v>
      </c>
      <c r="D1051" s="21" t="s">
        <v>132</v>
      </c>
      <c r="E1051" s="21" t="s">
        <v>1382</v>
      </c>
      <c r="F1051" s="20">
        <v>30</v>
      </c>
      <c r="G1051" s="23">
        <v>743.59</v>
      </c>
      <c r="H1051" s="23">
        <f t="shared" si="120"/>
        <v>870.0003</v>
      </c>
      <c r="I1051" s="23">
        <f t="shared" si="121"/>
        <v>818.9017023798</v>
      </c>
      <c r="J1051" s="23">
        <f t="shared" si="122"/>
        <v>27.29672341266</v>
      </c>
    </row>
    <row r="1052" customHeight="1" spans="1:10">
      <c r="A1052" s="20" t="s">
        <v>1352</v>
      </c>
      <c r="B1052" s="21" t="s">
        <v>1497</v>
      </c>
      <c r="C1052" s="22" t="s">
        <v>1414</v>
      </c>
      <c r="D1052" s="21" t="s">
        <v>13</v>
      </c>
      <c r="E1052" s="21" t="s">
        <v>1415</v>
      </c>
      <c r="F1052" s="20">
        <v>30</v>
      </c>
      <c r="G1052" s="23">
        <v>448.72</v>
      </c>
      <c r="H1052" s="23">
        <f t="shared" si="120"/>
        <v>525.0024</v>
      </c>
      <c r="I1052" s="23">
        <f t="shared" si="121"/>
        <v>494.1669090384</v>
      </c>
      <c r="J1052" s="23">
        <f t="shared" si="122"/>
        <v>16.47223030128</v>
      </c>
    </row>
    <row r="1053" customHeight="1" spans="1:10">
      <c r="A1053" s="20" t="s">
        <v>1365</v>
      </c>
      <c r="B1053" s="21" t="s">
        <v>1497</v>
      </c>
      <c r="C1053" s="22" t="s">
        <v>1398</v>
      </c>
      <c r="D1053" s="21" t="s">
        <v>1373</v>
      </c>
      <c r="E1053" s="21" t="s">
        <v>1359</v>
      </c>
      <c r="F1053" s="20">
        <v>6</v>
      </c>
      <c r="G1053" s="23">
        <v>225.64</v>
      </c>
      <c r="H1053" s="23">
        <f t="shared" si="120"/>
        <v>263.9988</v>
      </c>
      <c r="I1053" s="23">
        <f t="shared" si="121"/>
        <v>248.4930944808</v>
      </c>
      <c r="J1053" s="23">
        <f t="shared" si="122"/>
        <v>41.4155157468</v>
      </c>
    </row>
    <row r="1054" customHeight="1" spans="1:10">
      <c r="A1054" s="20" t="s">
        <v>1352</v>
      </c>
      <c r="B1054" s="21" t="s">
        <v>1497</v>
      </c>
      <c r="C1054" s="22" t="s">
        <v>1353</v>
      </c>
      <c r="D1054" s="21" t="s">
        <v>1354</v>
      </c>
      <c r="E1054" s="21" t="s">
        <v>1355</v>
      </c>
      <c r="F1054" s="20">
        <v>60</v>
      </c>
      <c r="G1054" s="23">
        <v>1794.865</v>
      </c>
      <c r="H1054" s="23">
        <f t="shared" si="120"/>
        <v>2099.99205</v>
      </c>
      <c r="I1054" s="23">
        <f t="shared" si="121"/>
        <v>1976.6511169353</v>
      </c>
      <c r="J1054" s="23">
        <f t="shared" si="122"/>
        <v>32.944185282255</v>
      </c>
    </row>
    <row r="1055" customHeight="1" spans="1:10">
      <c r="A1055" s="20" t="s">
        <v>1491</v>
      </c>
      <c r="B1055" s="21" t="s">
        <v>1497</v>
      </c>
      <c r="C1055" s="22" t="s">
        <v>1492</v>
      </c>
      <c r="D1055" s="21" t="s">
        <v>1493</v>
      </c>
      <c r="E1055" s="21" t="s">
        <v>1409</v>
      </c>
      <c r="F1055" s="20">
        <v>60</v>
      </c>
      <c r="G1055" s="23">
        <v>415.38</v>
      </c>
      <c r="H1055" s="23">
        <f t="shared" si="120"/>
        <v>485.9946</v>
      </c>
      <c r="I1055" s="23">
        <f t="shared" si="121"/>
        <v>457.4501931636</v>
      </c>
      <c r="J1055" s="23">
        <f t="shared" si="122"/>
        <v>7.62416988606</v>
      </c>
    </row>
    <row r="1056" customHeight="1" spans="1:10">
      <c r="A1056" s="20" t="s">
        <v>70</v>
      </c>
      <c r="B1056" s="21" t="s">
        <v>1497</v>
      </c>
      <c r="C1056" s="22" t="s">
        <v>1368</v>
      </c>
      <c r="D1056" s="21" t="s">
        <v>13</v>
      </c>
      <c r="E1056" s="21" t="s">
        <v>1425</v>
      </c>
      <c r="F1056" s="20">
        <v>30</v>
      </c>
      <c r="G1056" s="23">
        <v>205.13</v>
      </c>
      <c r="H1056" s="23">
        <f t="shared" si="120"/>
        <v>240.0021</v>
      </c>
      <c r="I1056" s="23">
        <f t="shared" si="121"/>
        <v>225.9058166586</v>
      </c>
      <c r="J1056" s="23">
        <f t="shared" si="122"/>
        <v>7.53019388862</v>
      </c>
    </row>
    <row r="1057" customHeight="1" spans="1:11">
      <c r="A1057" s="20" t="s">
        <v>1365</v>
      </c>
      <c r="B1057" s="21" t="s">
        <v>1498</v>
      </c>
      <c r="C1057" s="22" t="s">
        <v>1398</v>
      </c>
      <c r="D1057" s="21" t="s">
        <v>1373</v>
      </c>
      <c r="E1057" s="21" t="s">
        <v>1359</v>
      </c>
      <c r="F1057" s="20">
        <v>96</v>
      </c>
      <c r="G1057" s="23">
        <v>2379.49</v>
      </c>
      <c r="H1057" s="23">
        <f t="shared" si="120"/>
        <v>2784.0033</v>
      </c>
      <c r="I1057" s="23">
        <f t="shared" si="121"/>
        <v>2620.4876501778</v>
      </c>
      <c r="J1057" s="23">
        <f t="shared" si="122"/>
        <v>27.2967463560187</v>
      </c>
      <c r="K1057" s="23">
        <f>SUM(H1057:H1058)</f>
        <v>2809.6497</v>
      </c>
    </row>
    <row r="1058" customHeight="1" spans="1:10">
      <c r="A1058" s="20" t="s">
        <v>1352</v>
      </c>
      <c r="B1058" s="21" t="s">
        <v>1498</v>
      </c>
      <c r="C1058" s="22" t="s">
        <v>1426</v>
      </c>
      <c r="D1058" s="21" t="s">
        <v>33</v>
      </c>
      <c r="E1058" s="21" t="s">
        <v>1359</v>
      </c>
      <c r="F1058" s="20">
        <v>3</v>
      </c>
      <c r="G1058" s="23">
        <v>21.92</v>
      </c>
      <c r="H1058" s="23">
        <f t="shared" si="120"/>
        <v>25.6464</v>
      </c>
      <c r="I1058" s="23">
        <f t="shared" si="121"/>
        <v>24.1400843424</v>
      </c>
      <c r="J1058" s="23">
        <f t="shared" si="122"/>
        <v>8.0466947808</v>
      </c>
    </row>
    <row r="1059" customHeight="1" spans="1:11">
      <c r="A1059" s="20" t="s">
        <v>1380</v>
      </c>
      <c r="B1059" s="21" t="s">
        <v>167</v>
      </c>
      <c r="C1059" s="22" t="s">
        <v>1381</v>
      </c>
      <c r="D1059" s="21" t="s">
        <v>477</v>
      </c>
      <c r="E1059" s="21" t="s">
        <v>1437</v>
      </c>
      <c r="F1059" s="20">
        <v>480</v>
      </c>
      <c r="G1059" s="23">
        <v>2666.67</v>
      </c>
      <c r="H1059" s="23">
        <f t="shared" si="120"/>
        <v>3120.0039</v>
      </c>
      <c r="I1059" s="23">
        <f t="shared" si="121"/>
        <v>2936.7535909374</v>
      </c>
      <c r="J1059" s="23">
        <f t="shared" si="122"/>
        <v>6.11823664778625</v>
      </c>
      <c r="K1059" s="23">
        <f t="shared" ref="K1059:K1062" si="123">H1059</f>
        <v>3120.0039</v>
      </c>
    </row>
    <row r="1060" customHeight="1" spans="1:11">
      <c r="A1060" s="20" t="s">
        <v>1392</v>
      </c>
      <c r="B1060" s="21" t="s">
        <v>1499</v>
      </c>
      <c r="C1060" s="22" t="s">
        <v>1394</v>
      </c>
      <c r="D1060" s="21" t="s">
        <v>1395</v>
      </c>
      <c r="E1060" s="21" t="s">
        <v>1396</v>
      </c>
      <c r="F1060" s="20">
        <v>1000</v>
      </c>
      <c r="G1060" s="23">
        <v>11965.81</v>
      </c>
      <c r="H1060" s="23">
        <f t="shared" si="120"/>
        <v>13999.9977</v>
      </c>
      <c r="I1060" s="23">
        <f t="shared" si="121"/>
        <v>13177.7218350882</v>
      </c>
      <c r="J1060" s="23">
        <f t="shared" si="122"/>
        <v>13.1777218350882</v>
      </c>
      <c r="K1060" s="23">
        <f t="shared" si="123"/>
        <v>13999.9977</v>
      </c>
    </row>
    <row r="1061" customHeight="1" spans="1:11">
      <c r="A1061" s="20" t="s">
        <v>1500</v>
      </c>
      <c r="B1061" s="21" t="s">
        <v>1501</v>
      </c>
      <c r="C1061" s="22" t="s">
        <v>1502</v>
      </c>
      <c r="D1061" s="21" t="s">
        <v>85</v>
      </c>
      <c r="E1061" s="21" t="s">
        <v>1503</v>
      </c>
      <c r="F1061" s="20">
        <v>200</v>
      </c>
      <c r="G1061" s="23">
        <v>6170.94</v>
      </c>
      <c r="H1061" s="23">
        <f t="shared" si="120"/>
        <v>7219.9998</v>
      </c>
      <c r="I1061" s="23">
        <f t="shared" si="121"/>
        <v>6795.9403317468</v>
      </c>
      <c r="J1061" s="23">
        <f t="shared" si="122"/>
        <v>33.979701658734</v>
      </c>
      <c r="K1061" s="23">
        <f t="shared" si="123"/>
        <v>7219.9998</v>
      </c>
    </row>
    <row r="1062" customHeight="1" spans="1:11">
      <c r="A1062" s="20" t="s">
        <v>1352</v>
      </c>
      <c r="B1062" s="21" t="s">
        <v>1504</v>
      </c>
      <c r="C1062" s="22" t="s">
        <v>1353</v>
      </c>
      <c r="D1062" s="21" t="s">
        <v>1354</v>
      </c>
      <c r="E1062" s="21" t="s">
        <v>1355</v>
      </c>
      <c r="F1062" s="20">
        <v>300</v>
      </c>
      <c r="G1062" s="23">
        <v>10256.41</v>
      </c>
      <c r="H1062" s="23">
        <f t="shared" si="120"/>
        <v>11999.9997</v>
      </c>
      <c r="I1062" s="23">
        <f t="shared" si="121"/>
        <v>11295.1917176202</v>
      </c>
      <c r="J1062" s="23">
        <f t="shared" si="122"/>
        <v>37.650639058734</v>
      </c>
      <c r="K1062" s="23">
        <f t="shared" si="123"/>
        <v>11999.9997</v>
      </c>
    </row>
    <row r="1063" customHeight="1" spans="1:11">
      <c r="A1063" s="20" t="s">
        <v>1352</v>
      </c>
      <c r="B1063" s="21" t="s">
        <v>1505</v>
      </c>
      <c r="C1063" s="22" t="s">
        <v>1401</v>
      </c>
      <c r="D1063" s="21" t="s">
        <v>1402</v>
      </c>
      <c r="E1063" s="21" t="s">
        <v>1359</v>
      </c>
      <c r="F1063" s="20">
        <v>200</v>
      </c>
      <c r="G1063" s="23">
        <v>2461.54</v>
      </c>
      <c r="H1063" s="23">
        <f t="shared" si="120"/>
        <v>2880.0018</v>
      </c>
      <c r="I1063" s="23">
        <f t="shared" si="121"/>
        <v>2710.8477742788</v>
      </c>
      <c r="J1063" s="23">
        <f t="shared" si="122"/>
        <v>13.554238871394</v>
      </c>
      <c r="K1063" s="23">
        <f>SUM(H1063:H1066)</f>
        <v>4463.9946</v>
      </c>
    </row>
    <row r="1064" customHeight="1" spans="1:10">
      <c r="A1064" s="20" t="s">
        <v>1356</v>
      </c>
      <c r="B1064" s="21" t="s">
        <v>1505</v>
      </c>
      <c r="C1064" s="22" t="s">
        <v>1362</v>
      </c>
      <c r="D1064" s="21" t="s">
        <v>165</v>
      </c>
      <c r="E1064" s="21" t="s">
        <v>1364</v>
      </c>
      <c r="F1064" s="20">
        <v>50</v>
      </c>
      <c r="G1064" s="23">
        <v>538.46</v>
      </c>
      <c r="H1064" s="23">
        <f t="shared" si="120"/>
        <v>629.9982</v>
      </c>
      <c r="I1064" s="23">
        <f t="shared" si="121"/>
        <v>592.9958857212</v>
      </c>
      <c r="J1064" s="23">
        <f t="shared" si="122"/>
        <v>11.859917714424</v>
      </c>
    </row>
    <row r="1065" ht="22.5" spans="1:10">
      <c r="A1065" s="20" t="s">
        <v>74</v>
      </c>
      <c r="B1065" s="21" t="s">
        <v>1505</v>
      </c>
      <c r="C1065" s="22" t="s">
        <v>1451</v>
      </c>
      <c r="D1065" s="21" t="s">
        <v>33</v>
      </c>
      <c r="E1065" s="21" t="s">
        <v>1452</v>
      </c>
      <c r="F1065" s="20">
        <v>49</v>
      </c>
      <c r="G1065" s="23">
        <v>490</v>
      </c>
      <c r="H1065" s="23">
        <f t="shared" si="120"/>
        <v>573.3</v>
      </c>
      <c r="I1065" s="23">
        <f t="shared" si="121"/>
        <v>539.6277978</v>
      </c>
      <c r="J1065" s="23">
        <f t="shared" si="122"/>
        <v>11.0128122</v>
      </c>
    </row>
    <row r="1066" ht="13.5" spans="1:10">
      <c r="A1066" s="20" t="s">
        <v>1352</v>
      </c>
      <c r="B1066" s="21" t="s">
        <v>1505</v>
      </c>
      <c r="C1066" s="22" t="s">
        <v>1419</v>
      </c>
      <c r="D1066" s="21" t="s">
        <v>1420</v>
      </c>
      <c r="E1066" s="21" t="s">
        <v>1359</v>
      </c>
      <c r="F1066" s="20">
        <v>47</v>
      </c>
      <c r="G1066" s="23">
        <v>325.38</v>
      </c>
      <c r="H1066" s="23">
        <f>G1066*1.17</f>
        <v>380.6946</v>
      </c>
      <c r="I1066" s="23">
        <v>162.65</v>
      </c>
      <c r="J1066" s="23">
        <f t="shared" si="122"/>
        <v>3.46063829787234</v>
      </c>
    </row>
    <row r="1067" customHeight="1" spans="1:11">
      <c r="A1067" s="20" t="s">
        <v>29</v>
      </c>
      <c r="B1067" s="21" t="s">
        <v>827</v>
      </c>
      <c r="C1067" s="22" t="s">
        <v>323</v>
      </c>
      <c r="D1067" s="21" t="s">
        <v>324</v>
      </c>
      <c r="E1067" s="21" t="s">
        <v>1222</v>
      </c>
      <c r="F1067" s="20">
        <v>3200</v>
      </c>
      <c r="G1067" s="23">
        <v>18598.29</v>
      </c>
      <c r="H1067" s="23">
        <f t="shared" ref="H1067:H1128" si="124">G1067*1.17</f>
        <v>21759.9993</v>
      </c>
      <c r="I1067" s="23">
        <f>H1067*0.941266</f>
        <v>20481.9475011138</v>
      </c>
      <c r="J1067" s="23">
        <f>I1067/F1067</f>
        <v>6.40060859409806</v>
      </c>
      <c r="K1067" s="23">
        <f>H1067</f>
        <v>21759.9993</v>
      </c>
    </row>
    <row r="1068" customHeight="1" spans="1:11">
      <c r="A1068" s="20" t="s">
        <v>1352</v>
      </c>
      <c r="B1068" s="21" t="s">
        <v>1506</v>
      </c>
      <c r="C1068" s="22" t="s">
        <v>1353</v>
      </c>
      <c r="D1068" s="21" t="s">
        <v>1354</v>
      </c>
      <c r="E1068" s="21" t="s">
        <v>1355</v>
      </c>
      <c r="F1068" s="20">
        <v>480</v>
      </c>
      <c r="G1068" s="23">
        <v>15466.67</v>
      </c>
      <c r="H1068" s="23">
        <f t="shared" si="124"/>
        <v>18096.0039</v>
      </c>
      <c r="I1068" s="23">
        <f>H1068*0.941266</f>
        <v>17033.1532069374</v>
      </c>
      <c r="J1068" s="23">
        <f>I1068/F1068</f>
        <v>35.4857358477863</v>
      </c>
      <c r="K1068" s="23">
        <f>SUM(H1068:H1080)</f>
        <v>58508.4018285</v>
      </c>
    </row>
    <row r="1069" customHeight="1" spans="1:10">
      <c r="A1069" s="20" t="s">
        <v>1352</v>
      </c>
      <c r="B1069" s="21" t="s">
        <v>1506</v>
      </c>
      <c r="C1069" s="22" t="s">
        <v>1419</v>
      </c>
      <c r="D1069" s="21" t="s">
        <v>1420</v>
      </c>
      <c r="E1069" s="21" t="s">
        <v>1359</v>
      </c>
      <c r="F1069" s="20">
        <v>500</v>
      </c>
      <c r="G1069" s="23">
        <v>4230.77</v>
      </c>
      <c r="H1069" s="23">
        <f t="shared" si="124"/>
        <v>4950.0009</v>
      </c>
      <c r="I1069" s="23">
        <f>H1069*0.941266</f>
        <v>4659.2675471394</v>
      </c>
      <c r="J1069" s="23">
        <f>I1069/F1069</f>
        <v>9.3185350942788</v>
      </c>
    </row>
    <row r="1070" customHeight="1" spans="1:10">
      <c r="A1070" s="20" t="s">
        <v>1474</v>
      </c>
      <c r="B1070" s="21" t="s">
        <v>1506</v>
      </c>
      <c r="C1070" s="22" t="s">
        <v>1377</v>
      </c>
      <c r="D1070" s="21" t="s">
        <v>1383</v>
      </c>
      <c r="E1070" s="21" t="s">
        <v>1379</v>
      </c>
      <c r="F1070" s="20">
        <v>150</v>
      </c>
      <c r="G1070" s="23">
        <v>7615.38</v>
      </c>
      <c r="H1070" s="23">
        <f t="shared" si="124"/>
        <v>8909.9946</v>
      </c>
      <c r="I1070" s="23">
        <f>H1070*0.941266</f>
        <v>8386.6749771636</v>
      </c>
      <c r="J1070" s="23">
        <f>I1070/F1070</f>
        <v>55.911166514424</v>
      </c>
    </row>
    <row r="1071" customHeight="1" spans="1:10">
      <c r="A1071" s="20" t="s">
        <v>1356</v>
      </c>
      <c r="B1071" s="21" t="s">
        <v>1506</v>
      </c>
      <c r="C1071" s="22" t="s">
        <v>1495</v>
      </c>
      <c r="D1071" s="21" t="s">
        <v>1496</v>
      </c>
      <c r="E1071" s="21" t="s">
        <v>1507</v>
      </c>
      <c r="F1071" s="20">
        <v>50</v>
      </c>
      <c r="G1071" s="23">
        <v>581.2</v>
      </c>
      <c r="H1071" s="23">
        <f t="shared" si="124"/>
        <v>680.004</v>
      </c>
      <c r="I1071" s="23">
        <f>H1071*0.941266</f>
        <v>640.064645064</v>
      </c>
      <c r="J1071" s="23">
        <f>I1071/F1071</f>
        <v>12.80129290128</v>
      </c>
    </row>
    <row r="1072" customHeight="1" spans="1:10">
      <c r="A1072" s="20" t="s">
        <v>74</v>
      </c>
      <c r="B1072" s="21" t="s">
        <v>1506</v>
      </c>
      <c r="C1072" s="22" t="s">
        <v>1508</v>
      </c>
      <c r="D1072" s="21" t="s">
        <v>530</v>
      </c>
      <c r="E1072" s="21" t="s">
        <v>1418</v>
      </c>
      <c r="F1072" s="20">
        <v>50</v>
      </c>
      <c r="G1072" s="23">
        <v>423.08</v>
      </c>
      <c r="H1072" s="23">
        <f t="shared" si="124"/>
        <v>495.0036</v>
      </c>
      <c r="I1072" s="23">
        <f>H1072*0.941266</f>
        <v>465.9300585576</v>
      </c>
      <c r="J1072" s="23">
        <f>I1072/F1072</f>
        <v>9.318601171152</v>
      </c>
    </row>
    <row r="1073" customHeight="1" spans="1:10">
      <c r="A1073" s="20" t="s">
        <v>57</v>
      </c>
      <c r="B1073" s="21" t="s">
        <v>1506</v>
      </c>
      <c r="C1073" s="22" t="s">
        <v>93</v>
      </c>
      <c r="D1073" s="21" t="s">
        <v>132</v>
      </c>
      <c r="E1073" s="21" t="s">
        <v>1382</v>
      </c>
      <c r="F1073" s="20">
        <v>150</v>
      </c>
      <c r="G1073" s="23">
        <v>4089.74</v>
      </c>
      <c r="H1073" s="23">
        <f t="shared" si="124"/>
        <v>4784.9958</v>
      </c>
      <c r="I1073" s="23">
        <f>H1073*0.941266</f>
        <v>4503.9538566828</v>
      </c>
      <c r="J1073" s="23">
        <f>I1073/F1073</f>
        <v>30.026359044552</v>
      </c>
    </row>
    <row r="1074" customHeight="1" spans="1:10">
      <c r="A1074" s="20" t="s">
        <v>1477</v>
      </c>
      <c r="B1074" s="21" t="s">
        <v>1506</v>
      </c>
      <c r="C1074" s="22" t="s">
        <v>1478</v>
      </c>
      <c r="D1074" s="21" t="s">
        <v>1479</v>
      </c>
      <c r="E1074" s="21" t="s">
        <v>1480</v>
      </c>
      <c r="F1074" s="20">
        <v>50</v>
      </c>
      <c r="G1074" s="23">
        <v>1277.775</v>
      </c>
      <c r="H1074" s="23">
        <f t="shared" si="124"/>
        <v>1494.99675</v>
      </c>
      <c r="I1074" s="23">
        <f>H1074*0.941266</f>
        <v>1407.1896108855</v>
      </c>
      <c r="J1074" s="23">
        <f>I1074/F1074</f>
        <v>28.14379221771</v>
      </c>
    </row>
    <row r="1075" customHeight="1" spans="1:10">
      <c r="A1075" s="20" t="s">
        <v>1374</v>
      </c>
      <c r="B1075" s="21" t="s">
        <v>1506</v>
      </c>
      <c r="C1075" s="22" t="s">
        <v>1509</v>
      </c>
      <c r="D1075" s="21" t="s">
        <v>146</v>
      </c>
      <c r="E1075" s="21" t="s">
        <v>1359</v>
      </c>
      <c r="F1075" s="20">
        <v>100</v>
      </c>
      <c r="G1075" s="23">
        <v>1179.485</v>
      </c>
      <c r="H1075" s="23">
        <f t="shared" si="124"/>
        <v>1379.99745</v>
      </c>
      <c r="I1075" s="23">
        <f>H1075*0.941266</f>
        <v>1298.9446797717</v>
      </c>
      <c r="J1075" s="23">
        <f>I1075/F1075</f>
        <v>12.989446797717</v>
      </c>
    </row>
    <row r="1076" customHeight="1" spans="1:10">
      <c r="A1076" s="20" t="s">
        <v>1374</v>
      </c>
      <c r="B1076" s="21" t="s">
        <v>1506</v>
      </c>
      <c r="C1076" s="22" t="s">
        <v>1375</v>
      </c>
      <c r="D1076" s="21" t="s">
        <v>1376</v>
      </c>
      <c r="E1076" s="21" t="s">
        <v>1359</v>
      </c>
      <c r="F1076" s="20">
        <v>50</v>
      </c>
      <c r="G1076" s="23">
        <v>611.11</v>
      </c>
      <c r="H1076" s="23">
        <f t="shared" si="124"/>
        <v>714.9987</v>
      </c>
      <c r="I1076" s="23">
        <f>H1076*0.941266</f>
        <v>673.0039663542</v>
      </c>
      <c r="J1076" s="23">
        <f>I1076/F1076</f>
        <v>13.460079327084</v>
      </c>
    </row>
    <row r="1077" customHeight="1" spans="1:10">
      <c r="A1077" s="20" t="s">
        <v>1365</v>
      </c>
      <c r="B1077" s="21" t="s">
        <v>1506</v>
      </c>
      <c r="C1077" s="22" t="s">
        <v>1398</v>
      </c>
      <c r="D1077" s="21" t="s">
        <v>1373</v>
      </c>
      <c r="E1077" s="21" t="s">
        <v>1359</v>
      </c>
      <c r="F1077" s="20">
        <v>192</v>
      </c>
      <c r="G1077" s="23">
        <v>9386.67</v>
      </c>
      <c r="H1077" s="23">
        <f t="shared" si="124"/>
        <v>10982.4039</v>
      </c>
      <c r="I1077" s="23">
        <f>H1077*0.941266</f>
        <v>10337.3633893374</v>
      </c>
      <c r="J1077" s="23">
        <f>I1077/F1077</f>
        <v>53.8404343194656</v>
      </c>
    </row>
    <row r="1078" customHeight="1" spans="1:10">
      <c r="A1078" s="20" t="s">
        <v>1491</v>
      </c>
      <c r="B1078" s="21" t="s">
        <v>1506</v>
      </c>
      <c r="C1078" s="22" t="s">
        <v>1492</v>
      </c>
      <c r="D1078" s="21" t="s">
        <v>1493</v>
      </c>
      <c r="E1078" s="21" t="s">
        <v>1409</v>
      </c>
      <c r="F1078" s="20">
        <v>200</v>
      </c>
      <c r="G1078" s="23">
        <v>2034.19</v>
      </c>
      <c r="H1078" s="23">
        <f t="shared" si="124"/>
        <v>2380.0023</v>
      </c>
      <c r="I1078" s="23">
        <f>H1078*0.941266</f>
        <v>2240.2152449118</v>
      </c>
      <c r="J1078" s="23">
        <f>I1078/F1078</f>
        <v>11.201076224559</v>
      </c>
    </row>
    <row r="1079" customHeight="1" spans="1:10">
      <c r="A1079" s="20" t="s">
        <v>1356</v>
      </c>
      <c r="B1079" s="21" t="s">
        <v>1506</v>
      </c>
      <c r="C1079" s="22" t="s">
        <v>1357</v>
      </c>
      <c r="D1079" s="21" t="s">
        <v>1358</v>
      </c>
      <c r="E1079" s="21" t="s">
        <v>1359</v>
      </c>
      <c r="F1079" s="20">
        <v>100</v>
      </c>
      <c r="G1079" s="23">
        <v>1555.5555</v>
      </c>
      <c r="H1079" s="23">
        <f t="shared" si="124"/>
        <v>1819.999935</v>
      </c>
      <c r="I1079" s="23">
        <f>H1079*0.941266</f>
        <v>1713.10405881771</v>
      </c>
      <c r="J1079" s="23">
        <f>I1079/F1079</f>
        <v>17.1310405881771</v>
      </c>
    </row>
    <row r="1080" customHeight="1" spans="1:10">
      <c r="A1080" s="20" t="s">
        <v>1352</v>
      </c>
      <c r="B1080" s="21" t="s">
        <v>1506</v>
      </c>
      <c r="C1080" s="22" t="s">
        <v>1427</v>
      </c>
      <c r="D1080" s="21" t="s">
        <v>1204</v>
      </c>
      <c r="E1080" s="21" t="s">
        <v>1359</v>
      </c>
      <c r="F1080" s="20">
        <v>100</v>
      </c>
      <c r="G1080" s="23">
        <v>1555.55555</v>
      </c>
      <c r="H1080" s="23">
        <f t="shared" si="124"/>
        <v>1819.9999935</v>
      </c>
      <c r="I1080" s="23">
        <f>H1080*0.941266</f>
        <v>1713.10411388177</v>
      </c>
      <c r="J1080" s="23">
        <f>I1080/F1080</f>
        <v>17.1310411388177</v>
      </c>
    </row>
    <row r="1081" customHeight="1" spans="1:11">
      <c r="A1081" s="20" t="s">
        <v>1352</v>
      </c>
      <c r="B1081" s="21" t="s">
        <v>1510</v>
      </c>
      <c r="C1081" s="22" t="s">
        <v>1360</v>
      </c>
      <c r="D1081" s="21" t="s">
        <v>1406</v>
      </c>
      <c r="E1081" s="21" t="s">
        <v>1361</v>
      </c>
      <c r="F1081" s="20">
        <v>192</v>
      </c>
      <c r="G1081" s="23">
        <v>2264.615</v>
      </c>
      <c r="H1081" s="23">
        <f t="shared" si="124"/>
        <v>2649.59955</v>
      </c>
      <c r="I1081" s="23">
        <f>H1081*0.941266</f>
        <v>2493.9779700303</v>
      </c>
      <c r="J1081" s="23">
        <f>I1081/F1081</f>
        <v>12.9894685939078</v>
      </c>
      <c r="K1081" s="23">
        <f t="shared" ref="K1081:K1083" si="125">H1081</f>
        <v>2649.59955</v>
      </c>
    </row>
    <row r="1082" customHeight="1" spans="1:11">
      <c r="A1082" s="20" t="s">
        <v>1352</v>
      </c>
      <c r="B1082" s="21" t="s">
        <v>1511</v>
      </c>
      <c r="C1082" s="22" t="s">
        <v>1353</v>
      </c>
      <c r="D1082" s="21" t="s">
        <v>1354</v>
      </c>
      <c r="E1082" s="21" t="s">
        <v>1355</v>
      </c>
      <c r="F1082" s="20">
        <v>-300</v>
      </c>
      <c r="G1082" s="23">
        <v>-10256.41</v>
      </c>
      <c r="H1082" s="23">
        <f t="shared" si="124"/>
        <v>-11999.9997</v>
      </c>
      <c r="I1082" s="23">
        <f>H1082*0.941266</f>
        <v>-11295.1917176202</v>
      </c>
      <c r="J1082" s="23">
        <f>I1082/F1082</f>
        <v>37.650639058734</v>
      </c>
      <c r="K1082" s="23">
        <f t="shared" si="125"/>
        <v>-11999.9997</v>
      </c>
    </row>
    <row r="1083" customHeight="1" spans="1:11">
      <c r="A1083" s="20" t="s">
        <v>1512</v>
      </c>
      <c r="B1083" s="21" t="s">
        <v>1513</v>
      </c>
      <c r="C1083" s="22" t="s">
        <v>1514</v>
      </c>
      <c r="D1083" s="21" t="s">
        <v>1515</v>
      </c>
      <c r="E1083" s="21" t="s">
        <v>1516</v>
      </c>
      <c r="F1083" s="20">
        <v>320</v>
      </c>
      <c r="G1083" s="23">
        <v>4376.07</v>
      </c>
      <c r="H1083" s="23">
        <f t="shared" si="124"/>
        <v>5120.0019</v>
      </c>
      <c r="I1083" s="23">
        <f>H1083*0.941266</f>
        <v>4819.2837084054</v>
      </c>
      <c r="J1083" s="23">
        <f>I1083/F1083</f>
        <v>15.0602615887669</v>
      </c>
      <c r="K1083" s="23">
        <f t="shared" si="125"/>
        <v>5120.0019</v>
      </c>
    </row>
    <row r="1084" customHeight="1" spans="1:11">
      <c r="A1084" s="20" t="s">
        <v>1352</v>
      </c>
      <c r="B1084" s="21" t="s">
        <v>214</v>
      </c>
      <c r="C1084" s="22" t="s">
        <v>1353</v>
      </c>
      <c r="D1084" s="21" t="s">
        <v>1354</v>
      </c>
      <c r="E1084" s="21" t="s">
        <v>1355</v>
      </c>
      <c r="F1084" s="20">
        <v>900</v>
      </c>
      <c r="G1084" s="23">
        <v>30000</v>
      </c>
      <c r="H1084" s="23">
        <f t="shared" si="124"/>
        <v>35100</v>
      </c>
      <c r="I1084" s="23">
        <f>H1084*0.941266</f>
        <v>33038.4366</v>
      </c>
      <c r="J1084" s="23">
        <f>I1084/F1084</f>
        <v>36.709374</v>
      </c>
      <c r="K1084" s="23">
        <f>SUM(H1084:H1088)</f>
        <v>54572.79906</v>
      </c>
    </row>
    <row r="1085" customHeight="1" spans="1:10">
      <c r="A1085" s="20" t="s">
        <v>1380</v>
      </c>
      <c r="B1085" s="21" t="s">
        <v>214</v>
      </c>
      <c r="C1085" s="22" t="s">
        <v>1381</v>
      </c>
      <c r="D1085" s="21" t="s">
        <v>477</v>
      </c>
      <c r="E1085" s="21" t="s">
        <v>1437</v>
      </c>
      <c r="F1085" s="20">
        <v>240</v>
      </c>
      <c r="G1085" s="23">
        <v>3204.1</v>
      </c>
      <c r="H1085" s="23">
        <f t="shared" si="124"/>
        <v>3748.797</v>
      </c>
      <c r="I1085" s="23">
        <f>H1085*0.941266</f>
        <v>3528.615157002</v>
      </c>
      <c r="J1085" s="23">
        <f>I1085/F1085</f>
        <v>14.702563154175</v>
      </c>
    </row>
    <row r="1086" customHeight="1" spans="1:10">
      <c r="A1086" s="20" t="s">
        <v>1352</v>
      </c>
      <c r="B1086" s="21" t="s">
        <v>214</v>
      </c>
      <c r="C1086" s="22" t="s">
        <v>1517</v>
      </c>
      <c r="D1086" s="21" t="s">
        <v>62</v>
      </c>
      <c r="E1086" s="21" t="s">
        <v>1359</v>
      </c>
      <c r="F1086" s="20">
        <v>200</v>
      </c>
      <c r="G1086" s="23">
        <v>4786.324</v>
      </c>
      <c r="H1086" s="23">
        <f t="shared" si="124"/>
        <v>5599.99908</v>
      </c>
      <c r="I1086" s="23">
        <f>H1086*0.941266</f>
        <v>5271.08873403528</v>
      </c>
      <c r="J1086" s="23">
        <f>I1086/F1086</f>
        <v>26.3554436701764</v>
      </c>
    </row>
    <row r="1087" customHeight="1" spans="1:10">
      <c r="A1087" s="20" t="s">
        <v>1352</v>
      </c>
      <c r="B1087" s="21" t="s">
        <v>214</v>
      </c>
      <c r="C1087" s="22" t="s">
        <v>1401</v>
      </c>
      <c r="D1087" s="21" t="s">
        <v>1449</v>
      </c>
      <c r="E1087" s="21" t="s">
        <v>1359</v>
      </c>
      <c r="F1087" s="20">
        <v>200</v>
      </c>
      <c r="G1087" s="23">
        <v>4550.434</v>
      </c>
      <c r="H1087" s="23">
        <f t="shared" si="124"/>
        <v>5324.00778</v>
      </c>
      <c r="I1087" s="23">
        <f>H1087*0.941266</f>
        <v>5011.30750704948</v>
      </c>
      <c r="J1087" s="23">
        <f>I1087/F1087</f>
        <v>25.0565375352474</v>
      </c>
    </row>
    <row r="1088" customHeight="1" spans="1:10">
      <c r="A1088" s="20" t="s">
        <v>1356</v>
      </c>
      <c r="B1088" s="21" t="s">
        <v>214</v>
      </c>
      <c r="C1088" s="22" t="s">
        <v>1362</v>
      </c>
      <c r="D1088" s="21" t="s">
        <v>1518</v>
      </c>
      <c r="E1088" s="21" t="s">
        <v>1359</v>
      </c>
      <c r="F1088" s="20">
        <v>200</v>
      </c>
      <c r="G1088" s="23">
        <v>4102.56</v>
      </c>
      <c r="H1088" s="23">
        <f t="shared" si="124"/>
        <v>4799.9952</v>
      </c>
      <c r="I1088" s="23">
        <f>H1088*0.941266</f>
        <v>4518.0722819232</v>
      </c>
      <c r="J1088" s="23">
        <f>I1088/F1088</f>
        <v>22.590361409616</v>
      </c>
    </row>
    <row r="1089" customHeight="1" spans="1:11">
      <c r="A1089" s="20" t="s">
        <v>1352</v>
      </c>
      <c r="B1089" s="21" t="s">
        <v>1519</v>
      </c>
      <c r="C1089" s="22" t="s">
        <v>1353</v>
      </c>
      <c r="D1089" s="21" t="s">
        <v>1354</v>
      </c>
      <c r="E1089" s="21" t="s">
        <v>1355</v>
      </c>
      <c r="F1089" s="20">
        <v>180</v>
      </c>
      <c r="G1089" s="23">
        <v>6153.85</v>
      </c>
      <c r="H1089" s="23">
        <f t="shared" si="124"/>
        <v>7200.0045</v>
      </c>
      <c r="I1089" s="23">
        <f t="shared" ref="I1089:I1152" si="126">H1089*0.941266</f>
        <v>6777.119435697</v>
      </c>
      <c r="J1089" s="23">
        <f t="shared" ref="J1089:J1152" si="127">I1089/F1089</f>
        <v>37.65066353165</v>
      </c>
      <c r="K1089" s="23">
        <f>H1089</f>
        <v>7200.0045</v>
      </c>
    </row>
    <row r="1090" customHeight="1" spans="1:11">
      <c r="A1090" s="20" t="s">
        <v>1392</v>
      </c>
      <c r="B1090" s="21" t="s">
        <v>1520</v>
      </c>
      <c r="C1090" s="22" t="s">
        <v>1394</v>
      </c>
      <c r="D1090" s="21" t="s">
        <v>1395</v>
      </c>
      <c r="E1090" s="21" t="s">
        <v>1396</v>
      </c>
      <c r="F1090" s="20">
        <v>400</v>
      </c>
      <c r="G1090" s="23">
        <v>15213.68</v>
      </c>
      <c r="H1090" s="23">
        <f t="shared" si="124"/>
        <v>17800.0056</v>
      </c>
      <c r="I1090" s="23">
        <f t="shared" si="126"/>
        <v>16754.5400710896</v>
      </c>
      <c r="J1090" s="23">
        <f t="shared" si="127"/>
        <v>41.886350177724</v>
      </c>
      <c r="K1090" s="23">
        <f>SUM(H1090:H1091)</f>
        <v>22500.0009</v>
      </c>
    </row>
    <row r="1091" customHeight="1" spans="1:10">
      <c r="A1091" s="20" t="s">
        <v>1500</v>
      </c>
      <c r="B1091" s="21" t="s">
        <v>1520</v>
      </c>
      <c r="C1091" s="22" t="s">
        <v>1521</v>
      </c>
      <c r="D1091" s="21" t="s">
        <v>85</v>
      </c>
      <c r="E1091" s="21" t="s">
        <v>1522</v>
      </c>
      <c r="F1091" s="20">
        <v>200</v>
      </c>
      <c r="G1091" s="23">
        <v>4017.09</v>
      </c>
      <c r="H1091" s="23">
        <f t="shared" si="124"/>
        <v>4699.9953</v>
      </c>
      <c r="I1091" s="23">
        <f t="shared" si="126"/>
        <v>4423.9457760498</v>
      </c>
      <c r="J1091" s="23">
        <f t="shared" si="127"/>
        <v>22.119728880249</v>
      </c>
    </row>
    <row r="1092" customHeight="1" spans="1:11">
      <c r="A1092" s="20" t="s">
        <v>1392</v>
      </c>
      <c r="B1092" s="21" t="s">
        <v>1523</v>
      </c>
      <c r="C1092" s="22" t="s">
        <v>1394</v>
      </c>
      <c r="D1092" s="21" t="s">
        <v>1395</v>
      </c>
      <c r="E1092" s="21" t="s">
        <v>1396</v>
      </c>
      <c r="F1092" s="20">
        <v>400</v>
      </c>
      <c r="G1092" s="23">
        <v>13675.21</v>
      </c>
      <c r="H1092" s="23">
        <f t="shared" si="124"/>
        <v>15999.9957</v>
      </c>
      <c r="I1092" s="23">
        <f t="shared" si="126"/>
        <v>15060.2519525562</v>
      </c>
      <c r="J1092" s="23">
        <f t="shared" si="127"/>
        <v>37.6506298813905</v>
      </c>
      <c r="K1092" s="23">
        <f t="shared" ref="K1092:K1103" si="128">H1092</f>
        <v>15999.9957</v>
      </c>
    </row>
    <row r="1093" customHeight="1" spans="1:11">
      <c r="A1093" s="20" t="s">
        <v>1500</v>
      </c>
      <c r="B1093" s="21" t="s">
        <v>1524</v>
      </c>
      <c r="C1093" s="22" t="s">
        <v>1521</v>
      </c>
      <c r="D1093" s="21" t="s">
        <v>85</v>
      </c>
      <c r="E1093" s="21" t="s">
        <v>1522</v>
      </c>
      <c r="F1093" s="20">
        <v>30</v>
      </c>
      <c r="G1093" s="23">
        <v>607.435</v>
      </c>
      <c r="H1093" s="23">
        <f t="shared" si="124"/>
        <v>710.69895</v>
      </c>
      <c r="I1093" s="23">
        <f t="shared" si="126"/>
        <v>668.9567578707</v>
      </c>
      <c r="J1093" s="23">
        <f t="shared" si="127"/>
        <v>22.29855859569</v>
      </c>
      <c r="K1093" s="23">
        <f>SUM(H1093:H1095)</f>
        <v>9478.19925</v>
      </c>
    </row>
    <row r="1094" customHeight="1" spans="1:10">
      <c r="A1094" s="20" t="s">
        <v>1500</v>
      </c>
      <c r="B1094" s="21" t="s">
        <v>1524</v>
      </c>
      <c r="C1094" s="22" t="s">
        <v>1502</v>
      </c>
      <c r="D1094" s="21" t="s">
        <v>85</v>
      </c>
      <c r="E1094" s="21" t="s">
        <v>1522</v>
      </c>
      <c r="F1094" s="20">
        <v>50</v>
      </c>
      <c r="G1094" s="23">
        <v>837.18</v>
      </c>
      <c r="H1094" s="23">
        <f t="shared" si="124"/>
        <v>979.5006</v>
      </c>
      <c r="I1094" s="23">
        <f t="shared" si="126"/>
        <v>921.9706117596</v>
      </c>
      <c r="J1094" s="23">
        <f t="shared" si="127"/>
        <v>18.439412235192</v>
      </c>
    </row>
    <row r="1095" customHeight="1" spans="1:10">
      <c r="A1095" s="20" t="s">
        <v>1525</v>
      </c>
      <c r="B1095" s="21" t="s">
        <v>1524</v>
      </c>
      <c r="C1095" s="22" t="s">
        <v>1526</v>
      </c>
      <c r="D1095" s="21" t="s">
        <v>1485</v>
      </c>
      <c r="E1095" s="21" t="s">
        <v>1527</v>
      </c>
      <c r="F1095" s="20">
        <v>300</v>
      </c>
      <c r="G1095" s="23">
        <v>6656.41</v>
      </c>
      <c r="H1095" s="23">
        <f t="shared" si="124"/>
        <v>7787.9997</v>
      </c>
      <c r="I1095" s="23">
        <f t="shared" si="126"/>
        <v>7330.5793256202</v>
      </c>
      <c r="J1095" s="23">
        <f t="shared" si="127"/>
        <v>24.435264418734</v>
      </c>
    </row>
    <row r="1096" customHeight="1" spans="1:11">
      <c r="A1096" s="20" t="s">
        <v>679</v>
      </c>
      <c r="B1096" s="21" t="s">
        <v>1528</v>
      </c>
      <c r="C1096" s="22" t="s">
        <v>1529</v>
      </c>
      <c r="D1096" s="21" t="s">
        <v>1530</v>
      </c>
      <c r="E1096" s="21" t="s">
        <v>639</v>
      </c>
      <c r="F1096" s="20">
        <v>5</v>
      </c>
      <c r="G1096" s="23">
        <v>3675.21</v>
      </c>
      <c r="H1096" s="23">
        <f t="shared" si="124"/>
        <v>4299.9957</v>
      </c>
      <c r="I1096" s="23">
        <f t="shared" si="126"/>
        <v>4047.4397525562</v>
      </c>
      <c r="J1096" s="23">
        <f t="shared" si="127"/>
        <v>809.48795051124</v>
      </c>
      <c r="K1096" s="23">
        <f t="shared" si="128"/>
        <v>4299.9957</v>
      </c>
    </row>
    <row r="1097" customHeight="1" spans="1:11">
      <c r="A1097" s="20" t="s">
        <v>1531</v>
      </c>
      <c r="B1097" s="21" t="s">
        <v>1532</v>
      </c>
      <c r="C1097" s="22" t="s">
        <v>1533</v>
      </c>
      <c r="D1097" s="21" t="s">
        <v>1534</v>
      </c>
      <c r="E1097" s="21" t="s">
        <v>755</v>
      </c>
      <c r="F1097" s="20">
        <v>20</v>
      </c>
      <c r="G1097" s="23">
        <v>5982.91</v>
      </c>
      <c r="H1097" s="23">
        <f t="shared" si="124"/>
        <v>7000.0047</v>
      </c>
      <c r="I1097" s="23">
        <f t="shared" si="126"/>
        <v>6588.8664239502</v>
      </c>
      <c r="J1097" s="23">
        <f t="shared" si="127"/>
        <v>329.44332119751</v>
      </c>
      <c r="K1097" s="23">
        <f t="shared" si="128"/>
        <v>7000.0047</v>
      </c>
    </row>
    <row r="1098" customHeight="1" spans="1:11">
      <c r="A1098" s="20" t="s">
        <v>1352</v>
      </c>
      <c r="B1098" s="21" t="s">
        <v>1519</v>
      </c>
      <c r="C1098" s="22" t="s">
        <v>1360</v>
      </c>
      <c r="D1098" s="21" t="s">
        <v>1535</v>
      </c>
      <c r="E1098" s="21" t="s">
        <v>1361</v>
      </c>
      <c r="F1098" s="20">
        <v>192</v>
      </c>
      <c r="G1098" s="23">
        <v>5994.67</v>
      </c>
      <c r="H1098" s="23">
        <f t="shared" si="124"/>
        <v>7013.7639</v>
      </c>
      <c r="I1098" s="23">
        <f t="shared" si="126"/>
        <v>6601.8174910974</v>
      </c>
      <c r="J1098" s="23">
        <f t="shared" si="127"/>
        <v>34.3844660994656</v>
      </c>
      <c r="K1098" s="23">
        <f t="shared" si="128"/>
        <v>7013.7639</v>
      </c>
    </row>
    <row r="1099" customHeight="1" spans="1:11">
      <c r="A1099" s="20" t="s">
        <v>1352</v>
      </c>
      <c r="B1099" s="21" t="s">
        <v>1519</v>
      </c>
      <c r="C1099" s="22" t="s">
        <v>1353</v>
      </c>
      <c r="D1099" s="21" t="s">
        <v>1354</v>
      </c>
      <c r="E1099" s="21" t="s">
        <v>1355</v>
      </c>
      <c r="F1099" s="20">
        <v>180</v>
      </c>
      <c r="G1099" s="23">
        <v>6153.85</v>
      </c>
      <c r="H1099" s="23">
        <f t="shared" si="124"/>
        <v>7200.0045</v>
      </c>
      <c r="I1099" s="23">
        <f t="shared" si="126"/>
        <v>6777.119435697</v>
      </c>
      <c r="J1099" s="23">
        <f t="shared" si="127"/>
        <v>37.65066353165</v>
      </c>
      <c r="K1099" s="23">
        <f t="shared" si="128"/>
        <v>7200.0045</v>
      </c>
    </row>
    <row r="1100" customHeight="1" spans="1:11">
      <c r="A1100" s="20" t="s">
        <v>1352</v>
      </c>
      <c r="B1100" s="21" t="s">
        <v>1519</v>
      </c>
      <c r="C1100" s="22" t="s">
        <v>1360</v>
      </c>
      <c r="D1100" s="21" t="s">
        <v>1535</v>
      </c>
      <c r="E1100" s="21" t="s">
        <v>1361</v>
      </c>
      <c r="F1100" s="20">
        <v>192</v>
      </c>
      <c r="G1100" s="23">
        <v>5994.67</v>
      </c>
      <c r="H1100" s="23">
        <f t="shared" si="124"/>
        <v>7013.7639</v>
      </c>
      <c r="I1100" s="23">
        <f t="shared" si="126"/>
        <v>6601.8174910974</v>
      </c>
      <c r="J1100" s="23">
        <f t="shared" si="127"/>
        <v>34.3844660994656</v>
      </c>
      <c r="K1100" s="23">
        <f t="shared" si="128"/>
        <v>7013.7639</v>
      </c>
    </row>
    <row r="1101" customHeight="1" spans="1:11">
      <c r="A1101" s="20" t="s">
        <v>202</v>
      </c>
      <c r="B1101" s="21" t="s">
        <v>1536</v>
      </c>
      <c r="C1101" s="22" t="s">
        <v>1537</v>
      </c>
      <c r="D1101" s="21" t="s">
        <v>1538</v>
      </c>
      <c r="E1101" s="21" t="s">
        <v>1539</v>
      </c>
      <c r="F1101" s="20">
        <v>300</v>
      </c>
      <c r="G1101" s="23">
        <v>1907.69</v>
      </c>
      <c r="H1101" s="23">
        <f t="shared" si="124"/>
        <v>2231.9973</v>
      </c>
      <c r="I1101" s="23">
        <f t="shared" si="126"/>
        <v>2100.9031705818</v>
      </c>
      <c r="J1101" s="23">
        <f t="shared" si="127"/>
        <v>7.003010568606</v>
      </c>
      <c r="K1101" s="23">
        <f t="shared" si="128"/>
        <v>2231.9973</v>
      </c>
    </row>
    <row r="1102" customHeight="1" spans="1:11">
      <c r="A1102" s="20" t="s">
        <v>1540</v>
      </c>
      <c r="B1102" s="21" t="s">
        <v>1541</v>
      </c>
      <c r="C1102" s="22" t="s">
        <v>1542</v>
      </c>
      <c r="D1102" s="21" t="s">
        <v>1543</v>
      </c>
      <c r="E1102" s="21" t="s">
        <v>606</v>
      </c>
      <c r="F1102" s="20">
        <v>600</v>
      </c>
      <c r="G1102" s="23">
        <v>10769.23</v>
      </c>
      <c r="H1102" s="23">
        <f t="shared" si="124"/>
        <v>12599.9991</v>
      </c>
      <c r="I1102" s="23">
        <f t="shared" si="126"/>
        <v>11859.9507528606</v>
      </c>
      <c r="J1102" s="23">
        <f t="shared" si="127"/>
        <v>19.766584588101</v>
      </c>
      <c r="K1102" s="23">
        <f t="shared" si="128"/>
        <v>12599.9991</v>
      </c>
    </row>
    <row r="1103" customHeight="1" spans="1:11">
      <c r="A1103" s="20" t="s">
        <v>1352</v>
      </c>
      <c r="B1103" s="21" t="s">
        <v>1194</v>
      </c>
      <c r="C1103" s="22" t="s">
        <v>1353</v>
      </c>
      <c r="D1103" s="21" t="s">
        <v>1354</v>
      </c>
      <c r="E1103" s="21" t="s">
        <v>1355</v>
      </c>
      <c r="F1103" s="20">
        <v>120</v>
      </c>
      <c r="G1103" s="23">
        <v>4109.74</v>
      </c>
      <c r="H1103" s="23">
        <f t="shared" si="124"/>
        <v>4808.3958</v>
      </c>
      <c r="I1103" s="23">
        <f t="shared" si="126"/>
        <v>4525.9794810828</v>
      </c>
      <c r="J1103" s="23">
        <f t="shared" si="127"/>
        <v>37.71649567569</v>
      </c>
      <c r="K1103" s="23">
        <f t="shared" si="128"/>
        <v>4808.3958</v>
      </c>
    </row>
    <row r="1104" customHeight="1" spans="1:11">
      <c r="A1104" s="20" t="s">
        <v>1380</v>
      </c>
      <c r="B1104" s="21" t="s">
        <v>214</v>
      </c>
      <c r="C1104" s="22" t="s">
        <v>1381</v>
      </c>
      <c r="D1104" s="21" t="s">
        <v>477</v>
      </c>
      <c r="E1104" s="21" t="s">
        <v>1437</v>
      </c>
      <c r="F1104" s="20">
        <v>720</v>
      </c>
      <c r="G1104" s="23">
        <v>9218.46</v>
      </c>
      <c r="H1104" s="23">
        <f t="shared" si="124"/>
        <v>10785.5982</v>
      </c>
      <c r="I1104" s="23">
        <f t="shared" si="126"/>
        <v>10152.1168753212</v>
      </c>
      <c r="J1104" s="23">
        <f t="shared" si="127"/>
        <v>14.100162326835</v>
      </c>
      <c r="K1104" s="23">
        <f>SUM(H1104:H1109)</f>
        <v>89029.8045</v>
      </c>
    </row>
    <row r="1105" customHeight="1" spans="1:10">
      <c r="A1105" s="20" t="s">
        <v>1352</v>
      </c>
      <c r="B1105" s="21" t="s">
        <v>214</v>
      </c>
      <c r="C1105" s="22" t="s">
        <v>1360</v>
      </c>
      <c r="D1105" s="21" t="s">
        <v>1406</v>
      </c>
      <c r="E1105" s="21" t="s">
        <v>1361</v>
      </c>
      <c r="F1105" s="20">
        <v>288</v>
      </c>
      <c r="G1105" s="23">
        <v>7261.54</v>
      </c>
      <c r="H1105" s="23">
        <f t="shared" si="124"/>
        <v>8496.0018</v>
      </c>
      <c r="I1105" s="23">
        <f t="shared" si="126"/>
        <v>7996.9976302788</v>
      </c>
      <c r="J1105" s="23">
        <f t="shared" si="127"/>
        <v>27.7673528829125</v>
      </c>
    </row>
    <row r="1106" customHeight="1" spans="1:10">
      <c r="A1106" s="20" t="s">
        <v>289</v>
      </c>
      <c r="B1106" s="21" t="s">
        <v>214</v>
      </c>
      <c r="C1106" s="22" t="s">
        <v>290</v>
      </c>
      <c r="D1106" s="21" t="s">
        <v>291</v>
      </c>
      <c r="E1106" s="21" t="s">
        <v>292</v>
      </c>
      <c r="F1106" s="20">
        <v>200</v>
      </c>
      <c r="G1106" s="23">
        <v>4806.84</v>
      </c>
      <c r="H1106" s="23">
        <f t="shared" si="124"/>
        <v>5624.0028</v>
      </c>
      <c r="I1106" s="23">
        <f t="shared" si="126"/>
        <v>5293.6826195448</v>
      </c>
      <c r="J1106" s="23">
        <f t="shared" si="127"/>
        <v>26.468413097724</v>
      </c>
    </row>
    <row r="1107" customHeight="1" spans="1:10">
      <c r="A1107" s="20" t="s">
        <v>1352</v>
      </c>
      <c r="B1107" s="21" t="s">
        <v>214</v>
      </c>
      <c r="C1107" s="22" t="s">
        <v>1353</v>
      </c>
      <c r="D1107" s="21" t="s">
        <v>1354</v>
      </c>
      <c r="E1107" s="21" t="s">
        <v>1355</v>
      </c>
      <c r="F1107" s="20">
        <v>1500</v>
      </c>
      <c r="G1107" s="23">
        <v>44487.18</v>
      </c>
      <c r="H1107" s="23">
        <f t="shared" si="124"/>
        <v>52050.0006</v>
      </c>
      <c r="I1107" s="23">
        <f t="shared" si="126"/>
        <v>48992.8958647596</v>
      </c>
      <c r="J1107" s="23">
        <f t="shared" si="127"/>
        <v>32.6619305765064</v>
      </c>
    </row>
    <row r="1108" customHeight="1" spans="1:10">
      <c r="A1108" s="20" t="s">
        <v>1544</v>
      </c>
      <c r="B1108" s="21" t="s">
        <v>214</v>
      </c>
      <c r="C1108" s="22" t="s">
        <v>1545</v>
      </c>
      <c r="D1108" s="21" t="s">
        <v>308</v>
      </c>
      <c r="E1108" s="21" t="s">
        <v>1546</v>
      </c>
      <c r="F1108" s="20">
        <v>540</v>
      </c>
      <c r="G1108" s="23">
        <v>8067.69</v>
      </c>
      <c r="H1108" s="23">
        <f t="shared" si="124"/>
        <v>9439.1973</v>
      </c>
      <c r="I1108" s="23">
        <f t="shared" si="126"/>
        <v>8884.7954857818</v>
      </c>
      <c r="J1108" s="23">
        <f t="shared" si="127"/>
        <v>16.45332497367</v>
      </c>
    </row>
    <row r="1109" customHeight="1" spans="1:10">
      <c r="A1109" s="20" t="s">
        <v>1352</v>
      </c>
      <c r="B1109" s="21" t="s">
        <v>214</v>
      </c>
      <c r="C1109" s="22" t="s">
        <v>1517</v>
      </c>
      <c r="D1109" s="21" t="s">
        <v>62</v>
      </c>
      <c r="E1109" s="21" t="s">
        <v>1359</v>
      </c>
      <c r="F1109" s="20">
        <v>100</v>
      </c>
      <c r="G1109" s="23">
        <v>2252.14</v>
      </c>
      <c r="H1109" s="23">
        <f t="shared" si="124"/>
        <v>2635.0038</v>
      </c>
      <c r="I1109" s="23">
        <f t="shared" si="126"/>
        <v>2480.2394868108</v>
      </c>
      <c r="J1109" s="23">
        <f t="shared" si="127"/>
        <v>24.802394868108</v>
      </c>
    </row>
    <row r="1110" s="19" customFormat="1" customHeight="1" spans="1:11">
      <c r="A1110" s="19" t="s">
        <v>1352</v>
      </c>
      <c r="B1110" s="41" t="s">
        <v>1519</v>
      </c>
      <c r="C1110" s="42" t="s">
        <v>1353</v>
      </c>
      <c r="D1110" s="41" t="s">
        <v>1354</v>
      </c>
      <c r="E1110" s="41" t="s">
        <v>1355</v>
      </c>
      <c r="F1110" s="19">
        <v>360</v>
      </c>
      <c r="G1110" s="43">
        <v>12307.69</v>
      </c>
      <c r="H1110" s="43">
        <f t="shared" si="124"/>
        <v>14399.9973</v>
      </c>
      <c r="I1110" s="23">
        <f t="shared" si="126"/>
        <v>13554.2278585818</v>
      </c>
      <c r="J1110" s="23">
        <f t="shared" si="127"/>
        <v>37.650632940505</v>
      </c>
      <c r="K1110" s="23">
        <f t="shared" ref="K1110:K1116" si="129">H1110</f>
        <v>14399.9973</v>
      </c>
    </row>
    <row r="1111" customHeight="1" spans="1:11">
      <c r="A1111" s="20" t="s">
        <v>1352</v>
      </c>
      <c r="B1111" s="21" t="s">
        <v>1519</v>
      </c>
      <c r="C1111" s="22" t="s">
        <v>1353</v>
      </c>
      <c r="D1111" s="21" t="s">
        <v>1354</v>
      </c>
      <c r="E1111" s="21" t="s">
        <v>1355</v>
      </c>
      <c r="F1111" s="20">
        <v>120</v>
      </c>
      <c r="G1111" s="23">
        <v>4102.56</v>
      </c>
      <c r="H1111" s="23">
        <f t="shared" si="124"/>
        <v>4799.9952</v>
      </c>
      <c r="I1111" s="23">
        <f t="shared" si="126"/>
        <v>4518.0722819232</v>
      </c>
      <c r="J1111" s="23">
        <f t="shared" si="127"/>
        <v>37.65060234936</v>
      </c>
      <c r="K1111" s="23">
        <f t="shared" si="129"/>
        <v>4799.9952</v>
      </c>
    </row>
    <row r="1112" customHeight="1" spans="1:11">
      <c r="A1112" s="20" t="s">
        <v>1392</v>
      </c>
      <c r="B1112" s="21" t="s">
        <v>1547</v>
      </c>
      <c r="C1112" s="22" t="s">
        <v>1394</v>
      </c>
      <c r="D1112" s="21" t="s">
        <v>1395</v>
      </c>
      <c r="E1112" s="21" t="s">
        <v>1396</v>
      </c>
      <c r="F1112" s="20">
        <v>800</v>
      </c>
      <c r="G1112" s="23">
        <v>29401.71</v>
      </c>
      <c r="H1112" s="23">
        <f t="shared" si="124"/>
        <v>34400.0007</v>
      </c>
      <c r="I1112" s="23">
        <f t="shared" si="126"/>
        <v>32379.5510588862</v>
      </c>
      <c r="J1112" s="23">
        <f t="shared" si="127"/>
        <v>40.4744388236077</v>
      </c>
      <c r="K1112" s="23">
        <f t="shared" si="129"/>
        <v>34400.0007</v>
      </c>
    </row>
    <row r="1113" customHeight="1" spans="1:11">
      <c r="A1113" s="20" t="s">
        <v>1548</v>
      </c>
      <c r="B1113" s="21" t="s">
        <v>1549</v>
      </c>
      <c r="C1113" s="22" t="s">
        <v>1550</v>
      </c>
      <c r="D1113" s="21" t="s">
        <v>1551</v>
      </c>
      <c r="E1113" s="21" t="s">
        <v>1552</v>
      </c>
      <c r="F1113" s="20">
        <v>400</v>
      </c>
      <c r="G1113" s="23">
        <v>6153.85</v>
      </c>
      <c r="H1113" s="23">
        <f t="shared" si="124"/>
        <v>7200.0045</v>
      </c>
      <c r="I1113" s="23">
        <f t="shared" si="126"/>
        <v>6777.119435697</v>
      </c>
      <c r="J1113" s="23">
        <f t="shared" si="127"/>
        <v>16.9427985892425</v>
      </c>
      <c r="K1113" s="23">
        <f t="shared" si="129"/>
        <v>7200.0045</v>
      </c>
    </row>
    <row r="1114" customHeight="1" spans="1:11">
      <c r="A1114" s="20" t="s">
        <v>1458</v>
      </c>
      <c r="B1114" s="21" t="s">
        <v>1553</v>
      </c>
      <c r="C1114" s="22" t="s">
        <v>1460</v>
      </c>
      <c r="D1114" s="21" t="s">
        <v>1554</v>
      </c>
      <c r="E1114" s="21" t="s">
        <v>1462</v>
      </c>
      <c r="F1114" s="20">
        <v>800</v>
      </c>
      <c r="G1114" s="23">
        <v>14222.22</v>
      </c>
      <c r="H1114" s="23">
        <f t="shared" si="124"/>
        <v>16639.9974</v>
      </c>
      <c r="I1114" s="23">
        <f t="shared" si="126"/>
        <v>15662.6637927084</v>
      </c>
      <c r="J1114" s="23">
        <f t="shared" si="127"/>
        <v>19.5783297408855</v>
      </c>
      <c r="K1114" s="23">
        <f t="shared" si="129"/>
        <v>16639.9974</v>
      </c>
    </row>
    <row r="1115" customHeight="1" spans="1:11">
      <c r="A1115" s="20" t="s">
        <v>1548</v>
      </c>
      <c r="B1115" s="21" t="s">
        <v>1555</v>
      </c>
      <c r="C1115" s="22" t="s">
        <v>1556</v>
      </c>
      <c r="D1115" s="21" t="s">
        <v>1557</v>
      </c>
      <c r="E1115" s="21" t="s">
        <v>1558</v>
      </c>
      <c r="F1115" s="20">
        <v>600</v>
      </c>
      <c r="G1115" s="23">
        <v>12820.51</v>
      </c>
      <c r="H1115" s="23">
        <f t="shared" si="124"/>
        <v>14999.9967</v>
      </c>
      <c r="I1115" s="23">
        <f t="shared" si="126"/>
        <v>14118.9868938222</v>
      </c>
      <c r="J1115" s="23">
        <f t="shared" si="127"/>
        <v>23.531644823037</v>
      </c>
      <c r="K1115" s="23">
        <f t="shared" si="129"/>
        <v>14999.9967</v>
      </c>
    </row>
    <row r="1116" customHeight="1" spans="1:11">
      <c r="A1116" s="20" t="s">
        <v>1548</v>
      </c>
      <c r="B1116" s="21" t="s">
        <v>1555</v>
      </c>
      <c r="C1116" s="22" t="s">
        <v>1550</v>
      </c>
      <c r="D1116" s="21" t="s">
        <v>1551</v>
      </c>
      <c r="E1116" s="21" t="s">
        <v>1552</v>
      </c>
      <c r="F1116" s="20">
        <v>800</v>
      </c>
      <c r="G1116" s="23">
        <v>11623.93</v>
      </c>
      <c r="H1116" s="23">
        <f t="shared" si="124"/>
        <v>13599.9981</v>
      </c>
      <c r="I1116" s="23">
        <f t="shared" si="126"/>
        <v>12801.2158115946</v>
      </c>
      <c r="J1116" s="23">
        <f t="shared" si="127"/>
        <v>16.0015197644932</v>
      </c>
      <c r="K1116" s="23">
        <f t="shared" si="129"/>
        <v>13599.9981</v>
      </c>
    </row>
    <row r="1117" customHeight="1" spans="1:11">
      <c r="A1117" s="20" t="s">
        <v>74</v>
      </c>
      <c r="B1117" s="21" t="s">
        <v>1559</v>
      </c>
      <c r="C1117" s="42" t="s">
        <v>1560</v>
      </c>
      <c r="D1117" s="21" t="s">
        <v>1561</v>
      </c>
      <c r="E1117" s="21" t="s">
        <v>1562</v>
      </c>
      <c r="F1117" s="20">
        <v>10</v>
      </c>
      <c r="G1117" s="23">
        <f t="shared" ref="G1117:G1124" si="130">H1117/1.17</f>
        <v>55.5555555555556</v>
      </c>
      <c r="H1117" s="23">
        <v>65</v>
      </c>
      <c r="I1117" s="23">
        <f t="shared" si="126"/>
        <v>61.18229</v>
      </c>
      <c r="J1117" s="23">
        <f t="shared" si="127"/>
        <v>6.118229</v>
      </c>
      <c r="K1117" s="23">
        <f>SUM(H1117:H1120)</f>
        <v>4528.5</v>
      </c>
    </row>
    <row r="1118" customHeight="1" spans="1:10">
      <c r="A1118" s="20" t="s">
        <v>74</v>
      </c>
      <c r="B1118" s="21" t="s">
        <v>1559</v>
      </c>
      <c r="C1118" s="22" t="s">
        <v>1563</v>
      </c>
      <c r="D1118" s="21" t="s">
        <v>1564</v>
      </c>
      <c r="E1118" s="21" t="s">
        <v>1565</v>
      </c>
      <c r="F1118" s="20">
        <v>10</v>
      </c>
      <c r="G1118" s="23">
        <f t="shared" si="130"/>
        <v>22.2222222222222</v>
      </c>
      <c r="H1118" s="23">
        <v>26</v>
      </c>
      <c r="I1118" s="23">
        <f t="shared" si="126"/>
        <v>24.472916</v>
      </c>
      <c r="J1118" s="23">
        <f t="shared" si="127"/>
        <v>2.4472916</v>
      </c>
    </row>
    <row r="1119" customHeight="1" spans="1:10">
      <c r="A1119" s="20" t="s">
        <v>50</v>
      </c>
      <c r="B1119" s="21" t="s">
        <v>1559</v>
      </c>
      <c r="C1119" s="22" t="s">
        <v>51</v>
      </c>
      <c r="D1119" s="21" t="s">
        <v>1062</v>
      </c>
      <c r="E1119" s="21" t="s">
        <v>1566</v>
      </c>
      <c r="F1119" s="20">
        <v>5</v>
      </c>
      <c r="G1119" s="23">
        <f t="shared" si="130"/>
        <v>32.0512820512821</v>
      </c>
      <c r="H1119" s="23">
        <v>37.5</v>
      </c>
      <c r="I1119" s="23">
        <f t="shared" si="126"/>
        <v>35.297475</v>
      </c>
      <c r="J1119" s="23">
        <f t="shared" si="127"/>
        <v>7.059495</v>
      </c>
    </row>
    <row r="1120" customHeight="1" spans="1:10">
      <c r="A1120" s="20" t="s">
        <v>90</v>
      </c>
      <c r="B1120" s="21" t="s">
        <v>1559</v>
      </c>
      <c r="C1120" s="22" t="s">
        <v>330</v>
      </c>
      <c r="D1120" s="21" t="s">
        <v>1150</v>
      </c>
      <c r="E1120" s="41" t="s">
        <v>1567</v>
      </c>
      <c r="F1120" s="20">
        <v>400</v>
      </c>
      <c r="G1120" s="23">
        <f t="shared" si="130"/>
        <v>3760.68376068376</v>
      </c>
      <c r="H1120" s="23">
        <v>4400</v>
      </c>
      <c r="I1120" s="23">
        <f t="shared" si="126"/>
        <v>4141.5704</v>
      </c>
      <c r="J1120" s="23">
        <f t="shared" si="127"/>
        <v>10.353926</v>
      </c>
    </row>
    <row r="1121" customHeight="1" spans="1:11">
      <c r="A1121" s="20" t="s">
        <v>90</v>
      </c>
      <c r="B1121" s="21" t="s">
        <v>1559</v>
      </c>
      <c r="C1121" s="42" t="s">
        <v>1568</v>
      </c>
      <c r="D1121" s="21" t="s">
        <v>1291</v>
      </c>
      <c r="E1121" s="21" t="s">
        <v>1569</v>
      </c>
      <c r="F1121" s="20">
        <v>50</v>
      </c>
      <c r="G1121" s="23">
        <f t="shared" si="130"/>
        <v>649.57264957265</v>
      </c>
      <c r="H1121" s="23">
        <v>760</v>
      </c>
      <c r="I1121" s="23">
        <f t="shared" si="126"/>
        <v>715.36216</v>
      </c>
      <c r="J1121" s="23">
        <f t="shared" si="127"/>
        <v>14.3072432</v>
      </c>
      <c r="K1121" s="23">
        <f>SUM(H1121:H1124)</f>
        <v>2182</v>
      </c>
    </row>
    <row r="1122" customHeight="1" spans="1:10">
      <c r="A1122" s="20" t="s">
        <v>90</v>
      </c>
      <c r="B1122" s="21" t="s">
        <v>1559</v>
      </c>
      <c r="C1122" s="22" t="s">
        <v>814</v>
      </c>
      <c r="D1122" s="21" t="s">
        <v>1570</v>
      </c>
      <c r="E1122" s="21" t="s">
        <v>1571</v>
      </c>
      <c r="F1122" s="20">
        <v>200</v>
      </c>
      <c r="G1122" s="23">
        <f t="shared" si="130"/>
        <v>256.410256410256</v>
      </c>
      <c r="H1122" s="23">
        <v>300</v>
      </c>
      <c r="I1122" s="23">
        <f t="shared" si="126"/>
        <v>282.3798</v>
      </c>
      <c r="J1122" s="23">
        <f t="shared" si="127"/>
        <v>1.411899</v>
      </c>
    </row>
    <row r="1123" customHeight="1" spans="1:10">
      <c r="A1123" s="20" t="s">
        <v>74</v>
      </c>
      <c r="B1123" s="21" t="s">
        <v>1559</v>
      </c>
      <c r="C1123" s="22" t="s">
        <v>369</v>
      </c>
      <c r="D1123" s="21" t="s">
        <v>1572</v>
      </c>
      <c r="E1123" s="21" t="s">
        <v>392</v>
      </c>
      <c r="F1123" s="20">
        <v>20</v>
      </c>
      <c r="G1123" s="23">
        <f t="shared" si="130"/>
        <v>61.5384615384615</v>
      </c>
      <c r="H1123" s="23">
        <v>72</v>
      </c>
      <c r="I1123" s="23">
        <f t="shared" si="126"/>
        <v>67.771152</v>
      </c>
      <c r="J1123" s="23">
        <f t="shared" si="127"/>
        <v>3.3885576</v>
      </c>
    </row>
    <row r="1124" customHeight="1" spans="1:10">
      <c r="A1124" s="20" t="s">
        <v>74</v>
      </c>
      <c r="B1124" s="21" t="s">
        <v>1559</v>
      </c>
      <c r="C1124" s="22" t="s">
        <v>1573</v>
      </c>
      <c r="D1124" s="21" t="s">
        <v>813</v>
      </c>
      <c r="E1124" s="21" t="s">
        <v>1574</v>
      </c>
      <c r="F1124" s="20">
        <v>100</v>
      </c>
      <c r="G1124" s="23">
        <f t="shared" si="130"/>
        <v>897.435897435897</v>
      </c>
      <c r="H1124" s="23">
        <v>1050</v>
      </c>
      <c r="I1124" s="23">
        <f t="shared" si="126"/>
        <v>988.3293</v>
      </c>
      <c r="J1124" s="23">
        <f t="shared" si="127"/>
        <v>9.883293</v>
      </c>
    </row>
    <row r="1125" customHeight="1" spans="1:11">
      <c r="A1125" s="20" t="s">
        <v>1575</v>
      </c>
      <c r="B1125" s="21" t="s">
        <v>1559</v>
      </c>
      <c r="C1125" s="22" t="s">
        <v>1576</v>
      </c>
      <c r="D1125" s="21" t="s">
        <v>1577</v>
      </c>
      <c r="E1125" s="21" t="s">
        <v>582</v>
      </c>
      <c r="F1125" s="20">
        <v>200</v>
      </c>
      <c r="G1125" s="23">
        <f t="shared" ref="G1125:G1136" si="131">H1125/1.17</f>
        <v>273.504273504273</v>
      </c>
      <c r="H1125" s="23">
        <v>320</v>
      </c>
      <c r="I1125" s="23">
        <f t="shared" si="126"/>
        <v>301.20512</v>
      </c>
      <c r="J1125" s="23">
        <f t="shared" si="127"/>
        <v>1.5060256</v>
      </c>
      <c r="K1125" s="23">
        <f>SUM(H1125:H1128)</f>
        <v>731</v>
      </c>
    </row>
    <row r="1126" customHeight="1" spans="1:10">
      <c r="A1126" s="20" t="s">
        <v>74</v>
      </c>
      <c r="B1126" s="21" t="s">
        <v>1559</v>
      </c>
      <c r="C1126" s="22" t="s">
        <v>1578</v>
      </c>
      <c r="D1126" s="21" t="s">
        <v>550</v>
      </c>
      <c r="E1126" s="21" t="s">
        <v>1579</v>
      </c>
      <c r="F1126" s="20">
        <v>10</v>
      </c>
      <c r="G1126" s="23">
        <f t="shared" si="131"/>
        <v>22.2222222222222</v>
      </c>
      <c r="H1126" s="23">
        <v>26</v>
      </c>
      <c r="I1126" s="23">
        <f t="shared" si="126"/>
        <v>24.472916</v>
      </c>
      <c r="J1126" s="23">
        <f t="shared" si="127"/>
        <v>2.4472916</v>
      </c>
    </row>
    <row r="1127" customHeight="1" spans="1:10">
      <c r="A1127" s="20" t="s">
        <v>70</v>
      </c>
      <c r="B1127" s="21" t="s">
        <v>1559</v>
      </c>
      <c r="C1127" s="22" t="s">
        <v>1580</v>
      </c>
      <c r="D1127" s="21" t="s">
        <v>1581</v>
      </c>
      <c r="E1127" s="21" t="s">
        <v>964</v>
      </c>
      <c r="F1127" s="20">
        <v>20</v>
      </c>
      <c r="G1127" s="23">
        <f t="shared" si="131"/>
        <v>247.863247863248</v>
      </c>
      <c r="H1127" s="23">
        <v>290</v>
      </c>
      <c r="I1127" s="23">
        <f t="shared" si="126"/>
        <v>272.96714</v>
      </c>
      <c r="J1127" s="23">
        <f t="shared" si="127"/>
        <v>13.648357</v>
      </c>
    </row>
    <row r="1128" customHeight="1" spans="1:10">
      <c r="A1128" s="20" t="s">
        <v>74</v>
      </c>
      <c r="B1128" s="21" t="s">
        <v>1559</v>
      </c>
      <c r="C1128" s="22" t="s">
        <v>1582</v>
      </c>
      <c r="D1128" s="21" t="s">
        <v>1583</v>
      </c>
      <c r="E1128" s="21" t="s">
        <v>1584</v>
      </c>
      <c r="F1128" s="20">
        <v>10</v>
      </c>
      <c r="G1128" s="23">
        <f t="shared" si="131"/>
        <v>81.1965811965812</v>
      </c>
      <c r="H1128" s="23">
        <v>95</v>
      </c>
      <c r="I1128" s="23">
        <f t="shared" si="126"/>
        <v>89.42027</v>
      </c>
      <c r="J1128" s="23">
        <f t="shared" si="127"/>
        <v>8.942027</v>
      </c>
    </row>
    <row r="1129" customHeight="1" spans="1:11">
      <c r="A1129" s="20" t="s">
        <v>70</v>
      </c>
      <c r="B1129" s="21" t="s">
        <v>1559</v>
      </c>
      <c r="C1129" s="42" t="s">
        <v>1585</v>
      </c>
      <c r="D1129" s="21" t="s">
        <v>1586</v>
      </c>
      <c r="E1129" s="21" t="s">
        <v>1587</v>
      </c>
      <c r="F1129" s="20">
        <v>100</v>
      </c>
      <c r="G1129" s="23">
        <f t="shared" si="131"/>
        <v>119.65811965812</v>
      </c>
      <c r="H1129" s="23">
        <v>140</v>
      </c>
      <c r="I1129" s="23">
        <f t="shared" si="126"/>
        <v>131.77724</v>
      </c>
      <c r="J1129" s="23">
        <f t="shared" si="127"/>
        <v>1.3177724</v>
      </c>
      <c r="K1129" s="23">
        <f>H1129</f>
        <v>140</v>
      </c>
    </row>
    <row r="1130" customHeight="1" spans="1:11">
      <c r="A1130" s="20" t="s">
        <v>320</v>
      </c>
      <c r="B1130" s="21" t="s">
        <v>1559</v>
      </c>
      <c r="C1130" s="22" t="s">
        <v>321</v>
      </c>
      <c r="D1130" s="21" t="s">
        <v>322</v>
      </c>
      <c r="E1130" s="21" t="s">
        <v>282</v>
      </c>
      <c r="F1130" s="20">
        <v>30</v>
      </c>
      <c r="G1130" s="23">
        <f t="shared" si="131"/>
        <v>192.307692307692</v>
      </c>
      <c r="H1130" s="23">
        <v>225</v>
      </c>
      <c r="I1130" s="23">
        <f t="shared" si="126"/>
        <v>211.78485</v>
      </c>
      <c r="J1130" s="23">
        <f t="shared" si="127"/>
        <v>7.059495</v>
      </c>
      <c r="K1130" s="23">
        <f>SUM(H1130:H1132)</f>
        <v>993</v>
      </c>
    </row>
    <row r="1131" customHeight="1" spans="1:10">
      <c r="A1131" s="20" t="s">
        <v>90</v>
      </c>
      <c r="B1131" s="21" t="s">
        <v>1559</v>
      </c>
      <c r="C1131" s="22" t="s">
        <v>814</v>
      </c>
      <c r="D1131" s="21" t="s">
        <v>1570</v>
      </c>
      <c r="E1131" s="21" t="s">
        <v>1571</v>
      </c>
      <c r="F1131" s="20">
        <v>300</v>
      </c>
      <c r="G1131" s="23">
        <f t="shared" si="131"/>
        <v>384.615384615385</v>
      </c>
      <c r="H1131" s="23">
        <v>450</v>
      </c>
      <c r="I1131" s="23">
        <f t="shared" si="126"/>
        <v>423.5697</v>
      </c>
      <c r="J1131" s="23">
        <f t="shared" si="127"/>
        <v>1.411899</v>
      </c>
    </row>
    <row r="1132" customHeight="1" spans="1:10">
      <c r="A1132" s="20" t="s">
        <v>74</v>
      </c>
      <c r="B1132" s="21" t="s">
        <v>1559</v>
      </c>
      <c r="C1132" s="22" t="s">
        <v>1588</v>
      </c>
      <c r="D1132" s="21" t="s">
        <v>1589</v>
      </c>
      <c r="E1132" s="41" t="s">
        <v>1590</v>
      </c>
      <c r="F1132" s="20">
        <v>20</v>
      </c>
      <c r="G1132" s="23">
        <f t="shared" si="131"/>
        <v>271.794871794872</v>
      </c>
      <c r="H1132" s="23">
        <v>318</v>
      </c>
      <c r="I1132" s="23">
        <f t="shared" si="126"/>
        <v>299.322588</v>
      </c>
      <c r="J1132" s="23">
        <f t="shared" si="127"/>
        <v>14.9661294</v>
      </c>
    </row>
    <row r="1133" customHeight="1" spans="1:11">
      <c r="A1133" s="20" t="s">
        <v>70</v>
      </c>
      <c r="B1133" s="21" t="s">
        <v>1559</v>
      </c>
      <c r="C1133" s="42" t="s">
        <v>526</v>
      </c>
      <c r="D1133" s="21" t="s">
        <v>527</v>
      </c>
      <c r="E1133" s="21" t="s">
        <v>528</v>
      </c>
      <c r="F1133" s="20">
        <v>5</v>
      </c>
      <c r="G1133" s="23">
        <f t="shared" si="131"/>
        <v>7.26495726495727</v>
      </c>
      <c r="H1133" s="23">
        <v>8.5</v>
      </c>
      <c r="I1133" s="23">
        <f t="shared" si="126"/>
        <v>8.000761</v>
      </c>
      <c r="J1133" s="23">
        <f t="shared" si="127"/>
        <v>1.6001522</v>
      </c>
      <c r="K1133" s="23">
        <f>SUM(H1133:H1136)</f>
        <v>231</v>
      </c>
    </row>
    <row r="1134" customHeight="1" spans="1:10">
      <c r="A1134" s="20" t="s">
        <v>74</v>
      </c>
      <c r="B1134" s="21" t="s">
        <v>1559</v>
      </c>
      <c r="C1134" s="22" t="s">
        <v>1591</v>
      </c>
      <c r="D1134" s="21" t="s">
        <v>1592</v>
      </c>
      <c r="E1134" s="21" t="s">
        <v>107</v>
      </c>
      <c r="F1134" s="20">
        <v>5</v>
      </c>
      <c r="G1134" s="23">
        <f t="shared" si="131"/>
        <v>21.3675213675214</v>
      </c>
      <c r="H1134" s="23">
        <v>25</v>
      </c>
      <c r="I1134" s="23">
        <f t="shared" si="126"/>
        <v>23.53165</v>
      </c>
      <c r="J1134" s="23">
        <f t="shared" si="127"/>
        <v>4.70633</v>
      </c>
    </row>
    <row r="1135" customHeight="1" spans="1:10">
      <c r="A1135" s="20" t="s">
        <v>74</v>
      </c>
      <c r="B1135" s="21" t="s">
        <v>1559</v>
      </c>
      <c r="C1135" s="22" t="s">
        <v>1593</v>
      </c>
      <c r="D1135" s="21" t="s">
        <v>1594</v>
      </c>
      <c r="E1135" s="21" t="s">
        <v>98</v>
      </c>
      <c r="F1135" s="20">
        <v>20</v>
      </c>
      <c r="G1135" s="23">
        <f t="shared" si="131"/>
        <v>145.299145299145</v>
      </c>
      <c r="H1135" s="23">
        <v>170</v>
      </c>
      <c r="I1135" s="23">
        <f t="shared" si="126"/>
        <v>160.01522</v>
      </c>
      <c r="J1135" s="23">
        <f t="shared" si="127"/>
        <v>8.000761</v>
      </c>
    </row>
    <row r="1136" customHeight="1" spans="1:10">
      <c r="A1136" s="20" t="s">
        <v>74</v>
      </c>
      <c r="B1136" s="21" t="s">
        <v>1559</v>
      </c>
      <c r="C1136" s="22" t="s">
        <v>601</v>
      </c>
      <c r="D1136" s="21" t="s">
        <v>602</v>
      </c>
      <c r="E1136" s="41" t="s">
        <v>1595</v>
      </c>
      <c r="F1136" s="20">
        <v>5</v>
      </c>
      <c r="G1136" s="23">
        <f t="shared" si="131"/>
        <v>23.5042735042735</v>
      </c>
      <c r="H1136" s="23">
        <v>27.5</v>
      </c>
      <c r="I1136" s="23">
        <f t="shared" si="126"/>
        <v>25.884815</v>
      </c>
      <c r="J1136" s="23">
        <f t="shared" si="127"/>
        <v>5.176963</v>
      </c>
    </row>
    <row r="1137" customHeight="1" spans="1:11">
      <c r="A1137" s="20" t="s">
        <v>74</v>
      </c>
      <c r="B1137" s="21" t="s">
        <v>1559</v>
      </c>
      <c r="C1137" s="42" t="s">
        <v>1596</v>
      </c>
      <c r="D1137" s="21" t="s">
        <v>1597</v>
      </c>
      <c r="E1137" s="21" t="s">
        <v>1125</v>
      </c>
      <c r="F1137" s="20">
        <v>10</v>
      </c>
      <c r="G1137" s="23">
        <f t="shared" ref="G1137:G1148" si="132">H1137/1.17</f>
        <v>28.2051282051282</v>
      </c>
      <c r="H1137" s="23">
        <v>33</v>
      </c>
      <c r="I1137" s="23">
        <f t="shared" si="126"/>
        <v>31.061778</v>
      </c>
      <c r="J1137" s="23">
        <f t="shared" si="127"/>
        <v>3.1061778</v>
      </c>
      <c r="K1137" s="23">
        <f>SUM(H1137:H1139)</f>
        <v>883</v>
      </c>
    </row>
    <row r="1138" customHeight="1" spans="1:10">
      <c r="A1138" s="20" t="s">
        <v>74</v>
      </c>
      <c r="B1138" s="21" t="s">
        <v>1559</v>
      </c>
      <c r="C1138" s="42" t="s">
        <v>1598</v>
      </c>
      <c r="D1138" s="21" t="s">
        <v>1224</v>
      </c>
      <c r="E1138" s="21" t="s">
        <v>1599</v>
      </c>
      <c r="F1138" s="20">
        <v>40</v>
      </c>
      <c r="G1138" s="23">
        <f t="shared" si="132"/>
        <v>136.752136752137</v>
      </c>
      <c r="H1138" s="23">
        <v>160</v>
      </c>
      <c r="I1138" s="23">
        <f t="shared" si="126"/>
        <v>150.60256</v>
      </c>
      <c r="J1138" s="23">
        <f t="shared" si="127"/>
        <v>3.765064</v>
      </c>
    </row>
    <row r="1139" customHeight="1" spans="1:10">
      <c r="A1139" s="20" t="s">
        <v>74</v>
      </c>
      <c r="B1139" s="21" t="s">
        <v>1559</v>
      </c>
      <c r="C1139" s="22" t="s">
        <v>1600</v>
      </c>
      <c r="D1139" s="21" t="s">
        <v>1270</v>
      </c>
      <c r="E1139" s="21" t="s">
        <v>1601</v>
      </c>
      <c r="F1139" s="20">
        <v>30</v>
      </c>
      <c r="G1139" s="23">
        <f t="shared" si="132"/>
        <v>589.74358974359</v>
      </c>
      <c r="H1139" s="23">
        <v>690</v>
      </c>
      <c r="I1139" s="23">
        <f t="shared" si="126"/>
        <v>649.47354</v>
      </c>
      <c r="J1139" s="23">
        <f t="shared" si="127"/>
        <v>21.649118</v>
      </c>
    </row>
    <row r="1140" customHeight="1" spans="1:11">
      <c r="A1140" s="20" t="s">
        <v>90</v>
      </c>
      <c r="B1140" s="21" t="s">
        <v>1559</v>
      </c>
      <c r="C1140" s="22" t="s">
        <v>1602</v>
      </c>
      <c r="D1140" s="21" t="s">
        <v>1603</v>
      </c>
      <c r="E1140" s="21" t="s">
        <v>1448</v>
      </c>
      <c r="F1140" s="20">
        <v>20</v>
      </c>
      <c r="G1140" s="23">
        <f t="shared" si="132"/>
        <v>102.564102564103</v>
      </c>
      <c r="H1140" s="23">
        <v>120</v>
      </c>
      <c r="I1140" s="23">
        <f t="shared" si="126"/>
        <v>112.95192</v>
      </c>
      <c r="J1140" s="23">
        <f t="shared" si="127"/>
        <v>5.647596</v>
      </c>
      <c r="K1140" s="23">
        <f>SUM(H1140:H1143)</f>
        <v>1097.5</v>
      </c>
    </row>
    <row r="1141" customHeight="1" spans="1:10">
      <c r="A1141" s="20" t="s">
        <v>74</v>
      </c>
      <c r="B1141" s="21" t="s">
        <v>1559</v>
      </c>
      <c r="C1141" s="22" t="s">
        <v>207</v>
      </c>
      <c r="D1141" s="21" t="s">
        <v>208</v>
      </c>
      <c r="E1141" s="21" t="s">
        <v>80</v>
      </c>
      <c r="F1141" s="20">
        <v>20</v>
      </c>
      <c r="G1141" s="23">
        <f t="shared" si="132"/>
        <v>230.769230769231</v>
      </c>
      <c r="H1141" s="23">
        <v>270</v>
      </c>
      <c r="I1141" s="23">
        <f t="shared" si="126"/>
        <v>254.14182</v>
      </c>
      <c r="J1141" s="23">
        <f t="shared" si="127"/>
        <v>12.707091</v>
      </c>
    </row>
    <row r="1142" customHeight="1" spans="1:10">
      <c r="A1142" s="20" t="s">
        <v>202</v>
      </c>
      <c r="B1142" s="21" t="s">
        <v>1559</v>
      </c>
      <c r="C1142" s="22" t="s">
        <v>1604</v>
      </c>
      <c r="D1142" s="21" t="s">
        <v>1605</v>
      </c>
      <c r="E1142" s="21" t="s">
        <v>107</v>
      </c>
      <c r="F1142" s="20">
        <v>5</v>
      </c>
      <c r="G1142" s="23">
        <f t="shared" si="132"/>
        <v>6.41025641025641</v>
      </c>
      <c r="H1142" s="23">
        <v>7.5</v>
      </c>
      <c r="I1142" s="23">
        <f t="shared" si="126"/>
        <v>7.059495</v>
      </c>
      <c r="J1142" s="23">
        <f t="shared" si="127"/>
        <v>1.411899</v>
      </c>
    </row>
    <row r="1143" customHeight="1" spans="1:10">
      <c r="A1143" s="20" t="s">
        <v>90</v>
      </c>
      <c r="B1143" s="21" t="s">
        <v>1559</v>
      </c>
      <c r="C1143" s="22" t="s">
        <v>1606</v>
      </c>
      <c r="D1143" s="21" t="s">
        <v>1607</v>
      </c>
      <c r="E1143" s="21" t="s">
        <v>1608</v>
      </c>
      <c r="F1143" s="20">
        <v>200</v>
      </c>
      <c r="G1143" s="23">
        <f t="shared" si="132"/>
        <v>598.290598290598</v>
      </c>
      <c r="H1143" s="23">
        <v>700</v>
      </c>
      <c r="I1143" s="23">
        <f t="shared" si="126"/>
        <v>658.8862</v>
      </c>
      <c r="J1143" s="23">
        <f t="shared" si="127"/>
        <v>3.294431</v>
      </c>
    </row>
    <row r="1144" customHeight="1" spans="1:11">
      <c r="A1144" s="20" t="s">
        <v>70</v>
      </c>
      <c r="B1144" s="21" t="s">
        <v>1559</v>
      </c>
      <c r="C1144" s="22" t="s">
        <v>1609</v>
      </c>
      <c r="D1144" s="21" t="s">
        <v>1570</v>
      </c>
      <c r="E1144" s="21" t="s">
        <v>1080</v>
      </c>
      <c r="F1144" s="20">
        <v>100</v>
      </c>
      <c r="G1144" s="23">
        <f t="shared" si="132"/>
        <v>683.760683760684</v>
      </c>
      <c r="H1144" s="23">
        <v>800</v>
      </c>
      <c r="I1144" s="23">
        <f t="shared" si="126"/>
        <v>753.0128</v>
      </c>
      <c r="J1144" s="23">
        <f t="shared" si="127"/>
        <v>7.530128</v>
      </c>
      <c r="K1144" s="23">
        <f>SUM(H1144:H1147)</f>
        <v>939.5</v>
      </c>
    </row>
    <row r="1145" customHeight="1" spans="1:10">
      <c r="A1145" s="20" t="s">
        <v>74</v>
      </c>
      <c r="B1145" s="21" t="s">
        <v>1559</v>
      </c>
      <c r="C1145" s="42" t="s">
        <v>1610</v>
      </c>
      <c r="D1145" s="21" t="s">
        <v>1611</v>
      </c>
      <c r="E1145" s="21" t="s">
        <v>1612</v>
      </c>
      <c r="F1145" s="20">
        <v>10</v>
      </c>
      <c r="G1145" s="23">
        <f t="shared" si="132"/>
        <v>33.3333333333333</v>
      </c>
      <c r="H1145" s="23">
        <v>39</v>
      </c>
      <c r="I1145" s="23">
        <f t="shared" si="126"/>
        <v>36.709374</v>
      </c>
      <c r="J1145" s="23">
        <f t="shared" si="127"/>
        <v>3.6709374</v>
      </c>
    </row>
    <row r="1146" customHeight="1" spans="1:10">
      <c r="A1146" s="20" t="s">
        <v>90</v>
      </c>
      <c r="B1146" s="21" t="s">
        <v>1559</v>
      </c>
      <c r="C1146" s="22" t="s">
        <v>1613</v>
      </c>
      <c r="D1146" s="21" t="s">
        <v>65</v>
      </c>
      <c r="E1146" s="21" t="s">
        <v>337</v>
      </c>
      <c r="F1146" s="20">
        <v>20</v>
      </c>
      <c r="G1146" s="23">
        <f t="shared" si="132"/>
        <v>32.4786324786325</v>
      </c>
      <c r="H1146" s="23">
        <v>38</v>
      </c>
      <c r="I1146" s="23">
        <f t="shared" si="126"/>
        <v>35.768108</v>
      </c>
      <c r="J1146" s="23">
        <f t="shared" si="127"/>
        <v>1.7884054</v>
      </c>
    </row>
    <row r="1147" customHeight="1" spans="1:10">
      <c r="A1147" s="20" t="s">
        <v>70</v>
      </c>
      <c r="B1147" s="21" t="s">
        <v>1559</v>
      </c>
      <c r="C1147" s="22" t="s">
        <v>1614</v>
      </c>
      <c r="D1147" s="21" t="s">
        <v>1615</v>
      </c>
      <c r="E1147" s="41" t="s">
        <v>1616</v>
      </c>
      <c r="F1147" s="20">
        <v>25</v>
      </c>
      <c r="G1147" s="23">
        <f t="shared" si="132"/>
        <v>53.4188034188034</v>
      </c>
      <c r="H1147" s="23">
        <v>62.5</v>
      </c>
      <c r="I1147" s="23">
        <f t="shared" si="126"/>
        <v>58.829125</v>
      </c>
      <c r="J1147" s="23">
        <f t="shared" si="127"/>
        <v>2.353165</v>
      </c>
    </row>
    <row r="1148" customHeight="1" spans="1:11">
      <c r="A1148" s="20" t="s">
        <v>545</v>
      </c>
      <c r="B1148" s="21" t="s">
        <v>1559</v>
      </c>
      <c r="C1148" s="22" t="s">
        <v>1617</v>
      </c>
      <c r="D1148" s="21" t="s">
        <v>118</v>
      </c>
      <c r="E1148" s="21" t="s">
        <v>1618</v>
      </c>
      <c r="F1148" s="20">
        <v>10</v>
      </c>
      <c r="G1148" s="23">
        <f t="shared" si="132"/>
        <v>327.863247863248</v>
      </c>
      <c r="H1148" s="23">
        <v>383.6</v>
      </c>
      <c r="I1148" s="23">
        <f t="shared" si="126"/>
        <v>361.0696376</v>
      </c>
      <c r="J1148" s="23">
        <f t="shared" si="127"/>
        <v>36.10696376</v>
      </c>
      <c r="K1148" s="23">
        <f>H1148</f>
        <v>383.6</v>
      </c>
    </row>
    <row r="1149" customHeight="1" spans="1:11">
      <c r="A1149" s="20" t="s">
        <v>90</v>
      </c>
      <c r="B1149" s="21" t="s">
        <v>1559</v>
      </c>
      <c r="C1149" s="22" t="s">
        <v>1225</v>
      </c>
      <c r="D1149" s="21" t="s">
        <v>1619</v>
      </c>
      <c r="E1149" s="21" t="s">
        <v>1620</v>
      </c>
      <c r="F1149" s="20">
        <v>30</v>
      </c>
      <c r="G1149" s="23">
        <f t="shared" ref="G1149:G1162" si="133">H1149/1.17</f>
        <v>174.358974358974</v>
      </c>
      <c r="H1149" s="23">
        <v>204</v>
      </c>
      <c r="I1149" s="23">
        <f t="shared" si="126"/>
        <v>192.018264</v>
      </c>
      <c r="J1149" s="23">
        <f t="shared" si="127"/>
        <v>6.4006088</v>
      </c>
      <c r="K1149" s="23">
        <f>SUM(H1149:H1152)</f>
        <v>668</v>
      </c>
    </row>
    <row r="1150" customHeight="1" spans="1:10">
      <c r="A1150" s="20" t="s">
        <v>1297</v>
      </c>
      <c r="B1150" s="21" t="s">
        <v>1559</v>
      </c>
      <c r="C1150" s="22" t="s">
        <v>1621</v>
      </c>
      <c r="D1150" s="21" t="s">
        <v>1622</v>
      </c>
      <c r="E1150" s="21" t="s">
        <v>1623</v>
      </c>
      <c r="F1150" s="20">
        <v>2</v>
      </c>
      <c r="G1150" s="23">
        <f t="shared" si="133"/>
        <v>54.7008547008547</v>
      </c>
      <c r="H1150" s="23">
        <v>64</v>
      </c>
      <c r="I1150" s="23">
        <f t="shared" si="126"/>
        <v>60.241024</v>
      </c>
      <c r="J1150" s="23">
        <f t="shared" si="127"/>
        <v>30.120512</v>
      </c>
    </row>
    <row r="1151" customHeight="1" spans="1:10">
      <c r="A1151" s="20" t="s">
        <v>74</v>
      </c>
      <c r="B1151" s="21" t="s">
        <v>1559</v>
      </c>
      <c r="C1151" s="22" t="s">
        <v>1624</v>
      </c>
      <c r="D1151" s="21" t="s">
        <v>1581</v>
      </c>
      <c r="E1151" s="21" t="s">
        <v>964</v>
      </c>
      <c r="F1151" s="20">
        <v>20</v>
      </c>
      <c r="G1151" s="23">
        <f t="shared" si="133"/>
        <v>247.863247863248</v>
      </c>
      <c r="H1151" s="23">
        <v>290</v>
      </c>
      <c r="I1151" s="23">
        <f t="shared" si="126"/>
        <v>272.96714</v>
      </c>
      <c r="J1151" s="23">
        <f t="shared" si="127"/>
        <v>13.648357</v>
      </c>
    </row>
    <row r="1152" customHeight="1" spans="1:10">
      <c r="A1152" s="20" t="s">
        <v>74</v>
      </c>
      <c r="B1152" s="21" t="s">
        <v>1559</v>
      </c>
      <c r="C1152" s="22" t="s">
        <v>1625</v>
      </c>
      <c r="D1152" s="21" t="s">
        <v>1626</v>
      </c>
      <c r="E1152" s="41" t="s">
        <v>1627</v>
      </c>
      <c r="F1152" s="20">
        <v>20</v>
      </c>
      <c r="G1152" s="23">
        <f t="shared" si="133"/>
        <v>94.017094017094</v>
      </c>
      <c r="H1152" s="23">
        <v>110</v>
      </c>
      <c r="I1152" s="23">
        <f t="shared" si="126"/>
        <v>103.53926</v>
      </c>
      <c r="J1152" s="23">
        <f t="shared" si="127"/>
        <v>5.176963</v>
      </c>
    </row>
    <row r="1153" customHeight="1" spans="1:11">
      <c r="A1153" s="20" t="s">
        <v>1628</v>
      </c>
      <c r="B1153" s="21" t="s">
        <v>1559</v>
      </c>
      <c r="C1153" s="22" t="s">
        <v>1629</v>
      </c>
      <c r="D1153" s="21" t="s">
        <v>1630</v>
      </c>
      <c r="E1153" s="21" t="s">
        <v>1631</v>
      </c>
      <c r="F1153" s="20">
        <v>1</v>
      </c>
      <c r="G1153" s="23">
        <f t="shared" si="133"/>
        <v>102.564102564103</v>
      </c>
      <c r="H1153" s="23">
        <v>120</v>
      </c>
      <c r="I1153" s="23">
        <f t="shared" ref="I1153:I1216" si="134">H1153*0.941266</f>
        <v>112.95192</v>
      </c>
      <c r="J1153" s="23">
        <f t="shared" ref="J1153:J1216" si="135">I1153/F1153</f>
        <v>112.95192</v>
      </c>
      <c r="K1153" s="23">
        <f>SUM(H1153:H1155)</f>
        <v>286</v>
      </c>
    </row>
    <row r="1154" customHeight="1" spans="1:10">
      <c r="A1154" s="20" t="s">
        <v>1628</v>
      </c>
      <c r="B1154" s="21" t="s">
        <v>1559</v>
      </c>
      <c r="C1154" s="22" t="s">
        <v>1632</v>
      </c>
      <c r="D1154" s="21" t="s">
        <v>1633</v>
      </c>
      <c r="E1154" s="21" t="s">
        <v>1631</v>
      </c>
      <c r="F1154" s="20">
        <v>1</v>
      </c>
      <c r="G1154" s="23">
        <f t="shared" si="133"/>
        <v>102.564102564103</v>
      </c>
      <c r="H1154" s="23">
        <v>120</v>
      </c>
      <c r="I1154" s="23">
        <f t="shared" si="134"/>
        <v>112.95192</v>
      </c>
      <c r="J1154" s="23">
        <f t="shared" si="135"/>
        <v>112.95192</v>
      </c>
    </row>
    <row r="1155" customHeight="1" spans="1:10">
      <c r="A1155" s="20" t="s">
        <v>70</v>
      </c>
      <c r="B1155" s="21" t="s">
        <v>1559</v>
      </c>
      <c r="C1155" s="22" t="s">
        <v>1634</v>
      </c>
      <c r="D1155" s="21" t="s">
        <v>1635</v>
      </c>
      <c r="E1155" s="21" t="s">
        <v>1631</v>
      </c>
      <c r="F1155" s="20">
        <v>1</v>
      </c>
      <c r="G1155" s="23">
        <f t="shared" si="133"/>
        <v>39.3162393162393</v>
      </c>
      <c r="H1155" s="23">
        <v>46</v>
      </c>
      <c r="I1155" s="23">
        <f t="shared" si="134"/>
        <v>43.298236</v>
      </c>
      <c r="J1155" s="23">
        <f t="shared" si="135"/>
        <v>43.298236</v>
      </c>
    </row>
    <row r="1156" customHeight="1" spans="1:11">
      <c r="A1156" s="20" t="s">
        <v>1628</v>
      </c>
      <c r="B1156" s="21" t="s">
        <v>1559</v>
      </c>
      <c r="C1156" s="22" t="s">
        <v>1636</v>
      </c>
      <c r="D1156" s="21" t="s">
        <v>1630</v>
      </c>
      <c r="E1156" s="21" t="s">
        <v>1631</v>
      </c>
      <c r="F1156" s="20">
        <v>1</v>
      </c>
      <c r="G1156" s="23">
        <f t="shared" si="133"/>
        <v>512.820512820513</v>
      </c>
      <c r="H1156" s="23">
        <v>600</v>
      </c>
      <c r="I1156" s="23">
        <f t="shared" si="134"/>
        <v>564.7596</v>
      </c>
      <c r="J1156" s="23">
        <f t="shared" si="135"/>
        <v>564.7596</v>
      </c>
      <c r="K1156" s="23">
        <f>SUM(H1156:H1158)</f>
        <v>1025</v>
      </c>
    </row>
    <row r="1157" customHeight="1" spans="1:10">
      <c r="A1157" s="20" t="s">
        <v>1628</v>
      </c>
      <c r="B1157" s="21" t="s">
        <v>1559</v>
      </c>
      <c r="C1157" s="22" t="s">
        <v>1637</v>
      </c>
      <c r="D1157" s="21" t="s">
        <v>1633</v>
      </c>
      <c r="E1157" s="21" t="s">
        <v>1631</v>
      </c>
      <c r="F1157" s="20">
        <v>0.5</v>
      </c>
      <c r="G1157" s="23">
        <f t="shared" si="133"/>
        <v>286.324786324786</v>
      </c>
      <c r="H1157" s="23">
        <v>335</v>
      </c>
      <c r="I1157" s="23">
        <f t="shared" si="134"/>
        <v>315.32411</v>
      </c>
      <c r="J1157" s="23">
        <f t="shared" si="135"/>
        <v>630.64822</v>
      </c>
    </row>
    <row r="1158" customHeight="1" spans="1:10">
      <c r="A1158" s="20" t="s">
        <v>1628</v>
      </c>
      <c r="B1158" s="21" t="s">
        <v>1559</v>
      </c>
      <c r="C1158" s="22" t="s">
        <v>1638</v>
      </c>
      <c r="D1158" s="21" t="s">
        <v>1633</v>
      </c>
      <c r="E1158" s="21" t="s">
        <v>1631</v>
      </c>
      <c r="F1158" s="20">
        <v>0.5</v>
      </c>
      <c r="G1158" s="23">
        <f t="shared" si="133"/>
        <v>76.9230769230769</v>
      </c>
      <c r="H1158" s="23">
        <v>90</v>
      </c>
      <c r="I1158" s="23">
        <f t="shared" si="134"/>
        <v>84.71394</v>
      </c>
      <c r="J1158" s="23">
        <f t="shared" si="135"/>
        <v>169.42788</v>
      </c>
    </row>
    <row r="1159" customHeight="1" spans="1:11">
      <c r="A1159" s="20" t="s">
        <v>827</v>
      </c>
      <c r="B1159" s="21" t="s">
        <v>1559</v>
      </c>
      <c r="C1159" s="22" t="s">
        <v>1639</v>
      </c>
      <c r="D1159" s="21" t="s">
        <v>1640</v>
      </c>
      <c r="E1159" s="21" t="s">
        <v>1631</v>
      </c>
      <c r="F1159" s="20">
        <v>1</v>
      </c>
      <c r="G1159" s="23">
        <f t="shared" si="133"/>
        <v>32.4786324786325</v>
      </c>
      <c r="H1159" s="23">
        <v>38</v>
      </c>
      <c r="I1159" s="23">
        <f t="shared" si="134"/>
        <v>35.768108</v>
      </c>
      <c r="J1159" s="23">
        <f t="shared" si="135"/>
        <v>35.768108</v>
      </c>
      <c r="K1159" s="23">
        <f>SUM(H1159:H1162)</f>
        <v>458</v>
      </c>
    </row>
    <row r="1160" customHeight="1" spans="1:10">
      <c r="A1160" s="20" t="s">
        <v>1628</v>
      </c>
      <c r="B1160" s="21" t="s">
        <v>1559</v>
      </c>
      <c r="C1160" s="22" t="s">
        <v>1641</v>
      </c>
      <c r="D1160" s="21" t="s">
        <v>1633</v>
      </c>
      <c r="E1160" s="21" t="s">
        <v>1631</v>
      </c>
      <c r="F1160" s="20">
        <v>2</v>
      </c>
      <c r="G1160" s="23">
        <f t="shared" si="133"/>
        <v>68.3760683760684</v>
      </c>
      <c r="H1160" s="23">
        <v>80</v>
      </c>
      <c r="I1160" s="23">
        <f t="shared" si="134"/>
        <v>75.30128</v>
      </c>
      <c r="J1160" s="23">
        <f t="shared" si="135"/>
        <v>37.65064</v>
      </c>
    </row>
    <row r="1161" customHeight="1" spans="1:10">
      <c r="A1161" s="20" t="s">
        <v>1628</v>
      </c>
      <c r="B1161" s="21" t="s">
        <v>1559</v>
      </c>
      <c r="C1161" s="22" t="s">
        <v>1642</v>
      </c>
      <c r="D1161" s="21" t="s">
        <v>1643</v>
      </c>
      <c r="E1161" s="21" t="s">
        <v>1631</v>
      </c>
      <c r="F1161" s="20">
        <v>1</v>
      </c>
      <c r="G1161" s="23">
        <f t="shared" si="133"/>
        <v>153.846153846154</v>
      </c>
      <c r="H1161" s="23">
        <v>180</v>
      </c>
      <c r="I1161" s="23">
        <f t="shared" si="134"/>
        <v>169.42788</v>
      </c>
      <c r="J1161" s="23">
        <f t="shared" si="135"/>
        <v>169.42788</v>
      </c>
    </row>
    <row r="1162" customHeight="1" spans="1:10">
      <c r="A1162" s="20" t="s">
        <v>1628</v>
      </c>
      <c r="B1162" s="21" t="s">
        <v>1559</v>
      </c>
      <c r="C1162" s="22" t="s">
        <v>1644</v>
      </c>
      <c r="D1162" s="21" t="s">
        <v>1640</v>
      </c>
      <c r="E1162" s="21" t="s">
        <v>1631</v>
      </c>
      <c r="F1162" s="20">
        <v>1</v>
      </c>
      <c r="G1162" s="23">
        <f t="shared" si="133"/>
        <v>136.752136752137</v>
      </c>
      <c r="H1162" s="23">
        <v>160</v>
      </c>
      <c r="I1162" s="23">
        <f t="shared" si="134"/>
        <v>150.60256</v>
      </c>
      <c r="J1162" s="23">
        <f t="shared" si="135"/>
        <v>150.60256</v>
      </c>
    </row>
    <row r="1163" customHeight="1" spans="1:11">
      <c r="A1163" s="20" t="s">
        <v>1628</v>
      </c>
      <c r="B1163" s="21" t="s">
        <v>1559</v>
      </c>
      <c r="C1163" s="22" t="s">
        <v>1645</v>
      </c>
      <c r="D1163" s="21" t="s">
        <v>1640</v>
      </c>
      <c r="E1163" s="21" t="s">
        <v>1631</v>
      </c>
      <c r="F1163" s="20">
        <v>1</v>
      </c>
      <c r="G1163" s="23">
        <f t="shared" ref="G1163:G1170" si="136">H1163/1.17</f>
        <v>12.8205128205128</v>
      </c>
      <c r="H1163" s="23">
        <v>15</v>
      </c>
      <c r="I1163" s="23">
        <f t="shared" si="134"/>
        <v>14.11899</v>
      </c>
      <c r="J1163" s="23">
        <f t="shared" si="135"/>
        <v>14.11899</v>
      </c>
      <c r="K1163" s="23">
        <f>SUM(H1163:H1166)</f>
        <v>287</v>
      </c>
    </row>
    <row r="1164" customHeight="1" spans="1:10">
      <c r="A1164" s="20" t="s">
        <v>1628</v>
      </c>
      <c r="B1164" s="21" t="s">
        <v>1559</v>
      </c>
      <c r="C1164" s="22" t="s">
        <v>1646</v>
      </c>
      <c r="D1164" s="21" t="s">
        <v>1643</v>
      </c>
      <c r="E1164" s="21" t="s">
        <v>1631</v>
      </c>
      <c r="F1164" s="20">
        <v>1</v>
      </c>
      <c r="G1164" s="23">
        <f t="shared" si="136"/>
        <v>153.846153846154</v>
      </c>
      <c r="H1164" s="23">
        <v>180</v>
      </c>
      <c r="I1164" s="23">
        <f t="shared" si="134"/>
        <v>169.42788</v>
      </c>
      <c r="J1164" s="23">
        <f t="shared" si="135"/>
        <v>169.42788</v>
      </c>
    </row>
    <row r="1165" customHeight="1" spans="1:10">
      <c r="A1165" s="20" t="s">
        <v>827</v>
      </c>
      <c r="B1165" s="21" t="s">
        <v>1559</v>
      </c>
      <c r="C1165" s="22" t="s">
        <v>1647</v>
      </c>
      <c r="D1165" s="21" t="s">
        <v>1630</v>
      </c>
      <c r="E1165" s="21" t="s">
        <v>1631</v>
      </c>
      <c r="F1165" s="20">
        <v>2</v>
      </c>
      <c r="G1165" s="23">
        <f t="shared" si="136"/>
        <v>47.8632478632479</v>
      </c>
      <c r="H1165" s="23">
        <v>56</v>
      </c>
      <c r="I1165" s="23">
        <f t="shared" si="134"/>
        <v>52.710896</v>
      </c>
      <c r="J1165" s="23">
        <f t="shared" si="135"/>
        <v>26.355448</v>
      </c>
    </row>
    <row r="1166" customHeight="1" spans="1:10">
      <c r="A1166" s="20" t="s">
        <v>1628</v>
      </c>
      <c r="B1166" s="21" t="s">
        <v>1559</v>
      </c>
      <c r="C1166" s="22" t="s">
        <v>1648</v>
      </c>
      <c r="D1166" s="21" t="s">
        <v>1649</v>
      </c>
      <c r="E1166" s="21" t="s">
        <v>1631</v>
      </c>
      <c r="F1166" s="20">
        <v>2</v>
      </c>
      <c r="G1166" s="23">
        <f t="shared" si="136"/>
        <v>30.7692307692308</v>
      </c>
      <c r="H1166" s="23">
        <v>36</v>
      </c>
      <c r="I1166" s="23">
        <f t="shared" si="134"/>
        <v>33.885576</v>
      </c>
      <c r="J1166" s="23">
        <f t="shared" si="135"/>
        <v>16.942788</v>
      </c>
    </row>
    <row r="1167" customHeight="1" spans="1:11">
      <c r="A1167" s="20" t="s">
        <v>827</v>
      </c>
      <c r="B1167" s="21" t="s">
        <v>1559</v>
      </c>
      <c r="C1167" s="22" t="s">
        <v>1639</v>
      </c>
      <c r="D1167" s="21" t="s">
        <v>1640</v>
      </c>
      <c r="E1167" s="21" t="s">
        <v>1631</v>
      </c>
      <c r="F1167" s="20">
        <v>1</v>
      </c>
      <c r="G1167" s="23">
        <f t="shared" si="136"/>
        <v>21.3675213675214</v>
      </c>
      <c r="H1167" s="23">
        <v>25</v>
      </c>
      <c r="I1167" s="23">
        <f t="shared" si="134"/>
        <v>23.53165</v>
      </c>
      <c r="J1167" s="23">
        <f t="shared" si="135"/>
        <v>23.53165</v>
      </c>
      <c r="K1167" s="23">
        <f>SUM(H1167:H1170)</f>
        <v>230</v>
      </c>
    </row>
    <row r="1168" customHeight="1" spans="1:10">
      <c r="A1168" s="20" t="s">
        <v>1628</v>
      </c>
      <c r="B1168" s="21" t="s">
        <v>1559</v>
      </c>
      <c r="C1168" s="22" t="s">
        <v>1629</v>
      </c>
      <c r="D1168" s="21" t="s">
        <v>1630</v>
      </c>
      <c r="E1168" s="21" t="s">
        <v>1631</v>
      </c>
      <c r="F1168" s="20">
        <v>1</v>
      </c>
      <c r="G1168" s="23">
        <f t="shared" si="136"/>
        <v>102.564102564103</v>
      </c>
      <c r="H1168" s="23">
        <v>120</v>
      </c>
      <c r="I1168" s="23">
        <f t="shared" si="134"/>
        <v>112.95192</v>
      </c>
      <c r="J1168" s="23">
        <f t="shared" si="135"/>
        <v>112.95192</v>
      </c>
    </row>
    <row r="1169" customHeight="1" spans="1:10">
      <c r="A1169" s="20" t="s">
        <v>1628</v>
      </c>
      <c r="B1169" s="21" t="s">
        <v>1559</v>
      </c>
      <c r="C1169" s="22" t="s">
        <v>1650</v>
      </c>
      <c r="D1169" s="21" t="s">
        <v>1651</v>
      </c>
      <c r="E1169" s="21" t="s">
        <v>1631</v>
      </c>
      <c r="F1169" s="20">
        <v>1</v>
      </c>
      <c r="G1169" s="23">
        <f t="shared" si="136"/>
        <v>38.4615384615385</v>
      </c>
      <c r="H1169" s="23">
        <v>45</v>
      </c>
      <c r="I1169" s="23">
        <f t="shared" si="134"/>
        <v>42.35697</v>
      </c>
      <c r="J1169" s="23">
        <f t="shared" si="135"/>
        <v>42.35697</v>
      </c>
    </row>
    <row r="1170" customHeight="1" spans="1:10">
      <c r="A1170" s="20" t="s">
        <v>1628</v>
      </c>
      <c r="B1170" s="21" t="s">
        <v>1559</v>
      </c>
      <c r="C1170" s="22" t="s">
        <v>1652</v>
      </c>
      <c r="D1170" s="21" t="s">
        <v>1633</v>
      </c>
      <c r="E1170" s="21" t="s">
        <v>1631</v>
      </c>
      <c r="F1170" s="20">
        <v>1</v>
      </c>
      <c r="G1170" s="23">
        <f t="shared" si="136"/>
        <v>34.1880341880342</v>
      </c>
      <c r="H1170" s="23">
        <v>40</v>
      </c>
      <c r="I1170" s="23">
        <f t="shared" si="134"/>
        <v>37.65064</v>
      </c>
      <c r="J1170" s="23">
        <f t="shared" si="135"/>
        <v>37.65064</v>
      </c>
    </row>
    <row r="1171" customHeight="1" spans="1:11">
      <c r="A1171" s="20" t="s">
        <v>74</v>
      </c>
      <c r="B1171" s="21" t="s">
        <v>1559</v>
      </c>
      <c r="C1171" s="22" t="s">
        <v>483</v>
      </c>
      <c r="D1171" s="21" t="s">
        <v>375</v>
      </c>
      <c r="E1171" s="21" t="s">
        <v>484</v>
      </c>
      <c r="F1171" s="20">
        <v>10</v>
      </c>
      <c r="G1171" s="23">
        <f t="shared" ref="G1171:G1188" si="137">H1171/1.17</f>
        <v>34.1880341880342</v>
      </c>
      <c r="H1171" s="23">
        <v>40</v>
      </c>
      <c r="I1171" s="23">
        <f t="shared" si="134"/>
        <v>37.65064</v>
      </c>
      <c r="J1171" s="23">
        <f t="shared" si="135"/>
        <v>3.765064</v>
      </c>
      <c r="K1171" s="23">
        <f>SUM(H1171:H1174)</f>
        <v>440</v>
      </c>
    </row>
    <row r="1172" customHeight="1" spans="1:10">
      <c r="A1172" s="20" t="s">
        <v>90</v>
      </c>
      <c r="B1172" s="21" t="s">
        <v>1559</v>
      </c>
      <c r="C1172" s="22" t="s">
        <v>1653</v>
      </c>
      <c r="D1172" s="21" t="s">
        <v>1654</v>
      </c>
      <c r="E1172" s="21" t="s">
        <v>1655</v>
      </c>
      <c r="F1172" s="20">
        <v>10</v>
      </c>
      <c r="G1172" s="23">
        <f t="shared" si="137"/>
        <v>128.205128205128</v>
      </c>
      <c r="H1172" s="23">
        <v>150</v>
      </c>
      <c r="I1172" s="23">
        <f t="shared" si="134"/>
        <v>141.1899</v>
      </c>
      <c r="J1172" s="23">
        <f t="shared" si="135"/>
        <v>14.11899</v>
      </c>
    </row>
    <row r="1173" customHeight="1" spans="1:10">
      <c r="A1173" s="20" t="s">
        <v>74</v>
      </c>
      <c r="B1173" s="21" t="s">
        <v>1559</v>
      </c>
      <c r="C1173" s="22" t="s">
        <v>1656</v>
      </c>
      <c r="D1173" s="21" t="s">
        <v>1657</v>
      </c>
      <c r="E1173" s="21" t="s">
        <v>1305</v>
      </c>
      <c r="F1173" s="20">
        <v>10</v>
      </c>
      <c r="G1173" s="23">
        <f t="shared" si="137"/>
        <v>98.2905982905983</v>
      </c>
      <c r="H1173" s="23">
        <v>115</v>
      </c>
      <c r="I1173" s="23">
        <f t="shared" si="134"/>
        <v>108.24559</v>
      </c>
      <c r="J1173" s="23">
        <f t="shared" si="135"/>
        <v>10.824559</v>
      </c>
    </row>
    <row r="1174" customHeight="1" spans="1:10">
      <c r="A1174" s="20" t="s">
        <v>57</v>
      </c>
      <c r="B1174" s="21" t="s">
        <v>1559</v>
      </c>
      <c r="C1174" s="22" t="s">
        <v>1658</v>
      </c>
      <c r="D1174" s="21" t="s">
        <v>1659</v>
      </c>
      <c r="E1174" s="41" t="s">
        <v>1660</v>
      </c>
      <c r="F1174" s="20">
        <v>30</v>
      </c>
      <c r="G1174" s="23">
        <f t="shared" si="137"/>
        <v>115.384615384615</v>
      </c>
      <c r="H1174" s="23">
        <v>135</v>
      </c>
      <c r="I1174" s="23">
        <f t="shared" si="134"/>
        <v>127.07091</v>
      </c>
      <c r="J1174" s="23">
        <f t="shared" si="135"/>
        <v>4.235697</v>
      </c>
    </row>
    <row r="1175" customHeight="1" spans="1:11">
      <c r="A1175" s="20" t="s">
        <v>74</v>
      </c>
      <c r="B1175" s="21" t="s">
        <v>1559</v>
      </c>
      <c r="C1175" s="22" t="s">
        <v>1661</v>
      </c>
      <c r="D1175" s="21" t="s">
        <v>1029</v>
      </c>
      <c r="E1175" s="21" t="s">
        <v>560</v>
      </c>
      <c r="F1175" s="20">
        <v>50</v>
      </c>
      <c r="G1175" s="23">
        <f t="shared" si="137"/>
        <v>94.017094017094</v>
      </c>
      <c r="H1175" s="23">
        <v>110</v>
      </c>
      <c r="I1175" s="23">
        <f t="shared" si="134"/>
        <v>103.53926</v>
      </c>
      <c r="J1175" s="23">
        <f t="shared" si="135"/>
        <v>2.0707852</v>
      </c>
      <c r="K1175" s="23">
        <f>SUM(H1175:H1178)</f>
        <v>187.5</v>
      </c>
    </row>
    <row r="1176" customHeight="1" spans="1:10">
      <c r="A1176" s="20" t="s">
        <v>70</v>
      </c>
      <c r="B1176" s="21" t="s">
        <v>1559</v>
      </c>
      <c r="C1176" s="22" t="s">
        <v>1662</v>
      </c>
      <c r="D1176" s="21" t="s">
        <v>1663</v>
      </c>
      <c r="E1176" s="21" t="s">
        <v>582</v>
      </c>
      <c r="F1176" s="20">
        <v>10</v>
      </c>
      <c r="G1176" s="23">
        <f t="shared" si="137"/>
        <v>13.6752136752137</v>
      </c>
      <c r="H1176" s="23">
        <v>16</v>
      </c>
      <c r="I1176" s="23">
        <f t="shared" si="134"/>
        <v>15.060256</v>
      </c>
      <c r="J1176" s="23">
        <f t="shared" si="135"/>
        <v>1.5060256</v>
      </c>
    </row>
    <row r="1177" customHeight="1" spans="1:10">
      <c r="A1177" s="20" t="s">
        <v>74</v>
      </c>
      <c r="B1177" s="21" t="s">
        <v>1559</v>
      </c>
      <c r="C1177" s="22" t="s">
        <v>1664</v>
      </c>
      <c r="D1177" s="21" t="s">
        <v>1665</v>
      </c>
      <c r="E1177" s="21" t="s">
        <v>582</v>
      </c>
      <c r="F1177" s="20">
        <v>10</v>
      </c>
      <c r="G1177" s="23">
        <f t="shared" si="137"/>
        <v>9.82905982905983</v>
      </c>
      <c r="H1177" s="23">
        <v>11.5</v>
      </c>
      <c r="I1177" s="23">
        <f t="shared" si="134"/>
        <v>10.824559</v>
      </c>
      <c r="J1177" s="23">
        <f t="shared" si="135"/>
        <v>1.0824559</v>
      </c>
    </row>
    <row r="1178" customHeight="1" spans="1:10">
      <c r="A1178" s="20" t="s">
        <v>123</v>
      </c>
      <c r="B1178" s="21" t="s">
        <v>1559</v>
      </c>
      <c r="C1178" s="22" t="s">
        <v>1666</v>
      </c>
      <c r="D1178" s="21" t="s">
        <v>162</v>
      </c>
      <c r="E1178" s="21" t="s">
        <v>1667</v>
      </c>
      <c r="F1178" s="20">
        <v>10</v>
      </c>
      <c r="G1178" s="23">
        <f t="shared" si="137"/>
        <v>42.7350427350427</v>
      </c>
      <c r="H1178" s="23">
        <v>50</v>
      </c>
      <c r="I1178" s="23">
        <f t="shared" si="134"/>
        <v>47.0633</v>
      </c>
      <c r="J1178" s="23">
        <f t="shared" si="135"/>
        <v>4.70633</v>
      </c>
    </row>
    <row r="1179" customHeight="1" spans="1:11">
      <c r="A1179" s="20" t="s">
        <v>74</v>
      </c>
      <c r="B1179" s="21" t="s">
        <v>1559</v>
      </c>
      <c r="C1179" s="22" t="s">
        <v>1668</v>
      </c>
      <c r="D1179" s="21" t="s">
        <v>1669</v>
      </c>
      <c r="E1179" s="21" t="s">
        <v>1670</v>
      </c>
      <c r="F1179" s="20">
        <v>10</v>
      </c>
      <c r="G1179" s="23">
        <f t="shared" si="137"/>
        <v>28.2051282051282</v>
      </c>
      <c r="H1179" s="23">
        <v>33</v>
      </c>
      <c r="I1179" s="23">
        <f t="shared" si="134"/>
        <v>31.061778</v>
      </c>
      <c r="J1179" s="23">
        <f t="shared" si="135"/>
        <v>3.1061778</v>
      </c>
      <c r="K1179" s="23">
        <f>SUM(H1179:H1181)</f>
        <v>999</v>
      </c>
    </row>
    <row r="1180" customHeight="1" spans="1:10">
      <c r="A1180" s="20" t="s">
        <v>74</v>
      </c>
      <c r="B1180" s="21" t="s">
        <v>1559</v>
      </c>
      <c r="C1180" s="22" t="s">
        <v>1671</v>
      </c>
      <c r="D1180" s="21" t="s">
        <v>1672</v>
      </c>
      <c r="E1180" s="21" t="s">
        <v>1673</v>
      </c>
      <c r="F1180" s="20">
        <v>30</v>
      </c>
      <c r="G1180" s="23">
        <f t="shared" si="137"/>
        <v>107.692307692308</v>
      </c>
      <c r="H1180" s="23">
        <v>126</v>
      </c>
      <c r="I1180" s="23">
        <f t="shared" si="134"/>
        <v>118.599516</v>
      </c>
      <c r="J1180" s="23">
        <f t="shared" si="135"/>
        <v>3.9533172</v>
      </c>
    </row>
    <row r="1181" customHeight="1" spans="1:10">
      <c r="A1181" s="20" t="s">
        <v>1674</v>
      </c>
      <c r="B1181" s="21" t="s">
        <v>1559</v>
      </c>
      <c r="C1181" s="22" t="s">
        <v>1675</v>
      </c>
      <c r="D1181" s="21" t="s">
        <v>1676</v>
      </c>
      <c r="E1181" s="41"/>
      <c r="F1181" s="20">
        <v>30</v>
      </c>
      <c r="G1181" s="23">
        <f t="shared" si="137"/>
        <v>717.948717948718</v>
      </c>
      <c r="H1181" s="23">
        <v>840</v>
      </c>
      <c r="I1181" s="23">
        <f t="shared" si="134"/>
        <v>790.66344</v>
      </c>
      <c r="J1181" s="23">
        <f t="shared" si="135"/>
        <v>26.355448</v>
      </c>
    </row>
    <row r="1182" customHeight="1" spans="1:11">
      <c r="A1182" s="20" t="s">
        <v>74</v>
      </c>
      <c r="B1182" s="21" t="s">
        <v>1559</v>
      </c>
      <c r="C1182" s="22" t="s">
        <v>114</v>
      </c>
      <c r="D1182" s="21" t="s">
        <v>136</v>
      </c>
      <c r="E1182" s="21" t="s">
        <v>116</v>
      </c>
      <c r="F1182" s="20">
        <v>20</v>
      </c>
      <c r="G1182" s="23">
        <f t="shared" si="137"/>
        <v>423.931623931624</v>
      </c>
      <c r="H1182" s="23">
        <v>496</v>
      </c>
      <c r="I1182" s="23">
        <f t="shared" si="134"/>
        <v>466.867936</v>
      </c>
      <c r="J1182" s="23">
        <f t="shared" si="135"/>
        <v>23.3433968</v>
      </c>
      <c r="K1182" s="23">
        <f>SUM(H1182:H1184)</f>
        <v>751.6</v>
      </c>
    </row>
    <row r="1183" customHeight="1" spans="1:10">
      <c r="A1183" s="20" t="s">
        <v>57</v>
      </c>
      <c r="B1183" s="21" t="s">
        <v>1559</v>
      </c>
      <c r="C1183" s="22" t="s">
        <v>161</v>
      </c>
      <c r="D1183" s="21" t="s">
        <v>162</v>
      </c>
      <c r="E1183" s="21" t="s">
        <v>163</v>
      </c>
      <c r="F1183" s="20">
        <v>30</v>
      </c>
      <c r="G1183" s="23">
        <f t="shared" si="137"/>
        <v>174.358974358974</v>
      </c>
      <c r="H1183" s="23">
        <v>204</v>
      </c>
      <c r="I1183" s="23">
        <f t="shared" si="134"/>
        <v>192.018264</v>
      </c>
      <c r="J1183" s="23">
        <f t="shared" si="135"/>
        <v>6.4006088</v>
      </c>
    </row>
    <row r="1184" customHeight="1" spans="1:10">
      <c r="A1184" s="20" t="s">
        <v>42</v>
      </c>
      <c r="B1184" s="21" t="s">
        <v>1559</v>
      </c>
      <c r="C1184" s="22" t="s">
        <v>1677</v>
      </c>
      <c r="D1184" s="21" t="s">
        <v>1678</v>
      </c>
      <c r="E1184" s="21" t="s">
        <v>1679</v>
      </c>
      <c r="F1184" s="20">
        <v>2</v>
      </c>
      <c r="G1184" s="23">
        <f t="shared" si="137"/>
        <v>44.1025641025641</v>
      </c>
      <c r="H1184" s="23">
        <v>51.6</v>
      </c>
      <c r="I1184" s="23">
        <f t="shared" si="134"/>
        <v>48.5693256</v>
      </c>
      <c r="J1184" s="23">
        <f t="shared" si="135"/>
        <v>24.2846628</v>
      </c>
    </row>
    <row r="1185" customHeight="1" spans="1:11">
      <c r="A1185" s="20" t="s">
        <v>70</v>
      </c>
      <c r="B1185" s="21" t="s">
        <v>1559</v>
      </c>
      <c r="C1185" s="42" t="s">
        <v>1680</v>
      </c>
      <c r="D1185" s="21" t="s">
        <v>1681</v>
      </c>
      <c r="E1185" s="21" t="s">
        <v>1679</v>
      </c>
      <c r="F1185" s="20">
        <v>10</v>
      </c>
      <c r="G1185" s="23">
        <f t="shared" si="137"/>
        <v>153.846153846154</v>
      </c>
      <c r="H1185" s="23">
        <v>180</v>
      </c>
      <c r="I1185" s="23">
        <f t="shared" si="134"/>
        <v>169.42788</v>
      </c>
      <c r="J1185" s="23">
        <f t="shared" si="135"/>
        <v>16.942788</v>
      </c>
      <c r="K1185" s="23">
        <f>SUM(H1185:H1188)</f>
        <v>1240</v>
      </c>
    </row>
    <row r="1186" customHeight="1" spans="1:10">
      <c r="A1186" s="20" t="s">
        <v>42</v>
      </c>
      <c r="B1186" s="21" t="s">
        <v>1559</v>
      </c>
      <c r="C1186" s="22" t="s">
        <v>1682</v>
      </c>
      <c r="D1186" s="21" t="s">
        <v>1683</v>
      </c>
      <c r="E1186" s="21" t="s">
        <v>1684</v>
      </c>
      <c r="F1186" s="20">
        <v>10</v>
      </c>
      <c r="G1186" s="23">
        <f t="shared" si="137"/>
        <v>337.606837606838</v>
      </c>
      <c r="H1186" s="23">
        <v>395</v>
      </c>
      <c r="I1186" s="23">
        <f t="shared" si="134"/>
        <v>371.80007</v>
      </c>
      <c r="J1186" s="23">
        <f t="shared" si="135"/>
        <v>37.180007</v>
      </c>
    </row>
    <row r="1187" customHeight="1" spans="1:10">
      <c r="A1187" s="20" t="s">
        <v>42</v>
      </c>
      <c r="B1187" s="21" t="s">
        <v>1559</v>
      </c>
      <c r="C1187" s="22" t="s">
        <v>158</v>
      </c>
      <c r="D1187" s="21" t="s">
        <v>1685</v>
      </c>
      <c r="E1187" s="21" t="s">
        <v>160</v>
      </c>
      <c r="F1187" s="20">
        <v>20</v>
      </c>
      <c r="G1187" s="23">
        <f t="shared" si="137"/>
        <v>196.581196581197</v>
      </c>
      <c r="H1187" s="23">
        <v>230</v>
      </c>
      <c r="I1187" s="23">
        <f t="shared" si="134"/>
        <v>216.49118</v>
      </c>
      <c r="J1187" s="23">
        <f t="shared" si="135"/>
        <v>10.824559</v>
      </c>
    </row>
    <row r="1188" customHeight="1" spans="1:10">
      <c r="A1188" s="20" t="s">
        <v>74</v>
      </c>
      <c r="B1188" s="21" t="s">
        <v>1559</v>
      </c>
      <c r="C1188" s="22" t="s">
        <v>1624</v>
      </c>
      <c r="D1188" s="21" t="s">
        <v>1581</v>
      </c>
      <c r="E1188" s="21" t="s">
        <v>964</v>
      </c>
      <c r="F1188" s="20">
        <v>30</v>
      </c>
      <c r="G1188" s="23">
        <f t="shared" si="137"/>
        <v>371.794871794872</v>
      </c>
      <c r="H1188" s="23">
        <v>435</v>
      </c>
      <c r="I1188" s="23">
        <f t="shared" si="134"/>
        <v>409.45071</v>
      </c>
      <c r="J1188" s="23">
        <f t="shared" si="135"/>
        <v>13.648357</v>
      </c>
    </row>
    <row r="1189" customHeight="1" spans="1:11">
      <c r="A1189" s="20" t="s">
        <v>1628</v>
      </c>
      <c r="B1189" s="21" t="s">
        <v>1559</v>
      </c>
      <c r="C1189" s="22" t="s">
        <v>1686</v>
      </c>
      <c r="D1189" s="21" t="s">
        <v>1687</v>
      </c>
      <c r="E1189" s="21" t="s">
        <v>1631</v>
      </c>
      <c r="F1189" s="20">
        <v>1</v>
      </c>
      <c r="G1189" s="23">
        <f t="shared" ref="G1189:G1200" si="138">H1189/1.17</f>
        <v>188.034188034188</v>
      </c>
      <c r="H1189" s="23">
        <v>220</v>
      </c>
      <c r="I1189" s="23">
        <f t="shared" si="134"/>
        <v>207.07852</v>
      </c>
      <c r="J1189" s="23">
        <f t="shared" si="135"/>
        <v>207.07852</v>
      </c>
      <c r="K1189" s="23">
        <f>SUM(H1189:H1192)</f>
        <v>358</v>
      </c>
    </row>
    <row r="1190" customHeight="1" spans="1:10">
      <c r="A1190" s="20" t="s">
        <v>827</v>
      </c>
      <c r="B1190" s="21" t="s">
        <v>1559</v>
      </c>
      <c r="C1190" s="22" t="s">
        <v>1647</v>
      </c>
      <c r="D1190" s="21" t="s">
        <v>1630</v>
      </c>
      <c r="E1190" s="21" t="s">
        <v>1631</v>
      </c>
      <c r="F1190" s="20">
        <v>2</v>
      </c>
      <c r="G1190" s="23">
        <f t="shared" si="138"/>
        <v>23.9316239316239</v>
      </c>
      <c r="H1190" s="23">
        <v>28</v>
      </c>
      <c r="I1190" s="23">
        <f t="shared" si="134"/>
        <v>26.355448</v>
      </c>
      <c r="J1190" s="23">
        <f t="shared" si="135"/>
        <v>13.177724</v>
      </c>
    </row>
    <row r="1191" customHeight="1" spans="1:10">
      <c r="A1191" s="20" t="s">
        <v>70</v>
      </c>
      <c r="B1191" s="21" t="s">
        <v>1559</v>
      </c>
      <c r="C1191" s="22" t="s">
        <v>1688</v>
      </c>
      <c r="D1191" s="21" t="s">
        <v>1630</v>
      </c>
      <c r="E1191" s="21" t="s">
        <v>1631</v>
      </c>
      <c r="F1191" s="20">
        <v>2</v>
      </c>
      <c r="G1191" s="23">
        <f t="shared" si="138"/>
        <v>76.9230769230769</v>
      </c>
      <c r="H1191" s="23">
        <v>90</v>
      </c>
      <c r="I1191" s="23">
        <f t="shared" si="134"/>
        <v>84.71394</v>
      </c>
      <c r="J1191" s="23">
        <f t="shared" si="135"/>
        <v>42.35697</v>
      </c>
    </row>
    <row r="1192" customHeight="1" spans="1:10">
      <c r="A1192" s="20" t="s">
        <v>1628</v>
      </c>
      <c r="B1192" s="21" t="s">
        <v>1559</v>
      </c>
      <c r="C1192" s="22" t="s">
        <v>1689</v>
      </c>
      <c r="D1192" s="21" t="s">
        <v>1630</v>
      </c>
      <c r="E1192" s="21" t="s">
        <v>1631</v>
      </c>
      <c r="F1192" s="20">
        <v>1</v>
      </c>
      <c r="G1192" s="23">
        <f t="shared" si="138"/>
        <v>17.0940170940171</v>
      </c>
      <c r="H1192" s="23">
        <v>20</v>
      </c>
      <c r="I1192" s="23">
        <f t="shared" si="134"/>
        <v>18.82532</v>
      </c>
      <c r="J1192" s="23">
        <f t="shared" si="135"/>
        <v>18.82532</v>
      </c>
    </row>
    <row r="1193" customHeight="1" spans="1:11">
      <c r="A1193" s="20" t="s">
        <v>827</v>
      </c>
      <c r="B1193" s="21" t="s">
        <v>1559</v>
      </c>
      <c r="C1193" s="22" t="s">
        <v>1690</v>
      </c>
      <c r="D1193" s="21" t="s">
        <v>1635</v>
      </c>
      <c r="E1193" s="21" t="s">
        <v>1631</v>
      </c>
      <c r="F1193" s="20">
        <v>1</v>
      </c>
      <c r="G1193" s="23">
        <f t="shared" si="138"/>
        <v>38.4615384615385</v>
      </c>
      <c r="H1193" s="23">
        <v>45</v>
      </c>
      <c r="I1193" s="23">
        <f t="shared" si="134"/>
        <v>42.35697</v>
      </c>
      <c r="J1193" s="23">
        <f t="shared" si="135"/>
        <v>42.35697</v>
      </c>
      <c r="K1193" s="23">
        <f>SUM(H1193:H1197)</f>
        <v>270</v>
      </c>
    </row>
    <row r="1194" customHeight="1" spans="1:10">
      <c r="A1194" s="20" t="s">
        <v>827</v>
      </c>
      <c r="B1194" s="21" t="s">
        <v>1559</v>
      </c>
      <c r="C1194" s="22" t="s">
        <v>1691</v>
      </c>
      <c r="D1194" s="21" t="s">
        <v>1630</v>
      </c>
      <c r="E1194" s="21" t="s">
        <v>1631</v>
      </c>
      <c r="F1194" s="20">
        <v>1</v>
      </c>
      <c r="G1194" s="23">
        <f t="shared" si="138"/>
        <v>34.1880341880342</v>
      </c>
      <c r="H1194" s="23">
        <v>40</v>
      </c>
      <c r="I1194" s="23">
        <f t="shared" si="134"/>
        <v>37.65064</v>
      </c>
      <c r="J1194" s="23">
        <f t="shared" si="135"/>
        <v>37.65064</v>
      </c>
    </row>
    <row r="1195" customHeight="1" spans="1:10">
      <c r="A1195" s="20" t="s">
        <v>827</v>
      </c>
      <c r="B1195" s="21" t="s">
        <v>1559</v>
      </c>
      <c r="C1195" s="22" t="s">
        <v>1692</v>
      </c>
      <c r="D1195" s="21" t="s">
        <v>1693</v>
      </c>
      <c r="E1195" s="21" t="s">
        <v>1631</v>
      </c>
      <c r="F1195" s="20">
        <v>1</v>
      </c>
      <c r="G1195" s="23">
        <f t="shared" si="138"/>
        <v>21.3675213675214</v>
      </c>
      <c r="H1195" s="23">
        <v>25</v>
      </c>
      <c r="I1195" s="23">
        <f t="shared" si="134"/>
        <v>23.53165</v>
      </c>
      <c r="J1195" s="23">
        <f t="shared" si="135"/>
        <v>23.53165</v>
      </c>
    </row>
    <row r="1196" customHeight="1" spans="1:10">
      <c r="A1196" s="20" t="s">
        <v>827</v>
      </c>
      <c r="B1196" s="21" t="s">
        <v>1559</v>
      </c>
      <c r="C1196" s="22" t="s">
        <v>1694</v>
      </c>
      <c r="D1196" s="21" t="s">
        <v>1695</v>
      </c>
      <c r="E1196" s="21" t="s">
        <v>1631</v>
      </c>
      <c r="F1196" s="20">
        <v>1</v>
      </c>
      <c r="G1196" s="23">
        <f t="shared" si="138"/>
        <v>38.4615384615385</v>
      </c>
      <c r="H1196" s="23">
        <v>45</v>
      </c>
      <c r="I1196" s="23">
        <f t="shared" si="134"/>
        <v>42.35697</v>
      </c>
      <c r="J1196" s="23">
        <f t="shared" si="135"/>
        <v>42.35697</v>
      </c>
    </row>
    <row r="1197" customHeight="1" spans="1:10">
      <c r="A1197" s="20" t="s">
        <v>827</v>
      </c>
      <c r="B1197" s="21" t="s">
        <v>1559</v>
      </c>
      <c r="C1197" s="22" t="s">
        <v>1696</v>
      </c>
      <c r="D1197" s="21" t="s">
        <v>1633</v>
      </c>
      <c r="E1197" s="21" t="s">
        <v>1631</v>
      </c>
      <c r="F1197" s="20">
        <v>1</v>
      </c>
      <c r="G1197" s="23">
        <f t="shared" si="138"/>
        <v>98.2905982905983</v>
      </c>
      <c r="H1197" s="23">
        <v>115</v>
      </c>
      <c r="I1197" s="23">
        <f t="shared" si="134"/>
        <v>108.24559</v>
      </c>
      <c r="J1197" s="23">
        <f t="shared" si="135"/>
        <v>108.24559</v>
      </c>
    </row>
    <row r="1198" customHeight="1" spans="1:11">
      <c r="A1198" s="20" t="s">
        <v>827</v>
      </c>
      <c r="B1198" s="21" t="s">
        <v>1559</v>
      </c>
      <c r="C1198" s="22" t="s">
        <v>1697</v>
      </c>
      <c r="D1198" s="21" t="s">
        <v>1630</v>
      </c>
      <c r="E1198" s="21" t="s">
        <v>1631</v>
      </c>
      <c r="F1198" s="20">
        <v>1</v>
      </c>
      <c r="G1198" s="23">
        <f t="shared" si="138"/>
        <v>51.2820512820513</v>
      </c>
      <c r="H1198" s="23">
        <v>60</v>
      </c>
      <c r="I1198" s="23">
        <f t="shared" si="134"/>
        <v>56.47596</v>
      </c>
      <c r="J1198" s="23">
        <f t="shared" si="135"/>
        <v>56.47596</v>
      </c>
      <c r="K1198" s="23">
        <f>SUM(H1198:H1200)</f>
        <v>165</v>
      </c>
    </row>
    <row r="1199" customHeight="1" spans="1:10">
      <c r="A1199" s="20" t="s">
        <v>827</v>
      </c>
      <c r="B1199" s="21" t="s">
        <v>1559</v>
      </c>
      <c r="C1199" s="22" t="s">
        <v>1698</v>
      </c>
      <c r="D1199" s="21" t="s">
        <v>1630</v>
      </c>
      <c r="E1199" s="21" t="s">
        <v>1631</v>
      </c>
      <c r="F1199" s="20">
        <v>1</v>
      </c>
      <c r="G1199" s="23">
        <f t="shared" si="138"/>
        <v>51.2820512820513</v>
      </c>
      <c r="H1199" s="23">
        <v>60</v>
      </c>
      <c r="I1199" s="23">
        <f t="shared" si="134"/>
        <v>56.47596</v>
      </c>
      <c r="J1199" s="23">
        <f t="shared" si="135"/>
        <v>56.47596</v>
      </c>
    </row>
    <row r="1200" customHeight="1" spans="1:10">
      <c r="A1200" s="20" t="s">
        <v>827</v>
      </c>
      <c r="B1200" s="21" t="s">
        <v>1559</v>
      </c>
      <c r="C1200" s="22" t="s">
        <v>1699</v>
      </c>
      <c r="D1200" s="21" t="s">
        <v>1635</v>
      </c>
      <c r="E1200" s="21" t="s">
        <v>1631</v>
      </c>
      <c r="F1200" s="20">
        <v>1</v>
      </c>
      <c r="G1200" s="23">
        <f t="shared" si="138"/>
        <v>38.4615384615385</v>
      </c>
      <c r="H1200" s="23">
        <v>45</v>
      </c>
      <c r="I1200" s="23">
        <f t="shared" si="134"/>
        <v>42.35697</v>
      </c>
      <c r="J1200" s="23">
        <f t="shared" si="135"/>
        <v>42.35697</v>
      </c>
    </row>
    <row r="1201" customHeight="1" spans="1:11">
      <c r="A1201" s="20" t="s">
        <v>1628</v>
      </c>
      <c r="B1201" s="21" t="s">
        <v>1559</v>
      </c>
      <c r="C1201" s="22" t="s">
        <v>1638</v>
      </c>
      <c r="D1201" s="21" t="s">
        <v>1630</v>
      </c>
      <c r="E1201" s="21" t="s">
        <v>1631</v>
      </c>
      <c r="F1201" s="20">
        <v>1</v>
      </c>
      <c r="G1201" s="23">
        <f t="shared" ref="G1201:G1222" si="139">H1201/1.17</f>
        <v>256.410256410256</v>
      </c>
      <c r="H1201" s="23">
        <v>300</v>
      </c>
      <c r="I1201" s="23">
        <f t="shared" si="134"/>
        <v>282.3798</v>
      </c>
      <c r="J1201" s="23">
        <f t="shared" si="135"/>
        <v>282.3798</v>
      </c>
      <c r="K1201" s="23">
        <f>SUM(H1201:H1205)</f>
        <v>555</v>
      </c>
    </row>
    <row r="1202" customHeight="1" spans="1:10">
      <c r="A1202" s="20" t="s">
        <v>1628</v>
      </c>
      <c r="B1202" s="21" t="s">
        <v>1559</v>
      </c>
      <c r="C1202" s="22" t="s">
        <v>1700</v>
      </c>
      <c r="D1202" s="21" t="s">
        <v>1633</v>
      </c>
      <c r="E1202" s="21" t="s">
        <v>1631</v>
      </c>
      <c r="F1202" s="20">
        <v>1</v>
      </c>
      <c r="G1202" s="23">
        <f t="shared" si="139"/>
        <v>17.0940170940171</v>
      </c>
      <c r="H1202" s="23">
        <v>20</v>
      </c>
      <c r="I1202" s="23">
        <f t="shared" si="134"/>
        <v>18.82532</v>
      </c>
      <c r="J1202" s="23">
        <f t="shared" si="135"/>
        <v>18.82532</v>
      </c>
    </row>
    <row r="1203" customHeight="1" spans="1:10">
      <c r="A1203" s="20" t="s">
        <v>827</v>
      </c>
      <c r="B1203" s="21" t="s">
        <v>1559</v>
      </c>
      <c r="C1203" s="22" t="s">
        <v>1701</v>
      </c>
      <c r="D1203" s="21" t="s">
        <v>1630</v>
      </c>
      <c r="E1203" s="21" t="s">
        <v>1631</v>
      </c>
      <c r="F1203" s="20">
        <v>1</v>
      </c>
      <c r="G1203" s="23">
        <f t="shared" si="139"/>
        <v>38.4615384615385</v>
      </c>
      <c r="H1203" s="23">
        <v>45</v>
      </c>
      <c r="I1203" s="23">
        <f t="shared" si="134"/>
        <v>42.35697</v>
      </c>
      <c r="J1203" s="23">
        <f t="shared" si="135"/>
        <v>42.35697</v>
      </c>
    </row>
    <row r="1204" customHeight="1" spans="1:10">
      <c r="A1204" s="20" t="s">
        <v>827</v>
      </c>
      <c r="B1204" s="21" t="s">
        <v>1559</v>
      </c>
      <c r="C1204" s="22" t="s">
        <v>1702</v>
      </c>
      <c r="D1204" s="21" t="s">
        <v>1633</v>
      </c>
      <c r="E1204" s="21" t="s">
        <v>1631</v>
      </c>
      <c r="F1204" s="20">
        <v>1</v>
      </c>
      <c r="G1204" s="23">
        <f t="shared" si="139"/>
        <v>81.1965811965812</v>
      </c>
      <c r="H1204" s="23">
        <v>95</v>
      </c>
      <c r="I1204" s="23">
        <f t="shared" si="134"/>
        <v>89.42027</v>
      </c>
      <c r="J1204" s="23">
        <f t="shared" si="135"/>
        <v>89.42027</v>
      </c>
    </row>
    <row r="1205" customHeight="1" spans="1:10">
      <c r="A1205" s="20" t="s">
        <v>827</v>
      </c>
      <c r="B1205" s="21" t="s">
        <v>1559</v>
      </c>
      <c r="C1205" s="22" t="s">
        <v>1703</v>
      </c>
      <c r="D1205" s="21" t="s">
        <v>1633</v>
      </c>
      <c r="E1205" s="21" t="s">
        <v>1631</v>
      </c>
      <c r="F1205" s="20">
        <v>1</v>
      </c>
      <c r="G1205" s="23">
        <f t="shared" si="139"/>
        <v>81.1965811965812</v>
      </c>
      <c r="H1205" s="23">
        <v>95</v>
      </c>
      <c r="I1205" s="23">
        <f t="shared" si="134"/>
        <v>89.42027</v>
      </c>
      <c r="J1205" s="23">
        <f t="shared" si="135"/>
        <v>89.42027</v>
      </c>
    </row>
    <row r="1206" customHeight="1" spans="1:11">
      <c r="A1206" s="20" t="s">
        <v>827</v>
      </c>
      <c r="B1206" s="21" t="s">
        <v>1559</v>
      </c>
      <c r="C1206" s="22" t="s">
        <v>1704</v>
      </c>
      <c r="D1206" s="21" t="s">
        <v>1635</v>
      </c>
      <c r="E1206" s="21" t="s">
        <v>1631</v>
      </c>
      <c r="F1206" s="20">
        <v>1</v>
      </c>
      <c r="G1206" s="23">
        <f t="shared" si="139"/>
        <v>29.9145299145299</v>
      </c>
      <c r="H1206" s="23">
        <v>35</v>
      </c>
      <c r="I1206" s="23">
        <f t="shared" si="134"/>
        <v>32.94431</v>
      </c>
      <c r="J1206" s="23">
        <f t="shared" si="135"/>
        <v>32.94431</v>
      </c>
      <c r="K1206" s="23">
        <f>SUM(H1206:H1210)</f>
        <v>385</v>
      </c>
    </row>
    <row r="1207" customHeight="1" spans="1:10">
      <c r="A1207" s="20" t="s">
        <v>1628</v>
      </c>
      <c r="B1207" s="21" t="s">
        <v>1559</v>
      </c>
      <c r="C1207" s="22" t="s">
        <v>1705</v>
      </c>
      <c r="D1207" s="21" t="s">
        <v>1630</v>
      </c>
      <c r="E1207" s="21" t="s">
        <v>1631</v>
      </c>
      <c r="F1207" s="20">
        <v>1</v>
      </c>
      <c r="G1207" s="23">
        <f t="shared" si="139"/>
        <v>38.4615384615385</v>
      </c>
      <c r="H1207" s="23">
        <v>45</v>
      </c>
      <c r="I1207" s="23">
        <f t="shared" si="134"/>
        <v>42.35697</v>
      </c>
      <c r="J1207" s="23">
        <f t="shared" si="135"/>
        <v>42.35697</v>
      </c>
    </row>
    <row r="1208" customHeight="1" spans="1:10">
      <c r="A1208" s="20" t="s">
        <v>1628</v>
      </c>
      <c r="B1208" s="21" t="s">
        <v>1559</v>
      </c>
      <c r="C1208" s="22" t="s">
        <v>1706</v>
      </c>
      <c r="D1208" s="21" t="s">
        <v>1633</v>
      </c>
      <c r="E1208" s="21" t="s">
        <v>1631</v>
      </c>
      <c r="F1208" s="20">
        <v>1</v>
      </c>
      <c r="G1208" s="23">
        <f t="shared" si="139"/>
        <v>205.128205128205</v>
      </c>
      <c r="H1208" s="23">
        <v>240</v>
      </c>
      <c r="I1208" s="23">
        <f t="shared" si="134"/>
        <v>225.90384</v>
      </c>
      <c r="J1208" s="23">
        <f t="shared" si="135"/>
        <v>225.90384</v>
      </c>
    </row>
    <row r="1209" customHeight="1" spans="1:10">
      <c r="A1209" s="20" t="s">
        <v>827</v>
      </c>
      <c r="B1209" s="21" t="s">
        <v>1559</v>
      </c>
      <c r="C1209" s="22" t="s">
        <v>1639</v>
      </c>
      <c r="D1209" s="21" t="s">
        <v>1640</v>
      </c>
      <c r="E1209" s="21" t="s">
        <v>1631</v>
      </c>
      <c r="F1209" s="20">
        <v>1</v>
      </c>
      <c r="G1209" s="23">
        <f t="shared" si="139"/>
        <v>21.3675213675214</v>
      </c>
      <c r="H1209" s="23">
        <v>25</v>
      </c>
      <c r="I1209" s="23">
        <f t="shared" si="134"/>
        <v>23.53165</v>
      </c>
      <c r="J1209" s="23">
        <f t="shared" si="135"/>
        <v>23.53165</v>
      </c>
    </row>
    <row r="1210" customHeight="1" spans="1:10">
      <c r="A1210" s="20" t="s">
        <v>827</v>
      </c>
      <c r="B1210" s="21" t="s">
        <v>1559</v>
      </c>
      <c r="C1210" s="22" t="s">
        <v>1707</v>
      </c>
      <c r="D1210" s="21" t="s">
        <v>1630</v>
      </c>
      <c r="E1210" s="21" t="s">
        <v>1631</v>
      </c>
      <c r="F1210" s="20">
        <v>1</v>
      </c>
      <c r="G1210" s="23">
        <f t="shared" si="139"/>
        <v>34.1880341880342</v>
      </c>
      <c r="H1210" s="23">
        <v>40</v>
      </c>
      <c r="I1210" s="23">
        <f t="shared" si="134"/>
        <v>37.65064</v>
      </c>
      <c r="J1210" s="23">
        <f t="shared" si="135"/>
        <v>37.65064</v>
      </c>
    </row>
    <row r="1211" customHeight="1" spans="1:11">
      <c r="A1211" s="20" t="s">
        <v>70</v>
      </c>
      <c r="B1211" s="21" t="s">
        <v>1559</v>
      </c>
      <c r="C1211" s="22" t="s">
        <v>1708</v>
      </c>
      <c r="D1211" s="21" t="s">
        <v>1709</v>
      </c>
      <c r="E1211" s="21" t="s">
        <v>1710</v>
      </c>
      <c r="F1211" s="20">
        <v>10</v>
      </c>
      <c r="G1211" s="23">
        <f t="shared" si="139"/>
        <v>153.846153846154</v>
      </c>
      <c r="H1211" s="23">
        <v>180</v>
      </c>
      <c r="I1211" s="23">
        <f t="shared" si="134"/>
        <v>169.42788</v>
      </c>
      <c r="J1211" s="23">
        <f t="shared" si="135"/>
        <v>16.942788</v>
      </c>
      <c r="K1211" s="23">
        <f>SUM(H1211:H1214)</f>
        <v>1013.6</v>
      </c>
    </row>
    <row r="1212" customHeight="1" spans="1:10">
      <c r="A1212" s="20" t="s">
        <v>57</v>
      </c>
      <c r="B1212" s="21" t="s">
        <v>1559</v>
      </c>
      <c r="C1212" s="22" t="s">
        <v>1711</v>
      </c>
      <c r="D1212" s="21" t="s">
        <v>106</v>
      </c>
      <c r="E1212" s="21" t="s">
        <v>918</v>
      </c>
      <c r="F1212" s="20">
        <v>30</v>
      </c>
      <c r="G1212" s="23">
        <f t="shared" si="139"/>
        <v>64.1025641025641</v>
      </c>
      <c r="H1212" s="23">
        <v>75</v>
      </c>
      <c r="I1212" s="23">
        <f t="shared" si="134"/>
        <v>70.59495</v>
      </c>
      <c r="J1212" s="23">
        <f t="shared" si="135"/>
        <v>2.353165</v>
      </c>
    </row>
    <row r="1213" customHeight="1" spans="1:10">
      <c r="A1213" s="20" t="s">
        <v>545</v>
      </c>
      <c r="B1213" s="21" t="s">
        <v>1559</v>
      </c>
      <c r="C1213" s="22" t="s">
        <v>1617</v>
      </c>
      <c r="D1213" s="21" t="s">
        <v>118</v>
      </c>
      <c r="E1213" s="21" t="s">
        <v>1618</v>
      </c>
      <c r="F1213" s="20">
        <v>10</v>
      </c>
      <c r="G1213" s="23">
        <f t="shared" si="139"/>
        <v>327.863247863248</v>
      </c>
      <c r="H1213" s="23">
        <v>383.6</v>
      </c>
      <c r="I1213" s="23">
        <f t="shared" si="134"/>
        <v>361.0696376</v>
      </c>
      <c r="J1213" s="23">
        <f t="shared" si="135"/>
        <v>36.10696376</v>
      </c>
    </row>
    <row r="1214" customHeight="1" spans="1:10">
      <c r="A1214" s="20" t="s">
        <v>57</v>
      </c>
      <c r="B1214" s="21" t="s">
        <v>1559</v>
      </c>
      <c r="C1214" s="22" t="s">
        <v>1055</v>
      </c>
      <c r="D1214" s="21" t="s">
        <v>1056</v>
      </c>
      <c r="E1214" s="21" t="s">
        <v>1712</v>
      </c>
      <c r="F1214" s="20">
        <v>30</v>
      </c>
      <c r="G1214" s="23">
        <f t="shared" si="139"/>
        <v>320.512820512821</v>
      </c>
      <c r="H1214" s="23">
        <v>375</v>
      </c>
      <c r="I1214" s="23">
        <f t="shared" si="134"/>
        <v>352.97475</v>
      </c>
      <c r="J1214" s="23">
        <f t="shared" si="135"/>
        <v>11.765825</v>
      </c>
    </row>
    <row r="1215" customHeight="1" spans="1:11">
      <c r="A1215" s="20" t="s">
        <v>70</v>
      </c>
      <c r="B1215" s="21" t="s">
        <v>1559</v>
      </c>
      <c r="C1215" s="22" t="s">
        <v>1713</v>
      </c>
      <c r="D1215" s="21" t="s">
        <v>85</v>
      </c>
      <c r="E1215" s="21" t="s">
        <v>1714</v>
      </c>
      <c r="F1215" s="20">
        <v>5</v>
      </c>
      <c r="G1215" s="23">
        <f t="shared" si="139"/>
        <v>98.2905982905983</v>
      </c>
      <c r="H1215" s="23">
        <v>115</v>
      </c>
      <c r="I1215" s="23">
        <f t="shared" si="134"/>
        <v>108.24559</v>
      </c>
      <c r="J1215" s="23">
        <f t="shared" si="135"/>
        <v>21.649118</v>
      </c>
      <c r="K1215" s="23">
        <f>SUM(H1215:H1218)</f>
        <v>397.5</v>
      </c>
    </row>
    <row r="1216" customHeight="1" spans="1:10">
      <c r="A1216" s="20" t="s">
        <v>202</v>
      </c>
      <c r="B1216" s="21" t="s">
        <v>1559</v>
      </c>
      <c r="C1216" s="22" t="s">
        <v>1715</v>
      </c>
      <c r="D1216" s="21" t="s">
        <v>486</v>
      </c>
      <c r="E1216" s="21" t="s">
        <v>1716</v>
      </c>
      <c r="F1216" s="20">
        <v>5</v>
      </c>
      <c r="G1216" s="23">
        <f t="shared" si="139"/>
        <v>27.7777777777778</v>
      </c>
      <c r="H1216" s="23">
        <v>32.5</v>
      </c>
      <c r="I1216" s="23">
        <f t="shared" si="134"/>
        <v>30.591145</v>
      </c>
      <c r="J1216" s="23">
        <f t="shared" si="135"/>
        <v>6.118229</v>
      </c>
    </row>
    <row r="1217" customHeight="1" spans="1:10">
      <c r="A1217" s="20" t="s">
        <v>167</v>
      </c>
      <c r="B1217" s="21" t="s">
        <v>1559</v>
      </c>
      <c r="C1217" s="22" t="s">
        <v>168</v>
      </c>
      <c r="D1217" s="21" t="s">
        <v>169</v>
      </c>
      <c r="E1217" s="21" t="s">
        <v>170</v>
      </c>
      <c r="F1217" s="20">
        <v>20</v>
      </c>
      <c r="G1217" s="23">
        <f t="shared" si="139"/>
        <v>128.205128205128</v>
      </c>
      <c r="H1217" s="23">
        <v>150</v>
      </c>
      <c r="I1217" s="23">
        <f t="shared" ref="I1217:I1280" si="140">H1217*0.941266</f>
        <v>141.1899</v>
      </c>
      <c r="J1217" s="23">
        <f t="shared" ref="J1217:J1280" si="141">I1217/F1217</f>
        <v>7.059495</v>
      </c>
    </row>
    <row r="1218" customHeight="1" spans="1:10">
      <c r="A1218" s="20" t="s">
        <v>202</v>
      </c>
      <c r="B1218" s="21" t="s">
        <v>1559</v>
      </c>
      <c r="C1218" s="22" t="s">
        <v>471</v>
      </c>
      <c r="D1218" s="21" t="s">
        <v>33</v>
      </c>
      <c r="E1218" s="21" t="s">
        <v>1717</v>
      </c>
      <c r="F1218" s="20">
        <v>50</v>
      </c>
      <c r="G1218" s="23">
        <f t="shared" si="139"/>
        <v>85.4700854700855</v>
      </c>
      <c r="H1218" s="23">
        <v>100</v>
      </c>
      <c r="I1218" s="23">
        <f t="shared" si="140"/>
        <v>94.1266</v>
      </c>
      <c r="J1218" s="23">
        <f t="shared" si="141"/>
        <v>1.882532</v>
      </c>
    </row>
    <row r="1219" customHeight="1" spans="1:11">
      <c r="A1219" s="20" t="s">
        <v>557</v>
      </c>
      <c r="B1219" s="21" t="s">
        <v>1559</v>
      </c>
      <c r="C1219" s="22" t="s">
        <v>558</v>
      </c>
      <c r="D1219" s="21" t="s">
        <v>559</v>
      </c>
      <c r="E1219" s="21" t="s">
        <v>1300</v>
      </c>
      <c r="F1219" s="20">
        <v>20</v>
      </c>
      <c r="G1219" s="23">
        <f t="shared" si="139"/>
        <v>111.111111111111</v>
      </c>
      <c r="H1219" s="23">
        <v>130</v>
      </c>
      <c r="I1219" s="23">
        <f t="shared" si="140"/>
        <v>122.36458</v>
      </c>
      <c r="J1219" s="23">
        <f t="shared" si="141"/>
        <v>6.118229</v>
      </c>
      <c r="K1219" s="23">
        <f>SUM(H1219:H1222)</f>
        <v>1200</v>
      </c>
    </row>
    <row r="1220" customHeight="1" spans="1:10">
      <c r="A1220" s="20" t="s">
        <v>74</v>
      </c>
      <c r="B1220" s="21" t="s">
        <v>1559</v>
      </c>
      <c r="C1220" s="22" t="s">
        <v>1718</v>
      </c>
      <c r="D1220" s="21" t="s">
        <v>230</v>
      </c>
      <c r="E1220" s="21" t="s">
        <v>170</v>
      </c>
      <c r="F1220" s="20">
        <v>10</v>
      </c>
      <c r="G1220" s="23">
        <f t="shared" si="139"/>
        <v>24.7863247863248</v>
      </c>
      <c r="H1220" s="23">
        <v>29</v>
      </c>
      <c r="I1220" s="23">
        <f t="shared" si="140"/>
        <v>27.296714</v>
      </c>
      <c r="J1220" s="23">
        <f t="shared" si="141"/>
        <v>2.7296714</v>
      </c>
    </row>
    <row r="1221" customHeight="1" spans="1:10">
      <c r="A1221" s="20" t="s">
        <v>70</v>
      </c>
      <c r="B1221" s="21" t="s">
        <v>1559</v>
      </c>
      <c r="C1221" s="22" t="s">
        <v>1719</v>
      </c>
      <c r="D1221" s="21" t="s">
        <v>1720</v>
      </c>
      <c r="E1221" s="21" t="s">
        <v>1601</v>
      </c>
      <c r="F1221" s="20">
        <v>50</v>
      </c>
      <c r="G1221" s="23">
        <f t="shared" si="139"/>
        <v>790.598290598291</v>
      </c>
      <c r="H1221" s="23">
        <v>925</v>
      </c>
      <c r="I1221" s="23">
        <f t="shared" si="140"/>
        <v>870.67105</v>
      </c>
      <c r="J1221" s="23">
        <f t="shared" si="141"/>
        <v>17.413421</v>
      </c>
    </row>
    <row r="1222" customHeight="1" spans="1:10">
      <c r="A1222" s="20" t="s">
        <v>74</v>
      </c>
      <c r="B1222" s="21" t="s">
        <v>1559</v>
      </c>
      <c r="C1222" s="22" t="s">
        <v>1721</v>
      </c>
      <c r="D1222" s="21" t="s">
        <v>1722</v>
      </c>
      <c r="E1222" s="41" t="s">
        <v>1627</v>
      </c>
      <c r="F1222" s="20">
        <v>4</v>
      </c>
      <c r="G1222" s="23">
        <f t="shared" si="139"/>
        <v>99.1452991452991</v>
      </c>
      <c r="H1222" s="23">
        <v>116</v>
      </c>
      <c r="I1222" s="23">
        <f t="shared" si="140"/>
        <v>109.186856</v>
      </c>
      <c r="J1222" s="23">
        <f t="shared" si="141"/>
        <v>27.296714</v>
      </c>
    </row>
    <row r="1223" customHeight="1" spans="1:11">
      <c r="A1223" s="20" t="s">
        <v>74</v>
      </c>
      <c r="B1223" s="21" t="s">
        <v>1559</v>
      </c>
      <c r="C1223" s="22" t="s">
        <v>1723</v>
      </c>
      <c r="D1223" s="21" t="s">
        <v>1619</v>
      </c>
      <c r="E1223" s="21" t="s">
        <v>1008</v>
      </c>
      <c r="F1223" s="20">
        <v>5</v>
      </c>
      <c r="G1223" s="23">
        <f t="shared" ref="G1223:G1230" si="142">H1223/1.17</f>
        <v>19.2307692307692</v>
      </c>
      <c r="H1223" s="23">
        <v>22.5</v>
      </c>
      <c r="I1223" s="23">
        <f t="shared" si="140"/>
        <v>21.178485</v>
      </c>
      <c r="J1223" s="23">
        <f t="shared" si="141"/>
        <v>4.235697</v>
      </c>
      <c r="K1223" s="23">
        <f>SUM(H1223:H1226)</f>
        <v>190.5</v>
      </c>
    </row>
    <row r="1224" customHeight="1" spans="1:10">
      <c r="A1224" s="20" t="s">
        <v>74</v>
      </c>
      <c r="B1224" s="21" t="s">
        <v>1559</v>
      </c>
      <c r="C1224" s="22" t="s">
        <v>588</v>
      </c>
      <c r="D1224" s="21" t="s">
        <v>1724</v>
      </c>
      <c r="E1224" s="21" t="s">
        <v>107</v>
      </c>
      <c r="F1224" s="20">
        <v>3</v>
      </c>
      <c r="G1224" s="23">
        <f t="shared" si="142"/>
        <v>46.1538461538462</v>
      </c>
      <c r="H1224" s="23">
        <v>54</v>
      </c>
      <c r="I1224" s="23">
        <f t="shared" si="140"/>
        <v>50.828364</v>
      </c>
      <c r="J1224" s="23">
        <f t="shared" si="141"/>
        <v>16.942788</v>
      </c>
    </row>
    <row r="1225" customHeight="1" spans="1:10">
      <c r="A1225" s="20" t="s">
        <v>1725</v>
      </c>
      <c r="B1225" s="21" t="s">
        <v>1559</v>
      </c>
      <c r="C1225" s="22" t="s">
        <v>1726</v>
      </c>
      <c r="D1225" s="21" t="s">
        <v>118</v>
      </c>
      <c r="E1225" s="21" t="s">
        <v>1727</v>
      </c>
      <c r="F1225" s="20">
        <v>5</v>
      </c>
      <c r="G1225" s="23">
        <f t="shared" si="142"/>
        <v>30.7692307692308</v>
      </c>
      <c r="H1225" s="23">
        <v>36</v>
      </c>
      <c r="I1225" s="23">
        <f t="shared" si="140"/>
        <v>33.885576</v>
      </c>
      <c r="J1225" s="23">
        <f t="shared" si="141"/>
        <v>6.7771152</v>
      </c>
    </row>
    <row r="1226" customHeight="1" spans="1:10">
      <c r="A1226" s="20" t="s">
        <v>123</v>
      </c>
      <c r="B1226" s="21" t="s">
        <v>1559</v>
      </c>
      <c r="C1226" s="22" t="s">
        <v>1728</v>
      </c>
      <c r="D1226" s="21" t="s">
        <v>1729</v>
      </c>
      <c r="E1226" s="21" t="s">
        <v>464</v>
      </c>
      <c r="F1226" s="20">
        <v>6</v>
      </c>
      <c r="G1226" s="23">
        <f t="shared" si="142"/>
        <v>66.6666666666667</v>
      </c>
      <c r="H1226" s="23">
        <v>78</v>
      </c>
      <c r="I1226" s="23">
        <f t="shared" si="140"/>
        <v>73.418748</v>
      </c>
      <c r="J1226" s="23">
        <f t="shared" si="141"/>
        <v>12.236458</v>
      </c>
    </row>
    <row r="1227" customHeight="1" spans="1:11">
      <c r="A1227" s="20" t="s">
        <v>532</v>
      </c>
      <c r="B1227" s="21" t="s">
        <v>1559</v>
      </c>
      <c r="C1227" s="22" t="s">
        <v>533</v>
      </c>
      <c r="D1227" s="21" t="s">
        <v>813</v>
      </c>
      <c r="E1227" s="21" t="s">
        <v>92</v>
      </c>
      <c r="F1227" s="20">
        <v>30</v>
      </c>
      <c r="G1227" s="23">
        <f t="shared" si="142"/>
        <v>117.948717948718</v>
      </c>
      <c r="H1227" s="23">
        <v>138</v>
      </c>
      <c r="I1227" s="23">
        <f t="shared" si="140"/>
        <v>129.894708</v>
      </c>
      <c r="J1227" s="23">
        <f t="shared" si="141"/>
        <v>4.3298236</v>
      </c>
      <c r="K1227" s="23">
        <f>SUM(H1227:H1230)</f>
        <v>1183</v>
      </c>
    </row>
    <row r="1228" customHeight="1" spans="1:10">
      <c r="A1228" s="20" t="s">
        <v>57</v>
      </c>
      <c r="B1228" s="21" t="s">
        <v>1559</v>
      </c>
      <c r="C1228" s="22" t="s">
        <v>58</v>
      </c>
      <c r="D1228" s="21" t="s">
        <v>1084</v>
      </c>
      <c r="E1228" s="21" t="s">
        <v>467</v>
      </c>
      <c r="F1228" s="20">
        <v>30</v>
      </c>
      <c r="G1228" s="23">
        <f t="shared" si="142"/>
        <v>205.128205128205</v>
      </c>
      <c r="H1228" s="23">
        <v>240</v>
      </c>
      <c r="I1228" s="23">
        <f t="shared" si="140"/>
        <v>225.90384</v>
      </c>
      <c r="J1228" s="23">
        <f t="shared" si="141"/>
        <v>7.530128</v>
      </c>
    </row>
    <row r="1229" customHeight="1" spans="1:10">
      <c r="A1229" s="20" t="s">
        <v>70</v>
      </c>
      <c r="B1229" s="21" t="s">
        <v>1559</v>
      </c>
      <c r="C1229" s="22" t="s">
        <v>1585</v>
      </c>
      <c r="D1229" s="21" t="s">
        <v>1730</v>
      </c>
      <c r="E1229" s="21" t="s">
        <v>1587</v>
      </c>
      <c r="F1229" s="20">
        <v>200</v>
      </c>
      <c r="G1229" s="23">
        <f t="shared" si="142"/>
        <v>239.316239316239</v>
      </c>
      <c r="H1229" s="23">
        <v>280</v>
      </c>
      <c r="I1229" s="23">
        <f t="shared" si="140"/>
        <v>263.55448</v>
      </c>
      <c r="J1229" s="23">
        <f t="shared" si="141"/>
        <v>1.3177724</v>
      </c>
    </row>
    <row r="1230" customHeight="1" spans="1:10">
      <c r="A1230" s="20" t="s">
        <v>74</v>
      </c>
      <c r="B1230" s="21" t="s">
        <v>1559</v>
      </c>
      <c r="C1230" s="22" t="s">
        <v>1573</v>
      </c>
      <c r="D1230" s="21" t="s">
        <v>813</v>
      </c>
      <c r="E1230" s="21" t="s">
        <v>1574</v>
      </c>
      <c r="F1230" s="20">
        <v>50</v>
      </c>
      <c r="G1230" s="23">
        <f t="shared" si="142"/>
        <v>448.717948717949</v>
      </c>
      <c r="H1230" s="23">
        <v>525</v>
      </c>
      <c r="I1230" s="23">
        <f t="shared" si="140"/>
        <v>494.16465</v>
      </c>
      <c r="J1230" s="23">
        <f t="shared" si="141"/>
        <v>9.883293</v>
      </c>
    </row>
    <row r="1231" customHeight="1" spans="1:11">
      <c r="A1231" s="20" t="s">
        <v>70</v>
      </c>
      <c r="B1231" s="21" t="s">
        <v>1731</v>
      </c>
      <c r="C1231" s="22" t="s">
        <v>1732</v>
      </c>
      <c r="D1231" s="21" t="s">
        <v>1733</v>
      </c>
      <c r="E1231" s="21" t="s">
        <v>1734</v>
      </c>
      <c r="F1231" s="20">
        <v>50</v>
      </c>
      <c r="G1231" s="23">
        <f t="shared" ref="G1231:G1243" si="143">H1231/1.17</f>
        <v>76.9230769230769</v>
      </c>
      <c r="H1231" s="23">
        <v>90</v>
      </c>
      <c r="I1231" s="23">
        <f t="shared" si="140"/>
        <v>84.71394</v>
      </c>
      <c r="J1231" s="23">
        <f t="shared" si="141"/>
        <v>1.6942788</v>
      </c>
      <c r="K1231" s="23">
        <f>SUM(H1231:H1233)</f>
        <v>715</v>
      </c>
    </row>
    <row r="1232" customHeight="1" spans="1:10">
      <c r="A1232" s="20" t="s">
        <v>70</v>
      </c>
      <c r="B1232" s="21" t="s">
        <v>1731</v>
      </c>
      <c r="C1232" s="22" t="s">
        <v>1735</v>
      </c>
      <c r="D1232" s="21" t="s">
        <v>1736</v>
      </c>
      <c r="E1232" s="21" t="s">
        <v>1300</v>
      </c>
      <c r="F1232" s="20">
        <v>50</v>
      </c>
      <c r="G1232" s="23">
        <f t="shared" si="143"/>
        <v>85.4700854700855</v>
      </c>
      <c r="H1232" s="23">
        <v>100</v>
      </c>
      <c r="I1232" s="23">
        <f t="shared" si="140"/>
        <v>94.1266</v>
      </c>
      <c r="J1232" s="23">
        <f t="shared" si="141"/>
        <v>1.882532</v>
      </c>
    </row>
    <row r="1233" customHeight="1" spans="1:10">
      <c r="A1233" s="20" t="s">
        <v>90</v>
      </c>
      <c r="B1233" s="21" t="s">
        <v>1731</v>
      </c>
      <c r="C1233" s="22" t="s">
        <v>567</v>
      </c>
      <c r="D1233" s="21" t="s">
        <v>349</v>
      </c>
      <c r="E1233" s="21" t="s">
        <v>568</v>
      </c>
      <c r="F1233" s="20">
        <v>50</v>
      </c>
      <c r="G1233" s="23">
        <f t="shared" si="143"/>
        <v>448.717948717949</v>
      </c>
      <c r="H1233" s="23">
        <v>525</v>
      </c>
      <c r="I1233" s="23">
        <f t="shared" si="140"/>
        <v>494.16465</v>
      </c>
      <c r="J1233" s="23">
        <f t="shared" si="141"/>
        <v>9.883293</v>
      </c>
    </row>
    <row r="1234" customHeight="1" spans="1:11">
      <c r="A1234" s="20" t="s">
        <v>273</v>
      </c>
      <c r="B1234" s="21" t="s">
        <v>1731</v>
      </c>
      <c r="C1234" s="22" t="s">
        <v>274</v>
      </c>
      <c r="D1234" s="21" t="s">
        <v>258</v>
      </c>
      <c r="E1234" s="21" t="s">
        <v>276</v>
      </c>
      <c r="F1234" s="20">
        <v>120</v>
      </c>
      <c r="G1234" s="23">
        <f t="shared" si="143"/>
        <v>2153.84615384615</v>
      </c>
      <c r="H1234" s="23">
        <v>2520</v>
      </c>
      <c r="I1234" s="23">
        <f t="shared" si="140"/>
        <v>2371.99032</v>
      </c>
      <c r="J1234" s="23">
        <f t="shared" si="141"/>
        <v>19.766586</v>
      </c>
      <c r="K1234" s="23">
        <f>SUM(H1234:H1236)</f>
        <v>2880</v>
      </c>
    </row>
    <row r="1235" customHeight="1" spans="1:10">
      <c r="A1235" s="20" t="s">
        <v>70</v>
      </c>
      <c r="B1235" s="21" t="s">
        <v>1731</v>
      </c>
      <c r="C1235" s="42" t="s">
        <v>1737</v>
      </c>
      <c r="D1235" s="21" t="s">
        <v>1709</v>
      </c>
      <c r="E1235" s="21" t="s">
        <v>964</v>
      </c>
      <c r="F1235" s="20">
        <v>10</v>
      </c>
      <c r="G1235" s="23">
        <f t="shared" si="143"/>
        <v>153.846153846154</v>
      </c>
      <c r="H1235" s="23">
        <v>180</v>
      </c>
      <c r="I1235" s="23">
        <f t="shared" si="140"/>
        <v>169.42788</v>
      </c>
      <c r="J1235" s="23">
        <f t="shared" si="141"/>
        <v>16.942788</v>
      </c>
    </row>
    <row r="1236" customHeight="1" spans="1:10">
      <c r="A1236" s="20" t="s">
        <v>70</v>
      </c>
      <c r="B1236" s="21" t="s">
        <v>1731</v>
      </c>
      <c r="C1236" s="22" t="s">
        <v>1211</v>
      </c>
      <c r="D1236" s="21" t="s">
        <v>1738</v>
      </c>
      <c r="E1236" s="21" t="s">
        <v>276</v>
      </c>
      <c r="F1236" s="20">
        <v>100</v>
      </c>
      <c r="G1236" s="23">
        <f t="shared" si="143"/>
        <v>153.846153846154</v>
      </c>
      <c r="H1236" s="23">
        <v>180</v>
      </c>
      <c r="I1236" s="23">
        <f t="shared" si="140"/>
        <v>169.42788</v>
      </c>
      <c r="J1236" s="23">
        <f t="shared" si="141"/>
        <v>1.6942788</v>
      </c>
    </row>
    <row r="1237" customHeight="1" spans="1:10">
      <c r="A1237" s="20" t="s">
        <v>74</v>
      </c>
      <c r="B1237" s="21" t="s">
        <v>1731</v>
      </c>
      <c r="C1237" s="22" t="s">
        <v>1272</v>
      </c>
      <c r="D1237" s="21" t="s">
        <v>1277</v>
      </c>
      <c r="E1237" s="21" t="s">
        <v>1739</v>
      </c>
      <c r="F1237" s="20">
        <v>90</v>
      </c>
      <c r="G1237" s="23">
        <f t="shared" si="143"/>
        <v>200</v>
      </c>
      <c r="H1237" s="23">
        <v>234</v>
      </c>
      <c r="I1237" s="23">
        <f t="shared" si="140"/>
        <v>220.256244</v>
      </c>
      <c r="J1237" s="23">
        <f t="shared" si="141"/>
        <v>2.4472916</v>
      </c>
    </row>
    <row r="1238" customHeight="1" spans="1:11">
      <c r="A1238" s="20" t="s">
        <v>74</v>
      </c>
      <c r="B1238" s="21" t="s">
        <v>1740</v>
      </c>
      <c r="C1238" s="22" t="s">
        <v>1741</v>
      </c>
      <c r="D1238" s="21" t="s">
        <v>1255</v>
      </c>
      <c r="E1238" s="21" t="s">
        <v>1742</v>
      </c>
      <c r="F1238" s="20">
        <v>20</v>
      </c>
      <c r="G1238" s="23">
        <f t="shared" si="143"/>
        <v>548.717948717949</v>
      </c>
      <c r="H1238" s="23">
        <v>642</v>
      </c>
      <c r="I1238" s="23">
        <f t="shared" si="140"/>
        <v>604.292772</v>
      </c>
      <c r="J1238" s="23">
        <f t="shared" si="141"/>
        <v>30.2146386</v>
      </c>
      <c r="K1238" s="23">
        <f>SUM(H1238:H1241)</f>
        <v>1649</v>
      </c>
    </row>
    <row r="1239" customHeight="1" spans="1:10">
      <c r="A1239" s="20" t="s">
        <v>123</v>
      </c>
      <c r="B1239" s="21" t="s">
        <v>1740</v>
      </c>
      <c r="C1239" s="22" t="s">
        <v>1743</v>
      </c>
      <c r="D1239" s="21" t="s">
        <v>1744</v>
      </c>
      <c r="E1239" s="21" t="s">
        <v>126</v>
      </c>
      <c r="F1239" s="20">
        <v>20</v>
      </c>
      <c r="G1239" s="23">
        <f t="shared" si="143"/>
        <v>282.051282051282</v>
      </c>
      <c r="H1239" s="23">
        <v>330</v>
      </c>
      <c r="I1239" s="23">
        <f t="shared" si="140"/>
        <v>310.61778</v>
      </c>
      <c r="J1239" s="23">
        <f t="shared" si="141"/>
        <v>15.530889</v>
      </c>
    </row>
    <row r="1240" customHeight="1" spans="1:10">
      <c r="A1240" s="20" t="s">
        <v>29</v>
      </c>
      <c r="B1240" s="21" t="s">
        <v>1740</v>
      </c>
      <c r="C1240" s="22" t="s">
        <v>1745</v>
      </c>
      <c r="D1240" s="21" t="s">
        <v>947</v>
      </c>
      <c r="E1240" s="21" t="s">
        <v>1571</v>
      </c>
      <c r="F1240" s="20">
        <v>75</v>
      </c>
      <c r="G1240" s="23">
        <f t="shared" si="143"/>
        <v>305.128205128205</v>
      </c>
      <c r="H1240" s="23">
        <v>357</v>
      </c>
      <c r="I1240" s="23">
        <f t="shared" si="140"/>
        <v>336.031962</v>
      </c>
      <c r="J1240" s="23">
        <f t="shared" si="141"/>
        <v>4.48042616</v>
      </c>
    </row>
    <row r="1241" customHeight="1" spans="1:10">
      <c r="A1241" s="20" t="s">
        <v>57</v>
      </c>
      <c r="B1241" s="21" t="s">
        <v>1740</v>
      </c>
      <c r="C1241" s="22" t="s">
        <v>1055</v>
      </c>
      <c r="D1241" s="21" t="s">
        <v>1056</v>
      </c>
      <c r="E1241" s="21" t="s">
        <v>1712</v>
      </c>
      <c r="F1241" s="20">
        <v>20</v>
      </c>
      <c r="G1241" s="23">
        <f t="shared" si="143"/>
        <v>273.504273504273</v>
      </c>
      <c r="H1241" s="23">
        <v>320</v>
      </c>
      <c r="I1241" s="23">
        <f t="shared" si="140"/>
        <v>301.20512</v>
      </c>
      <c r="J1241" s="23">
        <f t="shared" si="141"/>
        <v>15.060256</v>
      </c>
    </row>
    <row r="1242" customHeight="1" spans="1:11">
      <c r="A1242" s="20" t="s">
        <v>892</v>
      </c>
      <c r="B1242" s="21" t="s">
        <v>1740</v>
      </c>
      <c r="C1242" s="22" t="s">
        <v>894</v>
      </c>
      <c r="D1242" s="21" t="s">
        <v>1237</v>
      </c>
      <c r="E1242" s="21" t="s">
        <v>896</v>
      </c>
      <c r="F1242" s="20">
        <v>25</v>
      </c>
      <c r="G1242" s="23">
        <f t="shared" si="143"/>
        <v>1452.99145299145</v>
      </c>
      <c r="H1242" s="23">
        <v>1700</v>
      </c>
      <c r="I1242" s="23">
        <f t="shared" si="140"/>
        <v>1600.1522</v>
      </c>
      <c r="J1242" s="23">
        <f t="shared" si="141"/>
        <v>64.006088</v>
      </c>
      <c r="K1242" s="23">
        <f t="shared" ref="K1242:K1245" si="144">H1242</f>
        <v>1700</v>
      </c>
    </row>
    <row r="1243" customHeight="1" spans="1:11">
      <c r="A1243" s="20" t="s">
        <v>90</v>
      </c>
      <c r="B1243" s="21" t="s">
        <v>1740</v>
      </c>
      <c r="C1243" s="22" t="s">
        <v>1306</v>
      </c>
      <c r="D1243" s="21" t="s">
        <v>1224</v>
      </c>
      <c r="E1243" s="21" t="s">
        <v>1307</v>
      </c>
      <c r="F1243" s="20">
        <v>50</v>
      </c>
      <c r="G1243" s="23">
        <f t="shared" si="143"/>
        <v>128.205128205128</v>
      </c>
      <c r="H1243" s="23">
        <v>150</v>
      </c>
      <c r="I1243" s="23">
        <f t="shared" si="140"/>
        <v>141.1899</v>
      </c>
      <c r="J1243" s="23">
        <f t="shared" si="141"/>
        <v>2.823798</v>
      </c>
      <c r="K1243" s="23">
        <f t="shared" si="144"/>
        <v>150</v>
      </c>
    </row>
    <row r="1244" customHeight="1" spans="1:11">
      <c r="A1244" s="20" t="s">
        <v>1746</v>
      </c>
      <c r="B1244" s="21" t="s">
        <v>1747</v>
      </c>
      <c r="C1244" s="22" t="s">
        <v>1748</v>
      </c>
      <c r="D1244" s="21" t="s">
        <v>1749</v>
      </c>
      <c r="E1244" s="21" t="s">
        <v>606</v>
      </c>
      <c r="F1244" s="20">
        <v>100</v>
      </c>
      <c r="G1244" s="23">
        <v>7418.8</v>
      </c>
      <c r="H1244" s="23">
        <f t="shared" ref="H1244:H1256" si="145">G1244*1.17</f>
        <v>8679.996</v>
      </c>
      <c r="I1244" s="23">
        <f t="shared" si="140"/>
        <v>8170.185114936</v>
      </c>
      <c r="J1244" s="23">
        <f t="shared" si="141"/>
        <v>81.70185114936</v>
      </c>
      <c r="K1244" s="23">
        <f t="shared" si="144"/>
        <v>8679.996</v>
      </c>
    </row>
    <row r="1245" customHeight="1" spans="1:11">
      <c r="A1245" s="20" t="s">
        <v>827</v>
      </c>
      <c r="B1245" s="21" t="s">
        <v>1750</v>
      </c>
      <c r="C1245" s="22" t="s">
        <v>1751</v>
      </c>
      <c r="D1245" s="21" t="s">
        <v>1752</v>
      </c>
      <c r="E1245" s="21" t="s">
        <v>1753</v>
      </c>
      <c r="F1245" s="20">
        <v>3000</v>
      </c>
      <c r="G1245" s="23">
        <v>23076.92</v>
      </c>
      <c r="H1245" s="23">
        <f t="shared" si="145"/>
        <v>26999.9964</v>
      </c>
      <c r="I1245" s="23">
        <f t="shared" si="140"/>
        <v>25414.1786114424</v>
      </c>
      <c r="J1245" s="23">
        <f t="shared" si="141"/>
        <v>8.4713928704808</v>
      </c>
      <c r="K1245" s="23">
        <f t="shared" si="144"/>
        <v>26999.9964</v>
      </c>
    </row>
    <row r="1246" customHeight="1" spans="1:11">
      <c r="A1246" s="20" t="s">
        <v>1392</v>
      </c>
      <c r="B1246" s="21" t="s">
        <v>1754</v>
      </c>
      <c r="C1246" s="22" t="s">
        <v>1394</v>
      </c>
      <c r="D1246" s="21" t="s">
        <v>1395</v>
      </c>
      <c r="E1246" s="21" t="s">
        <v>1396</v>
      </c>
      <c r="F1246" s="20">
        <v>936</v>
      </c>
      <c r="G1246" s="23">
        <v>35200</v>
      </c>
      <c r="H1246" s="23">
        <f t="shared" si="145"/>
        <v>41184</v>
      </c>
      <c r="I1246" s="23">
        <f t="shared" si="140"/>
        <v>38765.098944</v>
      </c>
      <c r="J1246" s="23">
        <f t="shared" si="141"/>
        <v>41.415704</v>
      </c>
      <c r="K1246" s="23">
        <f>SUM(H1246:H1247)</f>
        <v>59133.9996</v>
      </c>
    </row>
    <row r="1247" customHeight="1" spans="1:10">
      <c r="A1247" s="20" t="s">
        <v>1540</v>
      </c>
      <c r="B1247" s="21" t="s">
        <v>1754</v>
      </c>
      <c r="C1247" s="22" t="s">
        <v>1542</v>
      </c>
      <c r="D1247" s="21" t="s">
        <v>1543</v>
      </c>
      <c r="E1247" s="21" t="s">
        <v>1755</v>
      </c>
      <c r="F1247" s="20">
        <v>1000</v>
      </c>
      <c r="G1247" s="23">
        <v>15341.88</v>
      </c>
      <c r="H1247" s="23">
        <f t="shared" si="145"/>
        <v>17949.9996</v>
      </c>
      <c r="I1247" s="23">
        <f t="shared" si="140"/>
        <v>16895.7243234936</v>
      </c>
      <c r="J1247" s="23">
        <f t="shared" si="141"/>
        <v>16.8957243234936</v>
      </c>
    </row>
    <row r="1248" customHeight="1" spans="1:11">
      <c r="A1248" s="20" t="s">
        <v>1756</v>
      </c>
      <c r="B1248" s="21" t="s">
        <v>1757</v>
      </c>
      <c r="C1248" s="22" t="s">
        <v>1758</v>
      </c>
      <c r="D1248" s="21" t="s">
        <v>1570</v>
      </c>
      <c r="E1248" s="21" t="s">
        <v>1023</v>
      </c>
      <c r="F1248" s="20">
        <v>200</v>
      </c>
      <c r="G1248" s="23">
        <v>3760.68</v>
      </c>
      <c r="H1248" s="23">
        <f t="shared" si="145"/>
        <v>4399.9956</v>
      </c>
      <c r="I1248" s="23">
        <f t="shared" si="140"/>
        <v>4141.5662584296</v>
      </c>
      <c r="J1248" s="23">
        <f t="shared" si="141"/>
        <v>20.707831292148</v>
      </c>
      <c r="K1248" s="23">
        <f t="shared" ref="K1248:K1262" si="146">H1248</f>
        <v>4399.9956</v>
      </c>
    </row>
    <row r="1249" customHeight="1" spans="1:11">
      <c r="A1249" s="20" t="s">
        <v>1759</v>
      </c>
      <c r="B1249" s="21" t="s">
        <v>1760</v>
      </c>
      <c r="C1249" s="22" t="s">
        <v>1761</v>
      </c>
      <c r="D1249" s="21" t="s">
        <v>1762</v>
      </c>
      <c r="E1249" s="21" t="s">
        <v>1763</v>
      </c>
      <c r="F1249" s="20">
        <v>3000</v>
      </c>
      <c r="G1249" s="23">
        <v>51282.05</v>
      </c>
      <c r="H1249" s="23">
        <f t="shared" si="145"/>
        <v>59999.9985</v>
      </c>
      <c r="I1249" s="23">
        <f t="shared" si="140"/>
        <v>56475.958588101</v>
      </c>
      <c r="J1249" s="23">
        <f t="shared" si="141"/>
        <v>18.825319529367</v>
      </c>
      <c r="K1249" s="23">
        <f>SUM(H1249:H1250)</f>
        <v>102500.0028</v>
      </c>
    </row>
    <row r="1250" customHeight="1" spans="1:10">
      <c r="A1250" s="20" t="s">
        <v>1746</v>
      </c>
      <c r="B1250" s="21" t="s">
        <v>1760</v>
      </c>
      <c r="C1250" s="22" t="s">
        <v>1764</v>
      </c>
      <c r="D1250" s="21" t="s">
        <v>1765</v>
      </c>
      <c r="E1250" s="21" t="s">
        <v>606</v>
      </c>
      <c r="F1250" s="20">
        <v>500</v>
      </c>
      <c r="G1250" s="23">
        <v>36324.79</v>
      </c>
      <c r="H1250" s="23">
        <f t="shared" si="145"/>
        <v>42500.0043</v>
      </c>
      <c r="I1250" s="23">
        <f t="shared" si="140"/>
        <v>40003.8090474438</v>
      </c>
      <c r="J1250" s="23">
        <f t="shared" si="141"/>
        <v>80.0076180948876</v>
      </c>
    </row>
    <row r="1251" customHeight="1" spans="1:11">
      <c r="A1251" s="20" t="s">
        <v>1746</v>
      </c>
      <c r="B1251" s="21" t="s">
        <v>1747</v>
      </c>
      <c r="C1251" s="22" t="s">
        <v>1764</v>
      </c>
      <c r="D1251" s="21" t="s">
        <v>1765</v>
      </c>
      <c r="E1251" s="21" t="s">
        <v>606</v>
      </c>
      <c r="F1251" s="20">
        <v>200</v>
      </c>
      <c r="G1251" s="23">
        <v>14837.61</v>
      </c>
      <c r="H1251" s="23">
        <f t="shared" si="145"/>
        <v>17360.0037</v>
      </c>
      <c r="I1251" s="23">
        <f t="shared" si="140"/>
        <v>16340.3812426842</v>
      </c>
      <c r="J1251" s="23">
        <f t="shared" si="141"/>
        <v>81.701906213421</v>
      </c>
      <c r="K1251" s="23">
        <f t="shared" si="146"/>
        <v>17360.0037</v>
      </c>
    </row>
    <row r="1252" customHeight="1" spans="1:11">
      <c r="A1252" s="20" t="s">
        <v>1540</v>
      </c>
      <c r="B1252" s="21" t="s">
        <v>1766</v>
      </c>
      <c r="C1252" s="22" t="s">
        <v>1542</v>
      </c>
      <c r="D1252" s="21" t="s">
        <v>1543</v>
      </c>
      <c r="E1252" s="21" t="s">
        <v>1755</v>
      </c>
      <c r="F1252" s="20">
        <v>400</v>
      </c>
      <c r="G1252" s="23">
        <v>6140.17</v>
      </c>
      <c r="H1252" s="23">
        <f t="shared" si="145"/>
        <v>7183.9989</v>
      </c>
      <c r="I1252" s="23">
        <f t="shared" si="140"/>
        <v>6762.0539086074</v>
      </c>
      <c r="J1252" s="23">
        <f t="shared" si="141"/>
        <v>16.9051347715185</v>
      </c>
      <c r="K1252" s="23">
        <f t="shared" si="146"/>
        <v>7183.9989</v>
      </c>
    </row>
    <row r="1253" customHeight="1" spans="1:11">
      <c r="A1253" s="20" t="s">
        <v>1432</v>
      </c>
      <c r="B1253" s="21" t="s">
        <v>1767</v>
      </c>
      <c r="C1253" s="22" t="s">
        <v>1433</v>
      </c>
      <c r="D1253" s="21" t="s">
        <v>1106</v>
      </c>
      <c r="E1253" s="21" t="s">
        <v>1434</v>
      </c>
      <c r="F1253" s="21">
        <v>1200</v>
      </c>
      <c r="G1253" s="23">
        <v>54051.28</v>
      </c>
      <c r="H1253" s="23">
        <f t="shared" si="145"/>
        <v>63239.9976</v>
      </c>
      <c r="I1253" s="23">
        <f t="shared" si="140"/>
        <v>59525.6595809616</v>
      </c>
      <c r="J1253" s="23">
        <f t="shared" si="141"/>
        <v>49.604716317468</v>
      </c>
      <c r="K1253" s="23">
        <f t="shared" si="146"/>
        <v>63239.9976</v>
      </c>
    </row>
    <row r="1254" customHeight="1" spans="1:11">
      <c r="A1254" s="20" t="s">
        <v>1432</v>
      </c>
      <c r="B1254" s="21" t="s">
        <v>1767</v>
      </c>
      <c r="C1254" s="22" t="s">
        <v>1433</v>
      </c>
      <c r="D1254" s="21" t="s">
        <v>1106</v>
      </c>
      <c r="E1254" s="21" t="s">
        <v>1434</v>
      </c>
      <c r="F1254" s="21">
        <v>1200</v>
      </c>
      <c r="G1254" s="23">
        <v>54051.28</v>
      </c>
      <c r="H1254" s="23">
        <f t="shared" si="145"/>
        <v>63239.9976</v>
      </c>
      <c r="I1254" s="23">
        <f t="shared" si="140"/>
        <v>59525.6595809616</v>
      </c>
      <c r="J1254" s="23">
        <f t="shared" si="141"/>
        <v>49.604716317468</v>
      </c>
      <c r="K1254" s="23">
        <f t="shared" si="146"/>
        <v>63239.9976</v>
      </c>
    </row>
    <row r="1255" customHeight="1" spans="1:11">
      <c r="A1255" s="20" t="s">
        <v>545</v>
      </c>
      <c r="B1255" s="21" t="s">
        <v>1767</v>
      </c>
      <c r="C1255" s="22" t="s">
        <v>546</v>
      </c>
      <c r="D1255" s="21" t="s">
        <v>1177</v>
      </c>
      <c r="E1255" s="21" t="s">
        <v>548</v>
      </c>
      <c r="F1255" s="20">
        <v>1800</v>
      </c>
      <c r="G1255" s="23">
        <v>73846.15</v>
      </c>
      <c r="H1255" s="23">
        <f t="shared" si="145"/>
        <v>86399.9955</v>
      </c>
      <c r="I1255" s="23">
        <f t="shared" si="140"/>
        <v>81325.378164303</v>
      </c>
      <c r="J1255" s="23">
        <f t="shared" si="141"/>
        <v>45.180765646835</v>
      </c>
      <c r="K1255" s="23">
        <f t="shared" si="146"/>
        <v>86399.9955</v>
      </c>
    </row>
    <row r="1256" customHeight="1" spans="1:11">
      <c r="A1256" s="20" t="s">
        <v>545</v>
      </c>
      <c r="B1256" s="21" t="s">
        <v>1767</v>
      </c>
      <c r="C1256" s="22" t="s">
        <v>546</v>
      </c>
      <c r="D1256" s="21" t="s">
        <v>1177</v>
      </c>
      <c r="E1256" s="21" t="s">
        <v>548</v>
      </c>
      <c r="F1256" s="20">
        <v>2100</v>
      </c>
      <c r="G1256" s="23">
        <v>86153.85</v>
      </c>
      <c r="H1256" s="23">
        <f t="shared" si="145"/>
        <v>100800.0045</v>
      </c>
      <c r="I1256" s="23">
        <f t="shared" si="140"/>
        <v>94879.617035697</v>
      </c>
      <c r="J1256" s="23">
        <f t="shared" si="141"/>
        <v>45.1807700169986</v>
      </c>
      <c r="K1256" s="23">
        <f t="shared" si="146"/>
        <v>100800.0045</v>
      </c>
    </row>
    <row r="1257" customHeight="1" spans="1:11">
      <c r="A1257" s="20" t="s">
        <v>545</v>
      </c>
      <c r="B1257" s="21" t="s">
        <v>1767</v>
      </c>
      <c r="C1257" s="22" t="s">
        <v>546</v>
      </c>
      <c r="D1257" s="21" t="s">
        <v>1177</v>
      </c>
      <c r="E1257" s="21" t="s">
        <v>548</v>
      </c>
      <c r="F1257" s="20">
        <v>2100</v>
      </c>
      <c r="G1257" s="23">
        <v>86153.85</v>
      </c>
      <c r="H1257" s="23">
        <f t="shared" ref="H1257:H1320" si="147">G1257*1.17</f>
        <v>100800.0045</v>
      </c>
      <c r="I1257" s="23">
        <f t="shared" si="140"/>
        <v>94879.617035697</v>
      </c>
      <c r="J1257" s="23">
        <f t="shared" si="141"/>
        <v>45.1807700169986</v>
      </c>
      <c r="K1257" s="23">
        <f t="shared" si="146"/>
        <v>100800.0045</v>
      </c>
    </row>
    <row r="1258" customHeight="1" spans="1:11">
      <c r="A1258" s="20" t="s">
        <v>29</v>
      </c>
      <c r="B1258" s="21" t="s">
        <v>1767</v>
      </c>
      <c r="C1258" s="22" t="s">
        <v>323</v>
      </c>
      <c r="D1258" s="21" t="s">
        <v>324</v>
      </c>
      <c r="E1258" s="21" t="s">
        <v>1222</v>
      </c>
      <c r="F1258" s="20">
        <v>4000</v>
      </c>
      <c r="G1258" s="23">
        <v>99145.3</v>
      </c>
      <c r="H1258" s="23">
        <f t="shared" si="147"/>
        <v>116000.001</v>
      </c>
      <c r="I1258" s="23">
        <f t="shared" si="140"/>
        <v>109186.856941266</v>
      </c>
      <c r="J1258" s="23">
        <f t="shared" si="141"/>
        <v>27.2967142353165</v>
      </c>
      <c r="K1258" s="23">
        <f t="shared" si="146"/>
        <v>116000.001</v>
      </c>
    </row>
    <row r="1259" customHeight="1" spans="1:11">
      <c r="A1259" s="20" t="s">
        <v>29</v>
      </c>
      <c r="B1259" s="21" t="s">
        <v>1767</v>
      </c>
      <c r="C1259" s="22" t="s">
        <v>323</v>
      </c>
      <c r="D1259" s="21" t="s">
        <v>324</v>
      </c>
      <c r="E1259" s="21" t="s">
        <v>1222</v>
      </c>
      <c r="F1259" s="20">
        <v>4000</v>
      </c>
      <c r="G1259" s="23">
        <v>99145.3</v>
      </c>
      <c r="H1259" s="23">
        <f t="shared" si="147"/>
        <v>116000.001</v>
      </c>
      <c r="I1259" s="23">
        <f t="shared" si="140"/>
        <v>109186.856941266</v>
      </c>
      <c r="J1259" s="23">
        <f t="shared" si="141"/>
        <v>27.2967142353165</v>
      </c>
      <c r="K1259" s="23">
        <f t="shared" si="146"/>
        <v>116000.001</v>
      </c>
    </row>
    <row r="1260" customHeight="1" spans="1:11">
      <c r="A1260" s="20" t="s">
        <v>29</v>
      </c>
      <c r="B1260" s="21" t="s">
        <v>1767</v>
      </c>
      <c r="C1260" s="22" t="s">
        <v>323</v>
      </c>
      <c r="D1260" s="21" t="s">
        <v>324</v>
      </c>
      <c r="E1260" s="21" t="s">
        <v>1222</v>
      </c>
      <c r="F1260" s="20">
        <v>4000</v>
      </c>
      <c r="G1260" s="23">
        <v>99145.3</v>
      </c>
      <c r="H1260" s="23">
        <f t="shared" si="147"/>
        <v>116000.001</v>
      </c>
      <c r="I1260" s="23">
        <f t="shared" si="140"/>
        <v>109186.856941266</v>
      </c>
      <c r="J1260" s="23">
        <f t="shared" si="141"/>
        <v>27.2967142353165</v>
      </c>
      <c r="K1260" s="23">
        <f t="shared" si="146"/>
        <v>116000.001</v>
      </c>
    </row>
    <row r="1261" customHeight="1" spans="1:11">
      <c r="A1261" s="20" t="s">
        <v>728</v>
      </c>
      <c r="B1261" s="21" t="s">
        <v>1767</v>
      </c>
      <c r="C1261" s="22" t="s">
        <v>1430</v>
      </c>
      <c r="D1261" s="21" t="s">
        <v>520</v>
      </c>
      <c r="E1261" s="21" t="s">
        <v>1431</v>
      </c>
      <c r="F1261" s="20">
        <v>200</v>
      </c>
      <c r="G1261" s="23">
        <v>9230.77</v>
      </c>
      <c r="H1261" s="23">
        <f t="shared" si="147"/>
        <v>10800.0009</v>
      </c>
      <c r="I1261" s="23">
        <f t="shared" si="140"/>
        <v>10165.6736471394</v>
      </c>
      <c r="J1261" s="23">
        <f t="shared" si="141"/>
        <v>50.828368235697</v>
      </c>
      <c r="K1261" s="23">
        <f t="shared" si="146"/>
        <v>10800.0009</v>
      </c>
    </row>
    <row r="1262" customHeight="1" spans="1:11">
      <c r="A1262" s="20" t="s">
        <v>1243</v>
      </c>
      <c r="B1262" s="21" t="s">
        <v>1767</v>
      </c>
      <c r="C1262" s="22" t="s">
        <v>1768</v>
      </c>
      <c r="D1262" s="21" t="s">
        <v>1769</v>
      </c>
      <c r="E1262" s="21" t="s">
        <v>1245</v>
      </c>
      <c r="F1262" s="20">
        <v>2000</v>
      </c>
      <c r="G1262" s="23">
        <v>82051.28</v>
      </c>
      <c r="H1262" s="23">
        <f t="shared" si="147"/>
        <v>95999.9976</v>
      </c>
      <c r="I1262" s="23">
        <f t="shared" si="140"/>
        <v>90361.5337409616</v>
      </c>
      <c r="J1262" s="23">
        <f t="shared" si="141"/>
        <v>45.1807668704808</v>
      </c>
      <c r="K1262" s="23">
        <f t="shared" si="146"/>
        <v>95999.9976</v>
      </c>
    </row>
    <row r="1263" customHeight="1" spans="1:11">
      <c r="A1263" s="20" t="s">
        <v>1770</v>
      </c>
      <c r="B1263" s="21" t="s">
        <v>1555</v>
      </c>
      <c r="C1263" s="22" t="s">
        <v>1771</v>
      </c>
      <c r="D1263" s="21" t="s">
        <v>1772</v>
      </c>
      <c r="E1263" s="21" t="s">
        <v>1773</v>
      </c>
      <c r="F1263" s="20">
        <v>5</v>
      </c>
      <c r="G1263" s="23">
        <v>641.025</v>
      </c>
      <c r="H1263" s="23">
        <f t="shared" si="147"/>
        <v>749.99925</v>
      </c>
      <c r="I1263" s="23">
        <f t="shared" si="140"/>
        <v>705.9487940505</v>
      </c>
      <c r="J1263" s="23">
        <f t="shared" si="141"/>
        <v>141.1897588101</v>
      </c>
      <c r="K1263" s="23">
        <f>SUM(H1263:H1265)</f>
        <v>3130.00155</v>
      </c>
    </row>
    <row r="1264" customHeight="1" spans="1:10">
      <c r="A1264" s="20" t="s">
        <v>1774</v>
      </c>
      <c r="B1264" s="21" t="s">
        <v>1555</v>
      </c>
      <c r="C1264" s="22" t="s">
        <v>1775</v>
      </c>
      <c r="D1264" s="21" t="s">
        <v>1776</v>
      </c>
      <c r="E1264" s="41" t="s">
        <v>1777</v>
      </c>
      <c r="F1264" s="20">
        <v>1</v>
      </c>
      <c r="G1264" s="23">
        <v>256.41</v>
      </c>
      <c r="H1264" s="23">
        <f t="shared" si="147"/>
        <v>299.9997</v>
      </c>
      <c r="I1264" s="23">
        <f t="shared" si="140"/>
        <v>282.3795176202</v>
      </c>
      <c r="J1264" s="23">
        <f t="shared" si="141"/>
        <v>282.3795176202</v>
      </c>
    </row>
    <row r="1265" customHeight="1" spans="1:10">
      <c r="A1265" s="20" t="s">
        <v>1778</v>
      </c>
      <c r="B1265" s="21" t="s">
        <v>1555</v>
      </c>
      <c r="C1265" s="22" t="s">
        <v>1779</v>
      </c>
      <c r="D1265" s="21" t="s">
        <v>1780</v>
      </c>
      <c r="E1265" s="21" t="s">
        <v>1781</v>
      </c>
      <c r="F1265" s="20">
        <v>8</v>
      </c>
      <c r="G1265" s="23">
        <v>1777.78</v>
      </c>
      <c r="H1265" s="23">
        <f t="shared" si="147"/>
        <v>2080.0026</v>
      </c>
      <c r="I1265" s="23">
        <f t="shared" si="140"/>
        <v>1957.8357272916</v>
      </c>
      <c r="J1265" s="23">
        <f t="shared" si="141"/>
        <v>244.72946591145</v>
      </c>
    </row>
    <row r="1266" customHeight="1" spans="1:11">
      <c r="A1266" s="20" t="s">
        <v>1782</v>
      </c>
      <c r="B1266" s="21" t="s">
        <v>1766</v>
      </c>
      <c r="C1266" s="22" t="s">
        <v>1783</v>
      </c>
      <c r="D1266" s="21" t="s">
        <v>815</v>
      </c>
      <c r="E1266" s="21" t="s">
        <v>795</v>
      </c>
      <c r="F1266" s="20">
        <v>800</v>
      </c>
      <c r="G1266" s="23">
        <v>478.63</v>
      </c>
      <c r="H1266" s="23">
        <f t="shared" si="147"/>
        <v>559.9971</v>
      </c>
      <c r="I1266" s="23">
        <f t="shared" si="140"/>
        <v>527.1062303286</v>
      </c>
      <c r="J1266" s="23">
        <f t="shared" si="141"/>
        <v>0.65888278791075</v>
      </c>
      <c r="K1266" s="23">
        <f>SUM(H1266:H1269)</f>
        <v>2365.0029</v>
      </c>
    </row>
    <row r="1267" customHeight="1" spans="1:10">
      <c r="A1267" s="20" t="s">
        <v>1782</v>
      </c>
      <c r="B1267" s="21" t="s">
        <v>1766</v>
      </c>
      <c r="C1267" s="22" t="s">
        <v>1784</v>
      </c>
      <c r="D1267" s="21" t="s">
        <v>1785</v>
      </c>
      <c r="E1267" s="21" t="s">
        <v>795</v>
      </c>
      <c r="F1267" s="20">
        <v>650</v>
      </c>
      <c r="G1267" s="23">
        <v>722.22</v>
      </c>
      <c r="H1267" s="23">
        <f t="shared" si="147"/>
        <v>844.9974</v>
      </c>
      <c r="I1267" s="23">
        <f t="shared" si="140"/>
        <v>795.3673227084</v>
      </c>
      <c r="J1267" s="23">
        <f t="shared" si="141"/>
        <v>1.223642034936</v>
      </c>
    </row>
    <row r="1268" customHeight="1" spans="1:10">
      <c r="A1268" s="20" t="s">
        <v>1786</v>
      </c>
      <c r="B1268" s="21" t="s">
        <v>1766</v>
      </c>
      <c r="C1268" s="22" t="s">
        <v>1787</v>
      </c>
      <c r="D1268" s="21" t="s">
        <v>1788</v>
      </c>
      <c r="E1268" s="41"/>
      <c r="F1268" s="20">
        <v>300</v>
      </c>
      <c r="G1268" s="23">
        <v>153.85</v>
      </c>
      <c r="H1268" s="23">
        <f t="shared" si="147"/>
        <v>180.0045</v>
      </c>
      <c r="I1268" s="23">
        <f t="shared" si="140"/>
        <v>169.432115697</v>
      </c>
      <c r="J1268" s="23">
        <f t="shared" si="141"/>
        <v>0.56477371899</v>
      </c>
    </row>
    <row r="1269" customHeight="1" spans="1:10">
      <c r="A1269" s="20" t="s">
        <v>1778</v>
      </c>
      <c r="B1269" s="21" t="s">
        <v>1766</v>
      </c>
      <c r="C1269" s="22" t="s">
        <v>1789</v>
      </c>
      <c r="D1269" s="21" t="s">
        <v>1780</v>
      </c>
      <c r="E1269" s="21" t="s">
        <v>1781</v>
      </c>
      <c r="F1269" s="20">
        <v>2</v>
      </c>
      <c r="G1269" s="23">
        <v>666.67</v>
      </c>
      <c r="H1269" s="23">
        <f t="shared" si="147"/>
        <v>780.0039</v>
      </c>
      <c r="I1269" s="23">
        <f t="shared" si="140"/>
        <v>734.1911509374</v>
      </c>
      <c r="J1269" s="23">
        <f t="shared" si="141"/>
        <v>367.0955754687</v>
      </c>
    </row>
    <row r="1270" customHeight="1" spans="1:11">
      <c r="A1270" s="20" t="s">
        <v>1746</v>
      </c>
      <c r="B1270" s="21" t="s">
        <v>1520</v>
      </c>
      <c r="C1270" s="22" t="s">
        <v>1790</v>
      </c>
      <c r="D1270" s="21" t="s">
        <v>1765</v>
      </c>
      <c r="E1270" s="21" t="s">
        <v>606</v>
      </c>
      <c r="F1270" s="20">
        <v>100</v>
      </c>
      <c r="G1270" s="23">
        <v>2649.57</v>
      </c>
      <c r="H1270" s="23">
        <f t="shared" si="147"/>
        <v>3099.9969</v>
      </c>
      <c r="I1270" s="23">
        <f t="shared" si="140"/>
        <v>2917.9216820754</v>
      </c>
      <c r="J1270" s="23">
        <f t="shared" si="141"/>
        <v>29.179216820754</v>
      </c>
      <c r="K1270" s="23">
        <f t="shared" ref="K1270:K1272" si="148">H1270</f>
        <v>3099.9969</v>
      </c>
    </row>
    <row r="1271" customHeight="1" spans="1:11">
      <c r="A1271" s="20" t="s">
        <v>90</v>
      </c>
      <c r="B1271" s="21" t="s">
        <v>1513</v>
      </c>
      <c r="C1271" s="22" t="s">
        <v>1791</v>
      </c>
      <c r="D1271" s="21" t="s">
        <v>1792</v>
      </c>
      <c r="E1271" s="21" t="s">
        <v>1793</v>
      </c>
      <c r="F1271" s="20">
        <v>160</v>
      </c>
      <c r="G1271" s="23">
        <v>2201.71</v>
      </c>
      <c r="H1271" s="23">
        <f t="shared" si="147"/>
        <v>2576.0007</v>
      </c>
      <c r="I1271" s="23">
        <f t="shared" si="140"/>
        <v>2424.7018748862</v>
      </c>
      <c r="J1271" s="23">
        <f t="shared" si="141"/>
        <v>15.1543867180388</v>
      </c>
      <c r="K1271" s="23">
        <f t="shared" si="148"/>
        <v>2576.0007</v>
      </c>
    </row>
    <row r="1272" customHeight="1" spans="1:11">
      <c r="A1272" s="20" t="s">
        <v>1352</v>
      </c>
      <c r="B1272" s="21" t="s">
        <v>1794</v>
      </c>
      <c r="C1272" s="22" t="s">
        <v>1401</v>
      </c>
      <c r="D1272" s="21" t="s">
        <v>1449</v>
      </c>
      <c r="E1272" s="21" t="s">
        <v>1359</v>
      </c>
      <c r="F1272" s="20">
        <v>30</v>
      </c>
      <c r="G1272" s="23">
        <v>305.13</v>
      </c>
      <c r="H1272" s="23">
        <f t="shared" si="147"/>
        <v>357.0021</v>
      </c>
      <c r="I1272" s="23">
        <f t="shared" si="140"/>
        <v>336.0339386586</v>
      </c>
      <c r="J1272" s="23">
        <f t="shared" si="141"/>
        <v>11.20113128862</v>
      </c>
      <c r="K1272" s="23">
        <f t="shared" si="148"/>
        <v>357.0021</v>
      </c>
    </row>
    <row r="1273" customHeight="1" spans="1:11">
      <c r="A1273" s="20" t="s">
        <v>1392</v>
      </c>
      <c r="B1273" s="21" t="s">
        <v>1795</v>
      </c>
      <c r="C1273" s="22" t="s">
        <v>1394</v>
      </c>
      <c r="D1273" s="21" t="s">
        <v>1395</v>
      </c>
      <c r="E1273" s="21" t="s">
        <v>1396</v>
      </c>
      <c r="F1273" s="20">
        <v>200</v>
      </c>
      <c r="G1273" s="23">
        <v>7008.55</v>
      </c>
      <c r="H1273" s="23">
        <f t="shared" si="147"/>
        <v>8200.0035</v>
      </c>
      <c r="I1273" s="23">
        <f t="shared" si="140"/>
        <v>7718.384494431</v>
      </c>
      <c r="J1273" s="23">
        <f t="shared" si="141"/>
        <v>38.591922472155</v>
      </c>
      <c r="K1273" s="23">
        <f>SUM(H1273:H1274)</f>
        <v>8591.8014</v>
      </c>
    </row>
    <row r="1274" customHeight="1" spans="1:10">
      <c r="A1274" s="20" t="s">
        <v>1500</v>
      </c>
      <c r="B1274" s="21" t="s">
        <v>1795</v>
      </c>
      <c r="C1274" s="22" t="s">
        <v>1502</v>
      </c>
      <c r="D1274" s="21" t="s">
        <v>85</v>
      </c>
      <c r="E1274" s="21" t="s">
        <v>1503</v>
      </c>
      <c r="F1274" s="20">
        <v>20</v>
      </c>
      <c r="G1274" s="23">
        <v>334.87</v>
      </c>
      <c r="H1274" s="23">
        <f t="shared" si="147"/>
        <v>391.7979</v>
      </c>
      <c r="I1274" s="23">
        <f t="shared" si="140"/>
        <v>368.7860421414</v>
      </c>
      <c r="J1274" s="23">
        <f t="shared" si="141"/>
        <v>18.43930210707</v>
      </c>
    </row>
    <row r="1275" customHeight="1" spans="1:11">
      <c r="A1275" s="20" t="s">
        <v>1392</v>
      </c>
      <c r="B1275" s="21" t="s">
        <v>1520</v>
      </c>
      <c r="C1275" s="22" t="s">
        <v>1394</v>
      </c>
      <c r="D1275" s="21" t="s">
        <v>1395</v>
      </c>
      <c r="E1275" s="21" t="s">
        <v>1396</v>
      </c>
      <c r="F1275" s="20">
        <v>600</v>
      </c>
      <c r="G1275" s="23">
        <v>22820.51</v>
      </c>
      <c r="H1275" s="23">
        <f t="shared" si="147"/>
        <v>26699.9967</v>
      </c>
      <c r="I1275" s="23">
        <f t="shared" si="140"/>
        <v>25131.7990938222</v>
      </c>
      <c r="J1275" s="23">
        <f t="shared" si="141"/>
        <v>41.886331823037</v>
      </c>
      <c r="K1275" s="23">
        <f>SUM(H1275:H1276)</f>
        <v>43979.9958</v>
      </c>
    </row>
    <row r="1276" customHeight="1" spans="1:10">
      <c r="A1276" s="20" t="s">
        <v>1796</v>
      </c>
      <c r="B1276" s="21" t="s">
        <v>1520</v>
      </c>
      <c r="C1276" s="22" t="s">
        <v>1797</v>
      </c>
      <c r="D1276" s="21" t="s">
        <v>1798</v>
      </c>
      <c r="E1276" s="21" t="s">
        <v>1799</v>
      </c>
      <c r="F1276" s="20">
        <v>600</v>
      </c>
      <c r="G1276" s="23">
        <v>14769.23</v>
      </c>
      <c r="H1276" s="23">
        <f t="shared" si="147"/>
        <v>17279.9991</v>
      </c>
      <c r="I1276" s="23">
        <f t="shared" si="140"/>
        <v>16265.0756328606</v>
      </c>
      <c r="J1276" s="23">
        <f t="shared" si="141"/>
        <v>27.108459388101</v>
      </c>
    </row>
    <row r="1277" s="18" customFormat="1" customHeight="1" spans="1:11">
      <c r="A1277" s="18" t="s">
        <v>1180</v>
      </c>
      <c r="B1277" s="38" t="s">
        <v>1800</v>
      </c>
      <c r="C1277" s="39" t="s">
        <v>1181</v>
      </c>
      <c r="D1277" s="38" t="s">
        <v>1801</v>
      </c>
      <c r="E1277" s="38" t="s">
        <v>282</v>
      </c>
      <c r="F1277" s="18">
        <v>122</v>
      </c>
      <c r="G1277" s="40">
        <v>1075.06</v>
      </c>
      <c r="H1277" s="40">
        <f t="shared" si="147"/>
        <v>1257.8202</v>
      </c>
      <c r="I1277" s="23">
        <f t="shared" si="140"/>
        <v>1183.9433883732</v>
      </c>
      <c r="J1277" s="23">
        <f t="shared" si="141"/>
        <v>9.70445400305902</v>
      </c>
      <c r="K1277" s="40">
        <f>SUM(H1277:H1284)</f>
        <v>31439.4327</v>
      </c>
    </row>
    <row r="1278" customHeight="1" spans="1:10">
      <c r="A1278" s="20" t="s">
        <v>1180</v>
      </c>
      <c r="B1278" s="38" t="s">
        <v>1800</v>
      </c>
      <c r="C1278" s="22" t="s">
        <v>1181</v>
      </c>
      <c r="D1278" s="21" t="s">
        <v>1801</v>
      </c>
      <c r="E1278" s="21" t="s">
        <v>282</v>
      </c>
      <c r="F1278" s="20">
        <v>478</v>
      </c>
      <c r="G1278" s="23">
        <v>3619.73</v>
      </c>
      <c r="H1278" s="23">
        <f t="shared" si="147"/>
        <v>4235.0841</v>
      </c>
      <c r="I1278" s="23">
        <f t="shared" si="140"/>
        <v>3986.3406704706</v>
      </c>
      <c r="J1278" s="23">
        <f t="shared" si="141"/>
        <v>8.3396248336205</v>
      </c>
    </row>
    <row r="1279" customHeight="1" spans="1:10">
      <c r="A1279" s="20" t="s">
        <v>1802</v>
      </c>
      <c r="B1279" s="38" t="s">
        <v>1800</v>
      </c>
      <c r="C1279" s="22" t="s">
        <v>1803</v>
      </c>
      <c r="D1279" s="21" t="s">
        <v>1804</v>
      </c>
      <c r="E1279" s="21" t="s">
        <v>1805</v>
      </c>
      <c r="F1279" s="20">
        <v>58</v>
      </c>
      <c r="G1279" s="23">
        <v>1902.6</v>
      </c>
      <c r="H1279" s="23">
        <f t="shared" si="147"/>
        <v>2226.042</v>
      </c>
      <c r="I1279" s="23">
        <f t="shared" si="140"/>
        <v>2095.297649172</v>
      </c>
      <c r="J1279" s="23">
        <f t="shared" si="141"/>
        <v>36.1258215374483</v>
      </c>
    </row>
    <row r="1280" customHeight="1" spans="1:10">
      <c r="A1280" s="20" t="s">
        <v>1802</v>
      </c>
      <c r="B1280" s="38" t="s">
        <v>1800</v>
      </c>
      <c r="C1280" s="22" t="s">
        <v>1803</v>
      </c>
      <c r="D1280" s="21" t="s">
        <v>1804</v>
      </c>
      <c r="E1280" s="21" t="s">
        <v>1805</v>
      </c>
      <c r="F1280" s="20">
        <v>112</v>
      </c>
      <c r="G1280" s="23">
        <v>3158.02</v>
      </c>
      <c r="H1280" s="23">
        <f t="shared" si="147"/>
        <v>3694.8834</v>
      </c>
      <c r="I1280" s="23">
        <f t="shared" si="140"/>
        <v>3477.8681183844</v>
      </c>
      <c r="J1280" s="23">
        <f t="shared" si="141"/>
        <v>31.0523939141464</v>
      </c>
    </row>
    <row r="1281" customHeight="1" spans="1:10">
      <c r="A1281" s="20" t="s">
        <v>344</v>
      </c>
      <c r="B1281" s="38" t="s">
        <v>1800</v>
      </c>
      <c r="C1281" s="22" t="s">
        <v>345</v>
      </c>
      <c r="D1281" s="21" t="s">
        <v>346</v>
      </c>
      <c r="E1281" s="21" t="s">
        <v>1806</v>
      </c>
      <c r="F1281" s="20">
        <v>77</v>
      </c>
      <c r="G1281" s="23">
        <v>5058.97</v>
      </c>
      <c r="H1281" s="23">
        <f t="shared" si="147"/>
        <v>5918.9949</v>
      </c>
      <c r="I1281" s="23">
        <f t="shared" ref="I1281:I1344" si="149">H1281*0.941266</f>
        <v>5571.3486535434</v>
      </c>
      <c r="J1281" s="23">
        <f t="shared" ref="J1281:J1344" si="150">I1281/F1281</f>
        <v>72.3551773187455</v>
      </c>
    </row>
    <row r="1282" customHeight="1" spans="1:10">
      <c r="A1282" s="20" t="s">
        <v>344</v>
      </c>
      <c r="B1282" s="38" t="s">
        <v>1800</v>
      </c>
      <c r="C1282" s="22" t="s">
        <v>345</v>
      </c>
      <c r="D1282" s="21" t="s">
        <v>346</v>
      </c>
      <c r="E1282" s="21" t="s">
        <v>1806</v>
      </c>
      <c r="F1282" s="20">
        <v>182</v>
      </c>
      <c r="G1282" s="23">
        <v>11139.33</v>
      </c>
      <c r="H1282" s="23">
        <f t="shared" si="147"/>
        <v>13033.0161</v>
      </c>
      <c r="I1282" s="23">
        <f t="shared" si="149"/>
        <v>12267.5349323826</v>
      </c>
      <c r="J1282" s="23">
        <f t="shared" si="150"/>
        <v>67.4040380900143</v>
      </c>
    </row>
    <row r="1283" customHeight="1" spans="1:10">
      <c r="A1283" s="20" t="s">
        <v>344</v>
      </c>
      <c r="B1283" s="38" t="s">
        <v>1800</v>
      </c>
      <c r="C1283" s="22" t="s">
        <v>1807</v>
      </c>
      <c r="D1283" s="21" t="s">
        <v>1808</v>
      </c>
      <c r="E1283" s="21" t="s">
        <v>1809</v>
      </c>
      <c r="F1283" s="20">
        <v>4</v>
      </c>
      <c r="G1283" s="23">
        <v>69.26</v>
      </c>
      <c r="H1283" s="23">
        <f t="shared" si="147"/>
        <v>81.0342</v>
      </c>
      <c r="I1283" s="23">
        <f t="shared" si="149"/>
        <v>76.2747372972</v>
      </c>
      <c r="J1283" s="23">
        <f t="shared" si="150"/>
        <v>19.0686843243</v>
      </c>
    </row>
    <row r="1284" customHeight="1" spans="1:10">
      <c r="A1284" s="20" t="s">
        <v>344</v>
      </c>
      <c r="B1284" s="38" t="s">
        <v>1800</v>
      </c>
      <c r="C1284" s="22" t="s">
        <v>1807</v>
      </c>
      <c r="D1284" s="21" t="s">
        <v>1808</v>
      </c>
      <c r="E1284" s="21" t="s">
        <v>1809</v>
      </c>
      <c r="F1284" s="20">
        <v>76</v>
      </c>
      <c r="G1284" s="23">
        <v>848.34</v>
      </c>
      <c r="H1284" s="23">
        <f t="shared" si="147"/>
        <v>992.5578</v>
      </c>
      <c r="I1284" s="23">
        <f t="shared" si="149"/>
        <v>934.2609101748</v>
      </c>
      <c r="J1284" s="23">
        <f t="shared" si="150"/>
        <v>12.2929067128263</v>
      </c>
    </row>
    <row r="1285" customHeight="1" spans="1:11">
      <c r="A1285" s="20" t="s">
        <v>1810</v>
      </c>
      <c r="B1285" s="38" t="s">
        <v>1800</v>
      </c>
      <c r="C1285" s="22" t="s">
        <v>1811</v>
      </c>
      <c r="D1285" s="21" t="s">
        <v>1812</v>
      </c>
      <c r="E1285" s="21" t="s">
        <v>1813</v>
      </c>
      <c r="F1285" s="20">
        <v>403</v>
      </c>
      <c r="G1285" s="23">
        <v>12992.44</v>
      </c>
      <c r="H1285" s="23">
        <f t="shared" si="147"/>
        <v>15201.1548</v>
      </c>
      <c r="I1285" s="23">
        <f t="shared" si="149"/>
        <v>14308.3301739768</v>
      </c>
      <c r="J1285" s="23">
        <f t="shared" si="150"/>
        <v>35.5045413746323</v>
      </c>
      <c r="K1285" s="23">
        <f>SUM(H1285:H1292)</f>
        <v>81325.91025</v>
      </c>
    </row>
    <row r="1286" customHeight="1" spans="1:10">
      <c r="A1286" s="20" t="s">
        <v>1810</v>
      </c>
      <c r="B1286" s="38" t="s">
        <v>1800</v>
      </c>
      <c r="C1286" s="22" t="s">
        <v>1811</v>
      </c>
      <c r="D1286" s="21" t="s">
        <v>1812</v>
      </c>
      <c r="E1286" s="21" t="s">
        <v>1813</v>
      </c>
      <c r="F1286" s="20">
        <v>697</v>
      </c>
      <c r="G1286" s="23">
        <v>22137.2</v>
      </c>
      <c r="H1286" s="23">
        <f t="shared" si="147"/>
        <v>25900.524</v>
      </c>
      <c r="I1286" s="23">
        <f t="shared" si="149"/>
        <v>24379.282623384</v>
      </c>
      <c r="J1286" s="23">
        <f t="shared" si="150"/>
        <v>34.9774499618135</v>
      </c>
    </row>
    <row r="1287" customHeight="1" spans="1:10">
      <c r="A1287" s="20" t="s">
        <v>1814</v>
      </c>
      <c r="B1287" s="38" t="s">
        <v>1800</v>
      </c>
      <c r="C1287" s="22" t="s">
        <v>1815</v>
      </c>
      <c r="D1287" s="21" t="s">
        <v>1816</v>
      </c>
      <c r="E1287" s="21" t="s">
        <v>1817</v>
      </c>
      <c r="F1287" s="20">
        <v>273</v>
      </c>
      <c r="G1287" s="23">
        <v>2683.33</v>
      </c>
      <c r="H1287" s="23">
        <f t="shared" si="147"/>
        <v>3139.4961</v>
      </c>
      <c r="I1287" s="23">
        <f t="shared" si="149"/>
        <v>2955.1009360626</v>
      </c>
      <c r="J1287" s="23">
        <f t="shared" si="150"/>
        <v>10.8245455533429</v>
      </c>
    </row>
    <row r="1288" customHeight="1" spans="1:10">
      <c r="A1288" s="20" t="s">
        <v>1814</v>
      </c>
      <c r="B1288" s="38" t="s">
        <v>1800</v>
      </c>
      <c r="C1288" s="22" t="s">
        <v>1815</v>
      </c>
      <c r="D1288" s="21" t="s">
        <v>1816</v>
      </c>
      <c r="E1288" s="21" t="s">
        <v>1817</v>
      </c>
      <c r="F1288" s="20">
        <v>577</v>
      </c>
      <c r="G1288" s="23">
        <v>4877.38</v>
      </c>
      <c r="H1288" s="23">
        <f t="shared" si="147"/>
        <v>5706.5346</v>
      </c>
      <c r="I1288" s="23">
        <f t="shared" si="149"/>
        <v>5371.3669968036</v>
      </c>
      <c r="J1288" s="23">
        <f t="shared" si="150"/>
        <v>9.30912824402704</v>
      </c>
    </row>
    <row r="1289" customHeight="1" spans="1:10">
      <c r="A1289" s="20" t="s">
        <v>354</v>
      </c>
      <c r="B1289" s="38" t="s">
        <v>1800</v>
      </c>
      <c r="C1289" s="22" t="s">
        <v>355</v>
      </c>
      <c r="D1289" s="21" t="s">
        <v>152</v>
      </c>
      <c r="E1289" s="21" t="s">
        <v>282</v>
      </c>
      <c r="F1289" s="20">
        <v>145</v>
      </c>
      <c r="G1289" s="23">
        <v>1870.13</v>
      </c>
      <c r="H1289" s="23">
        <f t="shared" si="147"/>
        <v>2188.0521</v>
      </c>
      <c r="I1289" s="23">
        <f t="shared" si="149"/>
        <v>2059.5390479586</v>
      </c>
      <c r="J1289" s="23">
        <f t="shared" si="150"/>
        <v>14.2037175721283</v>
      </c>
    </row>
    <row r="1290" customHeight="1" spans="1:10">
      <c r="A1290" s="20" t="s">
        <v>354</v>
      </c>
      <c r="B1290" s="38" t="s">
        <v>1800</v>
      </c>
      <c r="C1290" s="22" t="s">
        <v>355</v>
      </c>
      <c r="D1290" s="21" t="s">
        <v>152</v>
      </c>
      <c r="E1290" s="21" t="s">
        <v>282</v>
      </c>
      <c r="F1290" s="20">
        <v>455</v>
      </c>
      <c r="G1290" s="23">
        <v>3927.78</v>
      </c>
      <c r="H1290" s="23">
        <f t="shared" si="147"/>
        <v>4595.5026</v>
      </c>
      <c r="I1290" s="23">
        <f t="shared" si="149"/>
        <v>4325.5903502916</v>
      </c>
      <c r="J1290" s="23">
        <f t="shared" si="150"/>
        <v>9.50679197866286</v>
      </c>
    </row>
    <row r="1291" customHeight="1" spans="1:10">
      <c r="A1291" s="20" t="s">
        <v>90</v>
      </c>
      <c r="B1291" s="38" t="s">
        <v>1800</v>
      </c>
      <c r="C1291" s="22" t="s">
        <v>245</v>
      </c>
      <c r="D1291" s="21" t="s">
        <v>246</v>
      </c>
      <c r="E1291" s="21" t="s">
        <v>247</v>
      </c>
      <c r="F1291" s="20">
        <v>233</v>
      </c>
      <c r="G1291" s="23">
        <v>6585.735</v>
      </c>
      <c r="H1291" s="23">
        <f t="shared" si="147"/>
        <v>7705.30995</v>
      </c>
      <c r="I1291" s="23">
        <f t="shared" si="149"/>
        <v>7252.7462753967</v>
      </c>
      <c r="J1291" s="23">
        <f t="shared" si="150"/>
        <v>31.1276664180116</v>
      </c>
    </row>
    <row r="1292" customHeight="1" spans="1:10">
      <c r="A1292" s="20" t="s">
        <v>90</v>
      </c>
      <c r="B1292" s="38" t="s">
        <v>1800</v>
      </c>
      <c r="C1292" s="22" t="s">
        <v>245</v>
      </c>
      <c r="D1292" s="21" t="s">
        <v>246</v>
      </c>
      <c r="E1292" s="21" t="s">
        <v>247</v>
      </c>
      <c r="F1292" s="20">
        <v>767</v>
      </c>
      <c r="G1292" s="23">
        <v>14435.33</v>
      </c>
      <c r="H1292" s="23">
        <f t="shared" si="147"/>
        <v>16889.3361</v>
      </c>
      <c r="I1292" s="23">
        <f t="shared" si="149"/>
        <v>15897.3578335026</v>
      </c>
      <c r="J1292" s="23">
        <f t="shared" si="150"/>
        <v>20.7266725339017</v>
      </c>
    </row>
    <row r="1293" customHeight="1" spans="1:11">
      <c r="A1293" s="20" t="s">
        <v>1818</v>
      </c>
      <c r="B1293" s="38" t="s">
        <v>1800</v>
      </c>
      <c r="C1293" s="22" t="s">
        <v>1819</v>
      </c>
      <c r="D1293" s="21" t="s">
        <v>1820</v>
      </c>
      <c r="E1293" s="21" t="s">
        <v>1821</v>
      </c>
      <c r="F1293" s="20">
        <v>34</v>
      </c>
      <c r="G1293" s="23">
        <v>534.12</v>
      </c>
      <c r="H1293" s="23">
        <f t="shared" si="147"/>
        <v>624.9204</v>
      </c>
      <c r="I1293" s="23">
        <f t="shared" si="149"/>
        <v>588.2163252264</v>
      </c>
      <c r="J1293" s="23">
        <f t="shared" si="150"/>
        <v>17.3004801537176</v>
      </c>
      <c r="K1293" s="23">
        <f>SUM(H1293:H1300)</f>
        <v>113375.39265</v>
      </c>
    </row>
    <row r="1294" customHeight="1" spans="1:10">
      <c r="A1294" s="20" t="s">
        <v>1818</v>
      </c>
      <c r="B1294" s="38" t="s">
        <v>1800</v>
      </c>
      <c r="C1294" s="22" t="s">
        <v>1819</v>
      </c>
      <c r="D1294" s="21" t="s">
        <v>1820</v>
      </c>
      <c r="E1294" s="21" t="s">
        <v>1821</v>
      </c>
      <c r="F1294" s="20">
        <v>126</v>
      </c>
      <c r="G1294" s="23">
        <v>1831.85</v>
      </c>
      <c r="H1294" s="23">
        <f t="shared" si="147"/>
        <v>2143.2645</v>
      </c>
      <c r="I1294" s="23">
        <f t="shared" si="149"/>
        <v>2017.382002857</v>
      </c>
      <c r="J1294" s="23">
        <f t="shared" si="150"/>
        <v>16.0109682766429</v>
      </c>
    </row>
    <row r="1295" customHeight="1" spans="1:10">
      <c r="A1295" s="20" t="s">
        <v>90</v>
      </c>
      <c r="B1295" s="38" t="s">
        <v>1800</v>
      </c>
      <c r="C1295" s="22" t="s">
        <v>543</v>
      </c>
      <c r="D1295" s="21" t="s">
        <v>544</v>
      </c>
      <c r="E1295" s="21" t="s">
        <v>392</v>
      </c>
      <c r="F1295" s="20">
        <v>2895</v>
      </c>
      <c r="G1295" s="23">
        <v>12248.08</v>
      </c>
      <c r="H1295" s="23">
        <f t="shared" si="147"/>
        <v>14330.2536</v>
      </c>
      <c r="I1295" s="23">
        <f t="shared" si="149"/>
        <v>13488.5804850576</v>
      </c>
      <c r="J1295" s="23">
        <f t="shared" si="150"/>
        <v>4.65926787048622</v>
      </c>
    </row>
    <row r="1296" customHeight="1" spans="1:10">
      <c r="A1296" s="20" t="s">
        <v>90</v>
      </c>
      <c r="B1296" s="38" t="s">
        <v>1800</v>
      </c>
      <c r="C1296" s="22" t="s">
        <v>543</v>
      </c>
      <c r="D1296" s="21" t="s">
        <v>544</v>
      </c>
      <c r="E1296" s="21" t="s">
        <v>392</v>
      </c>
      <c r="F1296" s="20">
        <v>3105</v>
      </c>
      <c r="G1296" s="23">
        <v>9845.77</v>
      </c>
      <c r="H1296" s="23">
        <f t="shared" si="147"/>
        <v>11519.5509</v>
      </c>
      <c r="I1296" s="23">
        <f t="shared" si="149"/>
        <v>10842.9615974394</v>
      </c>
      <c r="J1296" s="23">
        <f t="shared" si="150"/>
        <v>3.49209713283072</v>
      </c>
    </row>
    <row r="1297" customHeight="1" spans="1:10">
      <c r="A1297" s="20" t="s">
        <v>1822</v>
      </c>
      <c r="B1297" s="38" t="s">
        <v>1800</v>
      </c>
      <c r="C1297" s="22" t="s">
        <v>1823</v>
      </c>
      <c r="D1297" s="21" t="s">
        <v>1109</v>
      </c>
      <c r="E1297" s="21" t="s">
        <v>1824</v>
      </c>
      <c r="F1297" s="20">
        <v>1379</v>
      </c>
      <c r="G1297" s="23">
        <v>24397.69</v>
      </c>
      <c r="H1297" s="23">
        <f t="shared" si="147"/>
        <v>28545.2973</v>
      </c>
      <c r="I1297" s="23">
        <f t="shared" si="149"/>
        <v>26868.7178083818</v>
      </c>
      <c r="J1297" s="23">
        <f t="shared" si="150"/>
        <v>19.4842043570571</v>
      </c>
    </row>
    <row r="1298" customHeight="1" spans="1:10">
      <c r="A1298" s="20" t="s">
        <v>1822</v>
      </c>
      <c r="B1298" s="38" t="s">
        <v>1800</v>
      </c>
      <c r="C1298" s="22" t="s">
        <v>1823</v>
      </c>
      <c r="D1298" s="21" t="s">
        <v>1109</v>
      </c>
      <c r="E1298" s="21" t="s">
        <v>1824</v>
      </c>
      <c r="F1298" s="20">
        <v>1821</v>
      </c>
      <c r="G1298" s="23">
        <v>29774.13</v>
      </c>
      <c r="H1298" s="23">
        <f t="shared" si="147"/>
        <v>34835.7321</v>
      </c>
      <c r="I1298" s="23">
        <f t="shared" si="149"/>
        <v>32789.6902108386</v>
      </c>
      <c r="J1298" s="23">
        <f t="shared" si="150"/>
        <v>18.0064196654797</v>
      </c>
    </row>
    <row r="1299" customHeight="1" spans="1:10">
      <c r="A1299" s="20" t="s">
        <v>231</v>
      </c>
      <c r="B1299" s="38" t="s">
        <v>1800</v>
      </c>
      <c r="C1299" s="22" t="s">
        <v>1390</v>
      </c>
      <c r="D1299" s="21" t="s">
        <v>291</v>
      </c>
      <c r="E1299" s="21" t="s">
        <v>292</v>
      </c>
      <c r="F1299" s="20">
        <v>488</v>
      </c>
      <c r="G1299" s="23">
        <v>16516.92</v>
      </c>
      <c r="H1299" s="23">
        <f t="shared" si="147"/>
        <v>19324.7964</v>
      </c>
      <c r="I1299" s="23">
        <f t="shared" si="149"/>
        <v>18189.7738082424</v>
      </c>
      <c r="J1299" s="23">
        <f t="shared" si="150"/>
        <v>37.2741266562344</v>
      </c>
    </row>
    <row r="1300" customHeight="1" spans="1:10">
      <c r="A1300" s="20" t="s">
        <v>231</v>
      </c>
      <c r="B1300" s="38" t="s">
        <v>1800</v>
      </c>
      <c r="C1300" s="22" t="s">
        <v>1390</v>
      </c>
      <c r="D1300" s="21" t="s">
        <v>291</v>
      </c>
      <c r="E1300" s="21" t="s">
        <v>292</v>
      </c>
      <c r="F1300" s="20">
        <v>62</v>
      </c>
      <c r="G1300" s="23">
        <v>1753.485</v>
      </c>
      <c r="H1300" s="23">
        <f t="shared" si="147"/>
        <v>2051.57745</v>
      </c>
      <c r="I1300" s="23">
        <f t="shared" si="149"/>
        <v>1931.0801000517</v>
      </c>
      <c r="J1300" s="23">
        <f t="shared" si="150"/>
        <v>31.1464532266403</v>
      </c>
    </row>
    <row r="1301" customHeight="1" spans="1:11">
      <c r="A1301" s="20" t="s">
        <v>74</v>
      </c>
      <c r="B1301" s="38" t="s">
        <v>1800</v>
      </c>
      <c r="C1301" s="22" t="s">
        <v>554</v>
      </c>
      <c r="D1301" s="21" t="s">
        <v>1213</v>
      </c>
      <c r="E1301" s="21" t="s">
        <v>556</v>
      </c>
      <c r="F1301" s="20">
        <v>55</v>
      </c>
      <c r="G1301" s="23">
        <v>3130.77</v>
      </c>
      <c r="H1301" s="23">
        <f t="shared" si="147"/>
        <v>3663.0009</v>
      </c>
      <c r="I1301" s="23">
        <f t="shared" si="149"/>
        <v>3447.8582051394</v>
      </c>
      <c r="J1301" s="23">
        <f t="shared" si="150"/>
        <v>62.6883310025345</v>
      </c>
      <c r="K1301" s="23">
        <f>SUM(H1301:H1308)</f>
        <v>91826.07876</v>
      </c>
    </row>
    <row r="1302" customHeight="1" spans="1:10">
      <c r="A1302" s="20" t="s">
        <v>123</v>
      </c>
      <c r="B1302" s="38" t="s">
        <v>1800</v>
      </c>
      <c r="C1302" s="22" t="s">
        <v>1825</v>
      </c>
      <c r="D1302" s="21" t="s">
        <v>1826</v>
      </c>
      <c r="E1302" s="21" t="s">
        <v>1608</v>
      </c>
      <c r="F1302" s="20">
        <v>50</v>
      </c>
      <c r="G1302" s="23">
        <v>571.79</v>
      </c>
      <c r="H1302" s="23">
        <f t="shared" si="147"/>
        <v>668.9943</v>
      </c>
      <c r="I1302" s="23">
        <f t="shared" si="149"/>
        <v>629.7015887838</v>
      </c>
      <c r="J1302" s="23">
        <f t="shared" si="150"/>
        <v>12.594031775676</v>
      </c>
    </row>
    <row r="1303" customHeight="1" spans="1:10">
      <c r="A1303" s="20" t="s">
        <v>1827</v>
      </c>
      <c r="B1303" s="38" t="s">
        <v>1800</v>
      </c>
      <c r="C1303" s="22" t="s">
        <v>1828</v>
      </c>
      <c r="D1303" s="21" t="s">
        <v>466</v>
      </c>
      <c r="E1303" s="21" t="s">
        <v>1829</v>
      </c>
      <c r="F1303" s="20">
        <v>600</v>
      </c>
      <c r="G1303" s="23">
        <v>9743.59</v>
      </c>
      <c r="H1303" s="23">
        <f t="shared" si="147"/>
        <v>11400.0003</v>
      </c>
      <c r="I1303" s="23">
        <f t="shared" si="149"/>
        <v>10730.4326823798</v>
      </c>
      <c r="J1303" s="23">
        <f t="shared" si="150"/>
        <v>17.884054470633</v>
      </c>
    </row>
    <row r="1304" customHeight="1" spans="1:10">
      <c r="A1304" s="20" t="s">
        <v>1544</v>
      </c>
      <c r="B1304" s="38" t="s">
        <v>1800</v>
      </c>
      <c r="C1304" s="22" t="s">
        <v>1545</v>
      </c>
      <c r="D1304" s="21" t="s">
        <v>308</v>
      </c>
      <c r="E1304" s="21" t="s">
        <v>1546</v>
      </c>
      <c r="F1304" s="20">
        <v>930</v>
      </c>
      <c r="G1304" s="23">
        <v>15738.46</v>
      </c>
      <c r="H1304" s="23">
        <f t="shared" si="147"/>
        <v>18413.9982</v>
      </c>
      <c r="I1304" s="23">
        <f t="shared" si="149"/>
        <v>17332.4704297212</v>
      </c>
      <c r="J1304" s="23">
        <f t="shared" si="150"/>
        <v>18.6370649781948</v>
      </c>
    </row>
    <row r="1305" customHeight="1" spans="1:10">
      <c r="A1305" s="20" t="s">
        <v>1544</v>
      </c>
      <c r="B1305" s="38" t="s">
        <v>1800</v>
      </c>
      <c r="C1305" s="22" t="s">
        <v>1545</v>
      </c>
      <c r="D1305" s="21" t="s">
        <v>308</v>
      </c>
      <c r="E1305" s="21" t="s">
        <v>1546</v>
      </c>
      <c r="F1305" s="20">
        <v>300</v>
      </c>
      <c r="G1305" s="23">
        <v>5861.54</v>
      </c>
      <c r="H1305" s="23">
        <f t="shared" si="147"/>
        <v>6858.0018</v>
      </c>
      <c r="I1305" s="23">
        <f t="shared" si="149"/>
        <v>6455.2039222788</v>
      </c>
      <c r="J1305" s="23">
        <f t="shared" si="150"/>
        <v>21.517346407596</v>
      </c>
    </row>
    <row r="1306" customHeight="1" spans="1:10">
      <c r="A1306" s="20" t="s">
        <v>1830</v>
      </c>
      <c r="B1306" s="38" t="s">
        <v>1800</v>
      </c>
      <c r="C1306" s="22" t="s">
        <v>1831</v>
      </c>
      <c r="D1306" s="21" t="s">
        <v>318</v>
      </c>
      <c r="E1306" s="21" t="s">
        <v>276</v>
      </c>
      <c r="F1306" s="20">
        <v>160</v>
      </c>
      <c r="G1306" s="23">
        <v>3149.4</v>
      </c>
      <c r="H1306" s="23">
        <f t="shared" si="147"/>
        <v>3684.798</v>
      </c>
      <c r="I1306" s="23">
        <f t="shared" si="149"/>
        <v>3468.375074268</v>
      </c>
      <c r="J1306" s="23">
        <f t="shared" si="150"/>
        <v>21.677344214175</v>
      </c>
    </row>
    <row r="1307" customHeight="1" spans="1:10">
      <c r="A1307" s="20" t="s">
        <v>1830</v>
      </c>
      <c r="B1307" s="38" t="s">
        <v>1800</v>
      </c>
      <c r="C1307" s="22" t="s">
        <v>1831</v>
      </c>
      <c r="D1307" s="21" t="s">
        <v>318</v>
      </c>
      <c r="E1307" s="21" t="s">
        <v>276</v>
      </c>
      <c r="F1307" s="20">
        <v>640</v>
      </c>
      <c r="G1307" s="23">
        <v>9627.354</v>
      </c>
      <c r="H1307" s="23">
        <f t="shared" si="147"/>
        <v>11264.00418</v>
      </c>
      <c r="I1307" s="23">
        <f t="shared" si="149"/>
        <v>10602.4241584919</v>
      </c>
      <c r="J1307" s="23">
        <f t="shared" si="150"/>
        <v>16.5662877476436</v>
      </c>
    </row>
    <row r="1308" customHeight="1" spans="1:10">
      <c r="A1308" s="20" t="s">
        <v>1231</v>
      </c>
      <c r="B1308" s="38" t="s">
        <v>1800</v>
      </c>
      <c r="C1308" s="22" t="s">
        <v>1832</v>
      </c>
      <c r="D1308" s="21" t="s">
        <v>1833</v>
      </c>
      <c r="E1308" s="21" t="s">
        <v>1834</v>
      </c>
      <c r="F1308" s="20">
        <v>1152</v>
      </c>
      <c r="G1308" s="23">
        <v>30660.924</v>
      </c>
      <c r="H1308" s="23">
        <f t="shared" si="147"/>
        <v>35873.28108</v>
      </c>
      <c r="I1308" s="23">
        <f t="shared" si="149"/>
        <v>33766.2997890473</v>
      </c>
      <c r="J1308" s="23">
        <f t="shared" si="150"/>
        <v>29.3110241224369</v>
      </c>
    </row>
    <row r="1309" customHeight="1" spans="1:11">
      <c r="A1309" s="20" t="s">
        <v>1835</v>
      </c>
      <c r="B1309" s="38" t="s">
        <v>1800</v>
      </c>
      <c r="C1309" s="22" t="s">
        <v>1836</v>
      </c>
      <c r="D1309" s="21" t="s">
        <v>1270</v>
      </c>
      <c r="E1309" s="21" t="s">
        <v>1296</v>
      </c>
      <c r="F1309" s="20">
        <v>210</v>
      </c>
      <c r="G1309" s="23">
        <v>4092.31</v>
      </c>
      <c r="H1309" s="23">
        <f t="shared" si="147"/>
        <v>4788.0027</v>
      </c>
      <c r="I1309" s="23">
        <f t="shared" si="149"/>
        <v>4506.7841494182</v>
      </c>
      <c r="J1309" s="23">
        <f t="shared" si="150"/>
        <v>21.4608769019914</v>
      </c>
      <c r="K1309" s="23">
        <f>SUM(H1309:H1315)</f>
        <v>83910.10095</v>
      </c>
    </row>
    <row r="1310" customHeight="1" spans="1:10">
      <c r="A1310" s="20" t="s">
        <v>1837</v>
      </c>
      <c r="B1310" s="38" t="s">
        <v>1800</v>
      </c>
      <c r="C1310" s="22" t="s">
        <v>1838</v>
      </c>
      <c r="D1310" s="21" t="s">
        <v>106</v>
      </c>
      <c r="E1310" s="21" t="s">
        <v>840</v>
      </c>
      <c r="F1310" s="20">
        <v>1700</v>
      </c>
      <c r="G1310" s="23">
        <v>33651.28</v>
      </c>
      <c r="H1310" s="23">
        <f t="shared" si="147"/>
        <v>39371.9976</v>
      </c>
      <c r="I1310" s="23">
        <f t="shared" si="149"/>
        <v>37059.5226929616</v>
      </c>
      <c r="J1310" s="23">
        <f t="shared" si="150"/>
        <v>21.7997192311539</v>
      </c>
    </row>
    <row r="1311" customHeight="1" spans="1:10">
      <c r="A1311" s="20" t="s">
        <v>220</v>
      </c>
      <c r="B1311" s="38" t="s">
        <v>1800</v>
      </c>
      <c r="C1311" s="22" t="s">
        <v>1839</v>
      </c>
      <c r="D1311" s="21" t="s">
        <v>65</v>
      </c>
      <c r="E1311" s="21" t="s">
        <v>1008</v>
      </c>
      <c r="F1311" s="20">
        <v>290</v>
      </c>
      <c r="G1311" s="23">
        <v>5725.64</v>
      </c>
      <c r="H1311" s="23">
        <f t="shared" si="147"/>
        <v>6698.9988</v>
      </c>
      <c r="I1311" s="23">
        <f t="shared" si="149"/>
        <v>6305.5398044808</v>
      </c>
      <c r="J1311" s="23">
        <f t="shared" si="150"/>
        <v>21.7432407051062</v>
      </c>
    </row>
    <row r="1312" customHeight="1" spans="1:10">
      <c r="A1312" s="20" t="s">
        <v>90</v>
      </c>
      <c r="B1312" s="38" t="s">
        <v>1800</v>
      </c>
      <c r="C1312" s="22" t="s">
        <v>1791</v>
      </c>
      <c r="D1312" s="21" t="s">
        <v>1792</v>
      </c>
      <c r="E1312" s="21" t="s">
        <v>1840</v>
      </c>
      <c r="F1312" s="20">
        <v>1260</v>
      </c>
      <c r="G1312" s="23">
        <v>17413.85</v>
      </c>
      <c r="H1312" s="23">
        <f t="shared" si="147"/>
        <v>20374.2045</v>
      </c>
      <c r="I1312" s="23">
        <f t="shared" si="149"/>
        <v>19177.545972897</v>
      </c>
      <c r="J1312" s="23">
        <f t="shared" si="150"/>
        <v>15.2202745816643</v>
      </c>
    </row>
    <row r="1313" customHeight="1" spans="1:10">
      <c r="A1313" s="20" t="s">
        <v>74</v>
      </c>
      <c r="B1313" s="38" t="s">
        <v>1800</v>
      </c>
      <c r="C1313" s="22" t="s">
        <v>1841</v>
      </c>
      <c r="D1313" s="21" t="s">
        <v>1842</v>
      </c>
      <c r="E1313" s="21" t="s">
        <v>1843</v>
      </c>
      <c r="F1313" s="20">
        <v>200</v>
      </c>
      <c r="G1313" s="23">
        <v>4670.09</v>
      </c>
      <c r="H1313" s="23">
        <f t="shared" si="147"/>
        <v>5464.0053</v>
      </c>
      <c r="I1313" s="23">
        <f t="shared" si="149"/>
        <v>5143.0824127098</v>
      </c>
      <c r="J1313" s="23">
        <f t="shared" si="150"/>
        <v>25.715412063549</v>
      </c>
    </row>
    <row r="1314" customHeight="1" spans="1:10">
      <c r="A1314" s="20" t="s">
        <v>90</v>
      </c>
      <c r="B1314" s="38" t="s">
        <v>1800</v>
      </c>
      <c r="C1314" s="22" t="s">
        <v>1236</v>
      </c>
      <c r="D1314" s="21" t="s">
        <v>1844</v>
      </c>
      <c r="E1314" s="21" t="s">
        <v>1845</v>
      </c>
      <c r="F1314" s="20">
        <v>350</v>
      </c>
      <c r="G1314" s="23">
        <v>3221.79</v>
      </c>
      <c r="H1314" s="23">
        <f t="shared" si="147"/>
        <v>3769.4943</v>
      </c>
      <c r="I1314" s="23">
        <f t="shared" si="149"/>
        <v>3548.0968217838</v>
      </c>
      <c r="J1314" s="23">
        <f t="shared" si="150"/>
        <v>10.1374194908109</v>
      </c>
    </row>
    <row r="1315" customHeight="1" spans="1:10">
      <c r="A1315" s="20" t="s">
        <v>1846</v>
      </c>
      <c r="B1315" s="38" t="s">
        <v>1800</v>
      </c>
      <c r="C1315" s="22" t="s">
        <v>1847</v>
      </c>
      <c r="D1315" s="21" t="s">
        <v>1848</v>
      </c>
      <c r="E1315" s="21" t="s">
        <v>337</v>
      </c>
      <c r="F1315" s="20">
        <v>180</v>
      </c>
      <c r="G1315" s="23">
        <v>2943.075</v>
      </c>
      <c r="H1315" s="23">
        <f t="shared" si="147"/>
        <v>3443.39775</v>
      </c>
      <c r="I1315" s="23">
        <f t="shared" si="149"/>
        <v>3241.1532265515</v>
      </c>
      <c r="J1315" s="23">
        <f t="shared" si="150"/>
        <v>18.006406814175</v>
      </c>
    </row>
    <row r="1316" customHeight="1" spans="1:11">
      <c r="A1316" s="20" t="s">
        <v>57</v>
      </c>
      <c r="B1316" s="38" t="s">
        <v>1800</v>
      </c>
      <c r="C1316" s="22" t="s">
        <v>1849</v>
      </c>
      <c r="D1316" s="21" t="s">
        <v>1850</v>
      </c>
      <c r="E1316" s="21" t="s">
        <v>1851</v>
      </c>
      <c r="F1316" s="20">
        <v>170</v>
      </c>
      <c r="G1316" s="23">
        <v>3921.62</v>
      </c>
      <c r="H1316" s="23">
        <f t="shared" si="147"/>
        <v>4588.2954</v>
      </c>
      <c r="I1316" s="23">
        <f t="shared" si="149"/>
        <v>4318.8064579764</v>
      </c>
      <c r="J1316" s="23">
        <f t="shared" si="150"/>
        <v>25.4047438704494</v>
      </c>
      <c r="K1316" s="23">
        <f>SUM(H1316:H1317)</f>
        <v>5003.0955</v>
      </c>
    </row>
    <row r="1317" customHeight="1" spans="1:10">
      <c r="A1317" s="20" t="s">
        <v>70</v>
      </c>
      <c r="B1317" s="38" t="s">
        <v>1800</v>
      </c>
      <c r="C1317" s="22" t="s">
        <v>1852</v>
      </c>
      <c r="D1317" s="21" t="s">
        <v>1363</v>
      </c>
      <c r="E1317" s="21" t="s">
        <v>1330</v>
      </c>
      <c r="F1317" s="20">
        <v>10</v>
      </c>
      <c r="G1317" s="23">
        <v>354.53</v>
      </c>
      <c r="H1317" s="23">
        <f t="shared" si="147"/>
        <v>414.8001</v>
      </c>
      <c r="I1317" s="23">
        <f t="shared" si="149"/>
        <v>390.4372309266</v>
      </c>
      <c r="J1317" s="23">
        <f t="shared" si="150"/>
        <v>39.04372309266</v>
      </c>
    </row>
    <row r="1318" customHeight="1" spans="1:11">
      <c r="A1318" s="20" t="s">
        <v>74</v>
      </c>
      <c r="B1318" s="38" t="s">
        <v>1800</v>
      </c>
      <c r="C1318" s="22" t="s">
        <v>1289</v>
      </c>
      <c r="D1318" s="21" t="s">
        <v>658</v>
      </c>
      <c r="E1318" s="21" t="s">
        <v>276</v>
      </c>
      <c r="F1318" s="20">
        <v>400</v>
      </c>
      <c r="G1318" s="23">
        <v>830.77</v>
      </c>
      <c r="H1318" s="23">
        <f t="shared" si="147"/>
        <v>972.0009</v>
      </c>
      <c r="I1318" s="23">
        <f t="shared" si="149"/>
        <v>914.9113991394</v>
      </c>
      <c r="J1318" s="23">
        <f t="shared" si="150"/>
        <v>2.2872784978485</v>
      </c>
      <c r="K1318" s="23">
        <f>SUM(H1318:H1320)</f>
        <v>1700.7471</v>
      </c>
    </row>
    <row r="1319" customHeight="1" spans="1:10">
      <c r="A1319" s="20" t="s">
        <v>42</v>
      </c>
      <c r="B1319" s="38" t="s">
        <v>1800</v>
      </c>
      <c r="C1319" s="22" t="s">
        <v>1853</v>
      </c>
      <c r="D1319" s="21" t="s">
        <v>1854</v>
      </c>
      <c r="E1319" s="21" t="s">
        <v>1855</v>
      </c>
      <c r="F1319" s="20">
        <v>5</v>
      </c>
      <c r="G1319" s="23">
        <v>144.23</v>
      </c>
      <c r="H1319" s="23">
        <f t="shared" si="147"/>
        <v>168.7491</v>
      </c>
      <c r="I1319" s="23">
        <f t="shared" si="149"/>
        <v>158.8377903606</v>
      </c>
      <c r="J1319" s="23">
        <f t="shared" si="150"/>
        <v>31.76755807212</v>
      </c>
    </row>
    <row r="1320" customHeight="1" spans="1:10">
      <c r="A1320" s="20" t="s">
        <v>611</v>
      </c>
      <c r="B1320" s="38" t="s">
        <v>1800</v>
      </c>
      <c r="C1320" s="22" t="s">
        <v>1856</v>
      </c>
      <c r="D1320" s="21" t="s">
        <v>1857</v>
      </c>
      <c r="E1320" s="21" t="s">
        <v>1858</v>
      </c>
      <c r="F1320" s="20">
        <v>200</v>
      </c>
      <c r="G1320" s="23">
        <v>478.63</v>
      </c>
      <c r="H1320" s="23">
        <f t="shared" si="147"/>
        <v>559.9971</v>
      </c>
      <c r="I1320" s="23">
        <f t="shared" si="149"/>
        <v>527.1062303286</v>
      </c>
      <c r="J1320" s="23">
        <f t="shared" si="150"/>
        <v>2.635531151643</v>
      </c>
    </row>
    <row r="1321" customHeight="1" spans="1:11">
      <c r="A1321" s="20" t="s">
        <v>1859</v>
      </c>
      <c r="B1321" s="38" t="s">
        <v>1800</v>
      </c>
      <c r="C1321" s="22" t="s">
        <v>1860</v>
      </c>
      <c r="D1321" s="21" t="s">
        <v>1861</v>
      </c>
      <c r="E1321" s="21" t="s">
        <v>1862</v>
      </c>
      <c r="F1321" s="20">
        <v>1650</v>
      </c>
      <c r="G1321" s="23">
        <v>16923.08</v>
      </c>
      <c r="H1321" s="23">
        <f t="shared" ref="H1321:H1361" si="151">G1321*1.17</f>
        <v>19800.0036</v>
      </c>
      <c r="I1321" s="23">
        <f t="shared" si="149"/>
        <v>18637.0701885576</v>
      </c>
      <c r="J1321" s="23">
        <f t="shared" si="150"/>
        <v>11.2951940536713</v>
      </c>
      <c r="K1321" s="23">
        <f>H1321</f>
        <v>19800.0036</v>
      </c>
    </row>
    <row r="1322" customHeight="1" spans="1:11">
      <c r="A1322" s="20" t="s">
        <v>354</v>
      </c>
      <c r="B1322" s="21" t="s">
        <v>1863</v>
      </c>
      <c r="C1322" s="22" t="s">
        <v>355</v>
      </c>
      <c r="D1322" s="21" t="s">
        <v>152</v>
      </c>
      <c r="E1322" s="21" t="s">
        <v>282</v>
      </c>
      <c r="F1322" s="20">
        <v>122</v>
      </c>
      <c r="G1322" s="23">
        <v>1573.49</v>
      </c>
      <c r="H1322" s="23">
        <f t="shared" si="151"/>
        <v>1840.9833</v>
      </c>
      <c r="I1322" s="23">
        <f t="shared" si="149"/>
        <v>1732.8549868578</v>
      </c>
      <c r="J1322" s="23">
        <f t="shared" si="150"/>
        <v>14.2037294004738</v>
      </c>
      <c r="K1322" s="23">
        <f>SUM(H1322:H1329)</f>
        <v>28489.3947</v>
      </c>
    </row>
    <row r="1323" customHeight="1" spans="1:10">
      <c r="A1323" s="20" t="s">
        <v>354</v>
      </c>
      <c r="B1323" s="21" t="s">
        <v>1863</v>
      </c>
      <c r="C1323" s="22" t="s">
        <v>355</v>
      </c>
      <c r="D1323" s="21" t="s">
        <v>152</v>
      </c>
      <c r="E1323" s="21" t="s">
        <v>282</v>
      </c>
      <c r="F1323" s="20">
        <v>78</v>
      </c>
      <c r="G1323" s="23">
        <v>673.33</v>
      </c>
      <c r="H1323" s="23">
        <f t="shared" si="151"/>
        <v>787.7961</v>
      </c>
      <c r="I1323" s="23">
        <f t="shared" si="149"/>
        <v>741.5256838626</v>
      </c>
      <c r="J1323" s="23">
        <f t="shared" si="150"/>
        <v>9.5067395367</v>
      </c>
    </row>
    <row r="1324" customHeight="1" spans="1:10">
      <c r="A1324" s="20" t="s">
        <v>90</v>
      </c>
      <c r="B1324" s="21" t="s">
        <v>1863</v>
      </c>
      <c r="C1324" s="22" t="s">
        <v>245</v>
      </c>
      <c r="D1324" s="21" t="s">
        <v>246</v>
      </c>
      <c r="E1324" s="21" t="s">
        <v>247</v>
      </c>
      <c r="F1324" s="20">
        <v>191</v>
      </c>
      <c r="G1324" s="23">
        <v>5398.61</v>
      </c>
      <c r="H1324" s="23">
        <f t="shared" si="151"/>
        <v>6316.3737</v>
      </c>
      <c r="I1324" s="23">
        <f t="shared" si="149"/>
        <v>5945.3878071042</v>
      </c>
      <c r="J1324" s="23">
        <f t="shared" si="150"/>
        <v>31.1276848539487</v>
      </c>
    </row>
    <row r="1325" customHeight="1" spans="1:10">
      <c r="A1325" s="20" t="s">
        <v>90</v>
      </c>
      <c r="B1325" s="21" t="s">
        <v>1863</v>
      </c>
      <c r="C1325" s="22" t="s">
        <v>245</v>
      </c>
      <c r="D1325" s="21" t="s">
        <v>246</v>
      </c>
      <c r="E1325" s="21" t="s">
        <v>247</v>
      </c>
      <c r="F1325" s="20">
        <v>209</v>
      </c>
      <c r="G1325" s="23">
        <v>3933.49</v>
      </c>
      <c r="H1325" s="23">
        <f t="shared" si="151"/>
        <v>4602.1833</v>
      </c>
      <c r="I1325" s="23">
        <f t="shared" si="149"/>
        <v>4331.8786660578</v>
      </c>
      <c r="J1325" s="23">
        <f t="shared" si="150"/>
        <v>20.7266921820947</v>
      </c>
    </row>
    <row r="1326" customHeight="1" spans="1:10">
      <c r="A1326" s="20" t="s">
        <v>1810</v>
      </c>
      <c r="B1326" s="21" t="s">
        <v>1863</v>
      </c>
      <c r="C1326" s="22" t="s">
        <v>1811</v>
      </c>
      <c r="D1326" s="21" t="s">
        <v>1812</v>
      </c>
      <c r="E1326" s="21" t="s">
        <v>1813</v>
      </c>
      <c r="F1326" s="20">
        <v>18</v>
      </c>
      <c r="G1326" s="23">
        <v>580.31</v>
      </c>
      <c r="H1326" s="23">
        <f t="shared" si="151"/>
        <v>678.9627</v>
      </c>
      <c r="I1326" s="23">
        <f t="shared" si="149"/>
        <v>639.0845047782</v>
      </c>
      <c r="J1326" s="23">
        <f t="shared" si="150"/>
        <v>35.5046947099</v>
      </c>
    </row>
    <row r="1327" customHeight="1" spans="1:10">
      <c r="A1327" s="20" t="s">
        <v>1810</v>
      </c>
      <c r="B1327" s="21" t="s">
        <v>1863</v>
      </c>
      <c r="C1327" s="22" t="s">
        <v>1811</v>
      </c>
      <c r="D1327" s="21" t="s">
        <v>1812</v>
      </c>
      <c r="E1327" s="21" t="s">
        <v>1813</v>
      </c>
      <c r="F1327" s="20">
        <v>82</v>
      </c>
      <c r="G1327" s="23">
        <v>2604.38</v>
      </c>
      <c r="H1327" s="23">
        <f t="shared" si="151"/>
        <v>3047.1246</v>
      </c>
      <c r="I1327" s="23">
        <f t="shared" si="149"/>
        <v>2868.1547837436</v>
      </c>
      <c r="J1327" s="23">
        <f t="shared" si="150"/>
        <v>34.9774973627268</v>
      </c>
    </row>
    <row r="1328" customHeight="1" spans="1:10">
      <c r="A1328" s="20" t="s">
        <v>231</v>
      </c>
      <c r="B1328" s="21" t="s">
        <v>1863</v>
      </c>
      <c r="C1328" s="22" t="s">
        <v>1390</v>
      </c>
      <c r="D1328" s="21" t="s">
        <v>291</v>
      </c>
      <c r="E1328" s="21" t="s">
        <v>292</v>
      </c>
      <c r="F1328" s="20">
        <v>198</v>
      </c>
      <c r="G1328" s="23">
        <v>6701.535</v>
      </c>
      <c r="H1328" s="23">
        <f t="shared" si="151"/>
        <v>7840.79595</v>
      </c>
      <c r="I1328" s="23">
        <f t="shared" si="149"/>
        <v>7380.2746406727</v>
      </c>
      <c r="J1328" s="23">
        <f t="shared" si="150"/>
        <v>37.2741143468318</v>
      </c>
    </row>
    <row r="1329" customHeight="1" spans="1:10">
      <c r="A1329" s="20" t="s">
        <v>231</v>
      </c>
      <c r="B1329" s="21" t="s">
        <v>1863</v>
      </c>
      <c r="C1329" s="22" t="s">
        <v>1390</v>
      </c>
      <c r="D1329" s="21" t="s">
        <v>291</v>
      </c>
      <c r="E1329" s="21" t="s">
        <v>292</v>
      </c>
      <c r="F1329" s="20">
        <v>102</v>
      </c>
      <c r="G1329" s="23">
        <v>2884.765</v>
      </c>
      <c r="H1329" s="23">
        <f t="shared" si="151"/>
        <v>3375.17505</v>
      </c>
      <c r="I1329" s="23">
        <f t="shared" si="149"/>
        <v>3176.9375186133</v>
      </c>
      <c r="J1329" s="23">
        <f t="shared" si="150"/>
        <v>31.1464462609147</v>
      </c>
    </row>
    <row r="1330" customHeight="1" spans="1:11">
      <c r="A1330" s="20" t="s">
        <v>1231</v>
      </c>
      <c r="B1330" s="21" t="s">
        <v>1863</v>
      </c>
      <c r="C1330" s="22" t="s">
        <v>1832</v>
      </c>
      <c r="D1330" s="21" t="s">
        <v>1833</v>
      </c>
      <c r="E1330" s="21" t="s">
        <v>1834</v>
      </c>
      <c r="F1330" s="20">
        <v>480</v>
      </c>
      <c r="G1330" s="23">
        <v>12775.38</v>
      </c>
      <c r="H1330" s="23">
        <f t="shared" si="151"/>
        <v>14947.1946</v>
      </c>
      <c r="I1330" s="23">
        <f t="shared" si="149"/>
        <v>14069.2860723636</v>
      </c>
      <c r="J1330" s="23">
        <f t="shared" si="150"/>
        <v>29.3110126507575</v>
      </c>
      <c r="K1330" s="23">
        <f>SUM(H1330:H1337)</f>
        <v>19602.54738</v>
      </c>
    </row>
    <row r="1331" customHeight="1" spans="1:10">
      <c r="A1331" s="20" t="s">
        <v>1802</v>
      </c>
      <c r="B1331" s="21" t="s">
        <v>1863</v>
      </c>
      <c r="C1331" s="22" t="s">
        <v>1803</v>
      </c>
      <c r="D1331" s="21" t="s">
        <v>1804</v>
      </c>
      <c r="E1331" s="21" t="s">
        <v>1805</v>
      </c>
      <c r="F1331" s="20">
        <v>30</v>
      </c>
      <c r="G1331" s="23">
        <v>845.9</v>
      </c>
      <c r="H1331" s="23">
        <f t="shared" si="151"/>
        <v>989.703</v>
      </c>
      <c r="I1331" s="23">
        <f t="shared" si="149"/>
        <v>931.573783998</v>
      </c>
      <c r="J1331" s="23">
        <f t="shared" si="150"/>
        <v>31.0524594666</v>
      </c>
    </row>
    <row r="1332" customHeight="1" spans="1:10">
      <c r="A1332" s="20" t="s">
        <v>1814</v>
      </c>
      <c r="B1332" s="21" t="s">
        <v>1863</v>
      </c>
      <c r="C1332" s="22" t="s">
        <v>1815</v>
      </c>
      <c r="D1332" s="21" t="s">
        <v>1816</v>
      </c>
      <c r="E1332" s="21" t="s">
        <v>1817</v>
      </c>
      <c r="F1332" s="20">
        <v>30</v>
      </c>
      <c r="G1332" s="23">
        <v>253.59</v>
      </c>
      <c r="H1332" s="23">
        <f t="shared" si="151"/>
        <v>296.7003</v>
      </c>
      <c r="I1332" s="23">
        <f t="shared" si="149"/>
        <v>279.2739045798</v>
      </c>
      <c r="J1332" s="23">
        <f t="shared" si="150"/>
        <v>9.30913015266</v>
      </c>
    </row>
    <row r="1333" customHeight="1" spans="1:10">
      <c r="A1333" s="20" t="s">
        <v>1822</v>
      </c>
      <c r="B1333" s="21" t="s">
        <v>1863</v>
      </c>
      <c r="C1333" s="22" t="s">
        <v>1823</v>
      </c>
      <c r="D1333" s="21" t="s">
        <v>1109</v>
      </c>
      <c r="E1333" s="21" t="s">
        <v>1824</v>
      </c>
      <c r="F1333" s="20">
        <v>38</v>
      </c>
      <c r="G1333" s="23">
        <v>672.31</v>
      </c>
      <c r="H1333" s="23">
        <f t="shared" si="151"/>
        <v>786.6027</v>
      </c>
      <c r="I1333" s="23">
        <f t="shared" si="149"/>
        <v>740.4023770182</v>
      </c>
      <c r="J1333" s="23">
        <f t="shared" si="150"/>
        <v>19.4842730794263</v>
      </c>
    </row>
    <row r="1334" customHeight="1" spans="1:10">
      <c r="A1334" s="20" t="s">
        <v>1822</v>
      </c>
      <c r="B1334" s="21" t="s">
        <v>1863</v>
      </c>
      <c r="C1334" s="22" t="s">
        <v>1823</v>
      </c>
      <c r="D1334" s="21" t="s">
        <v>1109</v>
      </c>
      <c r="E1334" s="21" t="s">
        <v>1824</v>
      </c>
      <c r="F1334" s="20">
        <v>62</v>
      </c>
      <c r="G1334" s="23">
        <v>1013.73</v>
      </c>
      <c r="H1334" s="23">
        <f t="shared" si="151"/>
        <v>1186.0641</v>
      </c>
      <c r="I1334" s="23">
        <f t="shared" si="149"/>
        <v>1116.4018111506</v>
      </c>
      <c r="J1334" s="23">
        <f t="shared" si="150"/>
        <v>18.0064808250097</v>
      </c>
    </row>
    <row r="1335" customHeight="1" spans="1:10">
      <c r="A1335" s="20" t="s">
        <v>1180</v>
      </c>
      <c r="B1335" s="21" t="s">
        <v>1863</v>
      </c>
      <c r="C1335" s="22" t="s">
        <v>1181</v>
      </c>
      <c r="D1335" s="21" t="s">
        <v>1801</v>
      </c>
      <c r="E1335" s="21" t="s">
        <v>282</v>
      </c>
      <c r="F1335" s="20">
        <v>20</v>
      </c>
      <c r="G1335" s="23">
        <v>151.45</v>
      </c>
      <c r="H1335" s="23">
        <f t="shared" si="151"/>
        <v>177.1965</v>
      </c>
      <c r="I1335" s="23">
        <f t="shared" si="149"/>
        <v>166.789040769</v>
      </c>
      <c r="J1335" s="23">
        <f t="shared" si="150"/>
        <v>8.33945203845</v>
      </c>
    </row>
    <row r="1336" customHeight="1" spans="1:10">
      <c r="A1336" s="20" t="s">
        <v>57</v>
      </c>
      <c r="B1336" s="21" t="s">
        <v>1863</v>
      </c>
      <c r="C1336" s="22" t="s">
        <v>1849</v>
      </c>
      <c r="D1336" s="21" t="s">
        <v>1850</v>
      </c>
      <c r="E1336" s="21" t="s">
        <v>1851</v>
      </c>
      <c r="F1336" s="20">
        <v>29</v>
      </c>
      <c r="G1336" s="23">
        <v>668.98</v>
      </c>
      <c r="H1336" s="23">
        <f t="shared" si="151"/>
        <v>782.7066</v>
      </c>
      <c r="I1336" s="23">
        <f t="shared" si="149"/>
        <v>736.7351105556</v>
      </c>
      <c r="J1336" s="23">
        <f t="shared" si="150"/>
        <v>25.4046589846759</v>
      </c>
    </row>
    <row r="1337" customHeight="1" spans="1:10">
      <c r="A1337" s="20" t="s">
        <v>57</v>
      </c>
      <c r="B1337" s="21" t="s">
        <v>1863</v>
      </c>
      <c r="C1337" s="22" t="s">
        <v>1849</v>
      </c>
      <c r="D1337" s="21" t="s">
        <v>1850</v>
      </c>
      <c r="E1337" s="21" t="s">
        <v>1851</v>
      </c>
      <c r="F1337" s="20">
        <v>21</v>
      </c>
      <c r="G1337" s="23">
        <v>372.974</v>
      </c>
      <c r="H1337" s="23">
        <f t="shared" si="151"/>
        <v>436.37958</v>
      </c>
      <c r="I1337" s="23">
        <f t="shared" si="149"/>
        <v>410.74926174828</v>
      </c>
      <c r="J1337" s="23">
        <f t="shared" si="150"/>
        <v>19.55948865468</v>
      </c>
    </row>
    <row r="1338" customHeight="1" spans="1:11">
      <c r="A1338" s="20" t="s">
        <v>70</v>
      </c>
      <c r="B1338" s="21" t="s">
        <v>1863</v>
      </c>
      <c r="C1338" s="22" t="s">
        <v>1852</v>
      </c>
      <c r="D1338" s="21" t="s">
        <v>1363</v>
      </c>
      <c r="E1338" s="21" t="s">
        <v>1330</v>
      </c>
      <c r="F1338" s="20">
        <v>-9</v>
      </c>
      <c r="G1338" s="23">
        <v>-32.08</v>
      </c>
      <c r="H1338" s="23">
        <f t="shared" si="151"/>
        <v>-37.5336</v>
      </c>
      <c r="I1338" s="23">
        <f t="shared" si="149"/>
        <v>-35.3291015376</v>
      </c>
      <c r="J1338" s="23">
        <f t="shared" si="150"/>
        <v>3.9254557264</v>
      </c>
      <c r="K1338" s="23">
        <f t="shared" ref="K1338:K1343" si="152">H1338</f>
        <v>-37.5336</v>
      </c>
    </row>
    <row r="1339" customHeight="1" spans="1:11">
      <c r="A1339" s="20" t="s">
        <v>74</v>
      </c>
      <c r="B1339" s="21" t="s">
        <v>1863</v>
      </c>
      <c r="C1339" s="22" t="s">
        <v>554</v>
      </c>
      <c r="D1339" s="21" t="s">
        <v>1213</v>
      </c>
      <c r="E1339" s="21" t="s">
        <v>556</v>
      </c>
      <c r="F1339" s="20">
        <v>-2</v>
      </c>
      <c r="G1339" s="23">
        <v>-18.8</v>
      </c>
      <c r="H1339" s="23">
        <f t="shared" si="151"/>
        <v>-21.996</v>
      </c>
      <c r="I1339" s="23">
        <f t="shared" si="149"/>
        <v>-20.704086936</v>
      </c>
      <c r="J1339" s="23">
        <f t="shared" si="150"/>
        <v>10.352043468</v>
      </c>
      <c r="K1339" s="23">
        <f t="shared" si="152"/>
        <v>-21.996</v>
      </c>
    </row>
    <row r="1340" customHeight="1" spans="1:11">
      <c r="A1340" s="20" t="s">
        <v>1180</v>
      </c>
      <c r="B1340" s="21" t="s">
        <v>1863</v>
      </c>
      <c r="C1340" s="22" t="s">
        <v>1181</v>
      </c>
      <c r="D1340" s="21" t="s">
        <v>1801</v>
      </c>
      <c r="E1340" s="21" t="s">
        <v>282</v>
      </c>
      <c r="F1340" s="20">
        <v>-29</v>
      </c>
      <c r="G1340" s="23">
        <v>-35.94</v>
      </c>
      <c r="H1340" s="23">
        <f t="shared" si="151"/>
        <v>-42.0498</v>
      </c>
      <c r="I1340" s="23">
        <f t="shared" si="149"/>
        <v>-39.5800470468</v>
      </c>
      <c r="J1340" s="23">
        <f t="shared" si="150"/>
        <v>1.36482920851034</v>
      </c>
      <c r="K1340" s="23">
        <f t="shared" si="152"/>
        <v>-42.0498</v>
      </c>
    </row>
    <row r="1341" customHeight="1" spans="1:11">
      <c r="A1341" s="20" t="s">
        <v>70</v>
      </c>
      <c r="B1341" s="21" t="s">
        <v>1800</v>
      </c>
      <c r="C1341" s="22" t="s">
        <v>1852</v>
      </c>
      <c r="D1341" s="21" t="s">
        <v>1363</v>
      </c>
      <c r="E1341" s="21" t="s">
        <v>1330</v>
      </c>
      <c r="F1341" s="20">
        <v>-5</v>
      </c>
      <c r="G1341" s="23">
        <v>-17.82</v>
      </c>
      <c r="H1341" s="23">
        <f t="shared" si="151"/>
        <v>-20.8494</v>
      </c>
      <c r="I1341" s="23">
        <f t="shared" si="149"/>
        <v>-19.6248313404</v>
      </c>
      <c r="J1341" s="23">
        <f t="shared" si="150"/>
        <v>3.92496626808</v>
      </c>
      <c r="K1341" s="23">
        <f t="shared" si="152"/>
        <v>-20.8494</v>
      </c>
    </row>
    <row r="1342" customHeight="1" spans="1:11">
      <c r="A1342" s="20" t="s">
        <v>123</v>
      </c>
      <c r="B1342" s="21" t="s">
        <v>1800</v>
      </c>
      <c r="C1342" s="22" t="s">
        <v>1825</v>
      </c>
      <c r="D1342" s="21" t="s">
        <v>1826</v>
      </c>
      <c r="E1342" s="21" t="s">
        <v>1608</v>
      </c>
      <c r="F1342" s="20">
        <v>-25</v>
      </c>
      <c r="G1342" s="23">
        <v>-28.205</v>
      </c>
      <c r="H1342" s="23">
        <f t="shared" si="151"/>
        <v>-32.99985</v>
      </c>
      <c r="I1342" s="23">
        <f t="shared" si="149"/>
        <v>-31.0616368101</v>
      </c>
      <c r="J1342" s="23">
        <f t="shared" si="150"/>
        <v>1.242465472404</v>
      </c>
      <c r="K1342" s="23">
        <f t="shared" si="152"/>
        <v>-32.99985</v>
      </c>
    </row>
    <row r="1343" customHeight="1" spans="1:11">
      <c r="A1343" s="20" t="s">
        <v>74</v>
      </c>
      <c r="B1343" s="21" t="s">
        <v>1800</v>
      </c>
      <c r="C1343" s="22" t="s">
        <v>554</v>
      </c>
      <c r="D1343" s="21" t="s">
        <v>1213</v>
      </c>
      <c r="E1343" s="21" t="s">
        <v>556</v>
      </c>
      <c r="F1343" s="20">
        <v>-7</v>
      </c>
      <c r="G1343" s="23">
        <v>-65.81</v>
      </c>
      <c r="H1343" s="23">
        <f t="shared" si="151"/>
        <v>-76.9977</v>
      </c>
      <c r="I1343" s="23">
        <f t="shared" si="149"/>
        <v>-72.4753170882</v>
      </c>
      <c r="J1343" s="23">
        <f t="shared" si="150"/>
        <v>10.3536167268857</v>
      </c>
      <c r="K1343" s="23">
        <f t="shared" si="152"/>
        <v>-76.9977</v>
      </c>
    </row>
    <row r="1344" customHeight="1" spans="1:11">
      <c r="A1344" s="20" t="s">
        <v>1352</v>
      </c>
      <c r="B1344" s="21" t="s">
        <v>1864</v>
      </c>
      <c r="C1344" s="22" t="s">
        <v>1360</v>
      </c>
      <c r="D1344" s="21" t="s">
        <v>1406</v>
      </c>
      <c r="E1344" s="21" t="s">
        <v>1361</v>
      </c>
      <c r="F1344" s="20">
        <v>480</v>
      </c>
      <c r="G1344" s="23">
        <v>14945.64</v>
      </c>
      <c r="H1344" s="23">
        <f t="shared" si="151"/>
        <v>17486.3988</v>
      </c>
      <c r="I1344" s="23">
        <f t="shared" si="149"/>
        <v>16459.3526528808</v>
      </c>
      <c r="J1344" s="23">
        <f t="shared" si="150"/>
        <v>34.290318026835</v>
      </c>
      <c r="K1344" s="23">
        <f>SUM(H1344:H1345)</f>
        <v>23070.3993</v>
      </c>
    </row>
    <row r="1345" customHeight="1" spans="1:10">
      <c r="A1345" s="20" t="s">
        <v>1352</v>
      </c>
      <c r="B1345" s="21" t="s">
        <v>1864</v>
      </c>
      <c r="C1345" s="22" t="s">
        <v>1401</v>
      </c>
      <c r="D1345" s="21" t="s">
        <v>1449</v>
      </c>
      <c r="E1345" s="21" t="s">
        <v>1359</v>
      </c>
      <c r="F1345" s="20">
        <v>200</v>
      </c>
      <c r="G1345" s="23">
        <v>4772.65</v>
      </c>
      <c r="H1345" s="23">
        <f t="shared" si="151"/>
        <v>5584.0005</v>
      </c>
      <c r="I1345" s="23">
        <f t="shared" ref="I1345:I1372" si="153">H1345*0.941266</f>
        <v>5256.029814633</v>
      </c>
      <c r="J1345" s="23">
        <f t="shared" ref="J1345:J1372" si="154">I1345/F1345</f>
        <v>26.280149073165</v>
      </c>
    </row>
    <row r="1346" customHeight="1" spans="1:13">
      <c r="A1346" s="20" t="s">
        <v>74</v>
      </c>
      <c r="B1346" s="21" t="s">
        <v>25</v>
      </c>
      <c r="C1346" s="22" t="s">
        <v>1335</v>
      </c>
      <c r="D1346" s="21" t="s">
        <v>1865</v>
      </c>
      <c r="E1346" s="21" t="s">
        <v>1866</v>
      </c>
      <c r="F1346" s="20">
        <v>49500</v>
      </c>
      <c r="G1346" s="23">
        <v>249615.384615385</v>
      </c>
      <c r="H1346" s="44">
        <v>292050</v>
      </c>
      <c r="I1346" s="23">
        <f t="shared" si="153"/>
        <v>274896.7353</v>
      </c>
      <c r="J1346" s="23">
        <f t="shared" si="154"/>
        <v>5.5534694</v>
      </c>
      <c r="K1346" s="44"/>
      <c r="L1346" s="2"/>
      <c r="M1346" s="2"/>
    </row>
    <row r="1347" customHeight="1" spans="1:11">
      <c r="A1347" s="20" t="s">
        <v>74</v>
      </c>
      <c r="B1347" s="21" t="s">
        <v>25</v>
      </c>
      <c r="C1347" s="22" t="s">
        <v>1335</v>
      </c>
      <c r="D1347" s="21" t="s">
        <v>1867</v>
      </c>
      <c r="E1347" s="21" t="s">
        <v>1866</v>
      </c>
      <c r="F1347" s="20">
        <v>45000</v>
      </c>
      <c r="G1347" s="23">
        <v>246153.846153846</v>
      </c>
      <c r="H1347" s="44">
        <v>288000</v>
      </c>
      <c r="I1347" s="23">
        <f t="shared" si="153"/>
        <v>271084.608</v>
      </c>
      <c r="J1347" s="23">
        <f t="shared" si="154"/>
        <v>6.0241024</v>
      </c>
      <c r="K1347" s="44"/>
    </row>
    <row r="1348" customHeight="1" spans="1:11">
      <c r="A1348" s="20" t="s">
        <v>74</v>
      </c>
      <c r="B1348" s="21" t="s">
        <v>25</v>
      </c>
      <c r="C1348" s="22" t="s">
        <v>1335</v>
      </c>
      <c r="D1348" s="21" t="s">
        <v>1867</v>
      </c>
      <c r="E1348" s="21" t="s">
        <v>1866</v>
      </c>
      <c r="F1348" s="20">
        <v>43500</v>
      </c>
      <c r="G1348" s="23">
        <v>237948.717948718</v>
      </c>
      <c r="H1348" s="44">
        <v>278400</v>
      </c>
      <c r="I1348" s="23">
        <f t="shared" si="153"/>
        <v>262048.4544</v>
      </c>
      <c r="J1348" s="23">
        <f t="shared" si="154"/>
        <v>6.0241024</v>
      </c>
      <c r="K1348" s="44"/>
    </row>
    <row r="1349" customHeight="1" spans="1:10">
      <c r="A1349" s="20" t="s">
        <v>74</v>
      </c>
      <c r="B1349" s="21" t="s">
        <v>1459</v>
      </c>
      <c r="C1349" s="22" t="s">
        <v>1335</v>
      </c>
      <c r="D1349" s="21" t="s">
        <v>1865</v>
      </c>
      <c r="E1349" s="21" t="s">
        <v>1866</v>
      </c>
      <c r="F1349" s="20">
        <v>36000</v>
      </c>
      <c r="G1349" s="23">
        <f>45384.6153846154*4</f>
        <v>181538.461538462</v>
      </c>
      <c r="H1349" s="23">
        <v>53100</v>
      </c>
      <c r="I1349" s="23">
        <f t="shared" si="153"/>
        <v>49981.2246</v>
      </c>
      <c r="J1349" s="23">
        <f t="shared" si="154"/>
        <v>1.38836735</v>
      </c>
    </row>
    <row r="1350" customHeight="1" spans="1:10">
      <c r="A1350" s="20" t="s">
        <v>320</v>
      </c>
      <c r="B1350" s="21" t="s">
        <v>1868</v>
      </c>
      <c r="C1350" s="22" t="s">
        <v>321</v>
      </c>
      <c r="D1350" s="21" t="s">
        <v>1869</v>
      </c>
      <c r="E1350" s="21" t="s">
        <v>1870</v>
      </c>
      <c r="F1350" s="20">
        <v>1200</v>
      </c>
      <c r="G1350" s="23">
        <v>3179.487</v>
      </c>
      <c r="H1350" s="23">
        <v>3720</v>
      </c>
      <c r="I1350" s="23">
        <f t="shared" si="153"/>
        <v>3501.50952</v>
      </c>
      <c r="J1350" s="23">
        <f t="shared" si="154"/>
        <v>2.9179246</v>
      </c>
    </row>
    <row r="1351" customHeight="1" spans="1:10">
      <c r="A1351" s="20" t="s">
        <v>320</v>
      </c>
      <c r="B1351" s="21" t="s">
        <v>1497</v>
      </c>
      <c r="C1351" s="22" t="s">
        <v>321</v>
      </c>
      <c r="D1351" s="21" t="s">
        <v>1871</v>
      </c>
      <c r="E1351" s="21" t="s">
        <v>1870</v>
      </c>
      <c r="F1351" s="20">
        <v>400</v>
      </c>
      <c r="G1351" s="23">
        <v>19487.1794871795</v>
      </c>
      <c r="H1351" s="23">
        <v>22800</v>
      </c>
      <c r="I1351" s="23">
        <f t="shared" si="153"/>
        <v>21460.8648</v>
      </c>
      <c r="J1351" s="23">
        <f t="shared" si="154"/>
        <v>53.652162</v>
      </c>
    </row>
    <row r="1352" customHeight="1" spans="1:10">
      <c r="A1352" s="20" t="s">
        <v>320</v>
      </c>
      <c r="B1352" s="21" t="s">
        <v>1149</v>
      </c>
      <c r="C1352" s="22" t="s">
        <v>321</v>
      </c>
      <c r="D1352" s="21" t="s">
        <v>1872</v>
      </c>
      <c r="E1352" s="21" t="s">
        <v>1870</v>
      </c>
      <c r="F1352" s="20">
        <v>28000</v>
      </c>
      <c r="G1352" s="23">
        <v>69880.3418803419</v>
      </c>
      <c r="H1352" s="23">
        <v>81760</v>
      </c>
      <c r="I1352" s="23">
        <f t="shared" si="153"/>
        <v>76957.90816</v>
      </c>
      <c r="J1352" s="23">
        <f t="shared" si="154"/>
        <v>2.74849672</v>
      </c>
    </row>
    <row r="1353" customHeight="1" spans="1:10">
      <c r="A1353" s="20" t="s">
        <v>74</v>
      </c>
      <c r="B1353" s="21" t="s">
        <v>1149</v>
      </c>
      <c r="C1353" s="22" t="s">
        <v>1335</v>
      </c>
      <c r="D1353" s="21" t="s">
        <v>1873</v>
      </c>
      <c r="E1353" s="21" t="s">
        <v>1870</v>
      </c>
      <c r="F1353" s="20">
        <v>33400</v>
      </c>
      <c r="G1353" s="23">
        <v>233229.05982906</v>
      </c>
      <c r="H1353" s="23">
        <v>272878</v>
      </c>
      <c r="I1353" s="23">
        <f t="shared" si="153"/>
        <v>256850.783548</v>
      </c>
      <c r="J1353" s="23">
        <f t="shared" si="154"/>
        <v>7.69014322</v>
      </c>
    </row>
    <row r="1354" customHeight="1" spans="1:10">
      <c r="A1354" s="20" t="s">
        <v>74</v>
      </c>
      <c r="B1354" s="21" t="s">
        <v>1149</v>
      </c>
      <c r="C1354" s="22" t="s">
        <v>1335</v>
      </c>
      <c r="D1354" s="21" t="s">
        <v>1873</v>
      </c>
      <c r="E1354" s="21" t="s">
        <v>1870</v>
      </c>
      <c r="F1354" s="20">
        <v>33200</v>
      </c>
      <c r="G1354" s="23">
        <v>231832.478632479</v>
      </c>
      <c r="H1354" s="23">
        <v>271244</v>
      </c>
      <c r="I1354" s="23">
        <f t="shared" si="153"/>
        <v>255312.754904</v>
      </c>
      <c r="J1354" s="23">
        <f t="shared" si="154"/>
        <v>7.69014322</v>
      </c>
    </row>
    <row r="1355" customHeight="1" spans="1:10">
      <c r="A1355" s="20" t="s">
        <v>320</v>
      </c>
      <c r="B1355" s="21" t="s">
        <v>1874</v>
      </c>
      <c r="C1355" s="22" t="s">
        <v>321</v>
      </c>
      <c r="D1355" s="21" t="s">
        <v>1871</v>
      </c>
      <c r="E1355" s="21" t="s">
        <v>1870</v>
      </c>
      <c r="F1355" s="20">
        <v>2000</v>
      </c>
      <c r="G1355" s="23">
        <v>9743.58974358974</v>
      </c>
      <c r="H1355" s="23">
        <v>11400</v>
      </c>
      <c r="I1355" s="23">
        <f t="shared" si="153"/>
        <v>10730.4324</v>
      </c>
      <c r="J1355" s="23">
        <f t="shared" si="154"/>
        <v>5.3652162</v>
      </c>
    </row>
    <row r="1356" customHeight="1" spans="1:10">
      <c r="A1356" s="20" t="s">
        <v>320</v>
      </c>
      <c r="B1356" s="21" t="s">
        <v>1868</v>
      </c>
      <c r="C1356" s="22" t="s">
        <v>321</v>
      </c>
      <c r="D1356" s="21" t="s">
        <v>1869</v>
      </c>
      <c r="E1356" s="21" t="s">
        <v>1870</v>
      </c>
      <c r="F1356" s="20">
        <v>400</v>
      </c>
      <c r="G1356" s="23">
        <v>1059.82905982906</v>
      </c>
      <c r="H1356" s="23">
        <v>1240</v>
      </c>
      <c r="I1356" s="23">
        <f t="shared" si="153"/>
        <v>1167.16984</v>
      </c>
      <c r="J1356" s="23">
        <f t="shared" si="154"/>
        <v>2.9179246</v>
      </c>
    </row>
    <row r="1357" customHeight="1" spans="1:10">
      <c r="A1357" s="20" t="s">
        <v>320</v>
      </c>
      <c r="B1357" s="21" t="s">
        <v>1149</v>
      </c>
      <c r="C1357" s="22" t="s">
        <v>321</v>
      </c>
      <c r="D1357" s="21" t="s">
        <v>1869</v>
      </c>
      <c r="E1357" s="21" t="s">
        <v>1870</v>
      </c>
      <c r="F1357" s="20">
        <v>32000</v>
      </c>
      <c r="G1357" s="23">
        <v>79863.2478632479</v>
      </c>
      <c r="H1357" s="23">
        <v>93440</v>
      </c>
      <c r="I1357" s="23">
        <f t="shared" si="153"/>
        <v>87951.89504</v>
      </c>
      <c r="J1357" s="23">
        <f t="shared" si="154"/>
        <v>2.74849672</v>
      </c>
    </row>
    <row r="1358" customHeight="1" spans="1:10">
      <c r="A1358" s="20" t="s">
        <v>320</v>
      </c>
      <c r="B1358" s="21" t="s">
        <v>220</v>
      </c>
      <c r="C1358" s="22" t="s">
        <v>321</v>
      </c>
      <c r="D1358" s="21" t="s">
        <v>1871</v>
      </c>
      <c r="E1358" s="21" t="s">
        <v>1870</v>
      </c>
      <c r="F1358" s="20">
        <v>1600</v>
      </c>
      <c r="G1358" s="23">
        <f>38974.358974359*2</f>
        <v>77948.717948718</v>
      </c>
      <c r="H1358" s="23">
        <v>45600</v>
      </c>
      <c r="I1358" s="23">
        <f t="shared" si="153"/>
        <v>42921.7296</v>
      </c>
      <c r="J1358" s="23">
        <f t="shared" si="154"/>
        <v>26.826081</v>
      </c>
    </row>
    <row r="1359" customHeight="1" spans="1:10">
      <c r="A1359" s="20" t="s">
        <v>74</v>
      </c>
      <c r="B1359" s="21" t="s">
        <v>1875</v>
      </c>
      <c r="C1359" s="22" t="s">
        <v>1335</v>
      </c>
      <c r="D1359" s="21" t="s">
        <v>1865</v>
      </c>
      <c r="E1359" s="21" t="s">
        <v>1866</v>
      </c>
      <c r="F1359" s="20">
        <v>600</v>
      </c>
      <c r="G1359" s="23">
        <v>3553.84615384615</v>
      </c>
      <c r="H1359" s="23">
        <v>4158</v>
      </c>
      <c r="I1359" s="23">
        <f t="shared" si="153"/>
        <v>3913.784028</v>
      </c>
      <c r="J1359" s="23">
        <f t="shared" si="154"/>
        <v>6.52297338</v>
      </c>
    </row>
    <row r="1360" customHeight="1" spans="1:10">
      <c r="A1360" s="20" t="s">
        <v>74</v>
      </c>
      <c r="B1360" s="21" t="s">
        <v>1876</v>
      </c>
      <c r="C1360" s="22" t="s">
        <v>1335</v>
      </c>
      <c r="D1360" s="21" t="s">
        <v>1865</v>
      </c>
      <c r="E1360" s="21" t="s">
        <v>1866</v>
      </c>
      <c r="F1360" s="20">
        <v>6000</v>
      </c>
      <c r="G1360" s="23">
        <v>30769.2307692308</v>
      </c>
      <c r="H1360" s="23">
        <v>36000</v>
      </c>
      <c r="I1360" s="23">
        <f t="shared" si="153"/>
        <v>33885.576</v>
      </c>
      <c r="J1360" s="23">
        <f t="shared" si="154"/>
        <v>5.647596</v>
      </c>
    </row>
    <row r="1361" customHeight="1" spans="1:10">
      <c r="A1361" s="20" t="s">
        <v>90</v>
      </c>
      <c r="B1361" s="21" t="s">
        <v>256</v>
      </c>
      <c r="C1361" s="22" t="s">
        <v>1877</v>
      </c>
      <c r="D1361" s="21" t="s">
        <v>1326</v>
      </c>
      <c r="E1361" s="21" t="s">
        <v>1878</v>
      </c>
      <c r="F1361" s="20">
        <v>12000</v>
      </c>
      <c r="G1361" s="23">
        <v>21538.4615384615</v>
      </c>
      <c r="H1361" s="23">
        <v>25200</v>
      </c>
      <c r="I1361" s="23">
        <f t="shared" si="153"/>
        <v>23719.9032</v>
      </c>
      <c r="J1361" s="23">
        <f t="shared" si="154"/>
        <v>1.9766586</v>
      </c>
    </row>
    <row r="1362" customHeight="1" spans="1:10">
      <c r="A1362" s="20" t="s">
        <v>90</v>
      </c>
      <c r="B1362" s="21" t="s">
        <v>1879</v>
      </c>
      <c r="C1362" s="22" t="s">
        <v>1877</v>
      </c>
      <c r="D1362" s="21" t="s">
        <v>1326</v>
      </c>
      <c r="E1362" s="21" t="s">
        <v>1878</v>
      </c>
      <c r="F1362" s="20">
        <v>3600</v>
      </c>
      <c r="G1362" s="23">
        <v>7692.30769230769</v>
      </c>
      <c r="H1362" s="23">
        <v>9000</v>
      </c>
      <c r="I1362" s="23">
        <f t="shared" si="153"/>
        <v>8471.394</v>
      </c>
      <c r="J1362" s="23">
        <f t="shared" si="154"/>
        <v>2.353165</v>
      </c>
    </row>
    <row r="1363" customHeight="1" spans="1:10">
      <c r="A1363" s="20" t="s">
        <v>90</v>
      </c>
      <c r="B1363" s="21" t="s">
        <v>1880</v>
      </c>
      <c r="C1363" s="22" t="s">
        <v>1877</v>
      </c>
      <c r="D1363" s="21" t="s">
        <v>1326</v>
      </c>
      <c r="E1363" s="21" t="s">
        <v>1878</v>
      </c>
      <c r="F1363" s="20">
        <v>1200</v>
      </c>
      <c r="G1363" s="23">
        <v>3076.92307692308</v>
      </c>
      <c r="H1363" s="23">
        <v>3600</v>
      </c>
      <c r="I1363" s="23">
        <f t="shared" si="153"/>
        <v>3388.5576</v>
      </c>
      <c r="J1363" s="23">
        <f t="shared" si="154"/>
        <v>2.823798</v>
      </c>
    </row>
    <row r="1364" customHeight="1" spans="1:10">
      <c r="A1364" s="20" t="s">
        <v>90</v>
      </c>
      <c r="B1364" s="21" t="s">
        <v>1881</v>
      </c>
      <c r="C1364" s="22" t="s">
        <v>1877</v>
      </c>
      <c r="D1364" s="21" t="s">
        <v>1326</v>
      </c>
      <c r="E1364" s="21" t="s">
        <v>1878</v>
      </c>
      <c r="F1364" s="20">
        <v>2400</v>
      </c>
      <c r="G1364" s="23">
        <v>5128.20512820513</v>
      </c>
      <c r="H1364" s="23">
        <v>6000</v>
      </c>
      <c r="I1364" s="23">
        <f t="shared" si="153"/>
        <v>5647.596</v>
      </c>
      <c r="J1364" s="23">
        <f t="shared" si="154"/>
        <v>2.353165</v>
      </c>
    </row>
    <row r="1365" customHeight="1" spans="1:10">
      <c r="A1365" s="20" t="s">
        <v>90</v>
      </c>
      <c r="B1365" s="21" t="s">
        <v>1882</v>
      </c>
      <c r="C1365" s="22" t="s">
        <v>1877</v>
      </c>
      <c r="D1365" s="21" t="s">
        <v>1326</v>
      </c>
      <c r="E1365" s="21" t="s">
        <v>1878</v>
      </c>
      <c r="F1365" s="20">
        <v>2400</v>
      </c>
      <c r="G1365" s="23">
        <v>5128.20512820513</v>
      </c>
      <c r="H1365" s="23">
        <v>6000</v>
      </c>
      <c r="I1365" s="23">
        <f t="shared" si="153"/>
        <v>5647.596</v>
      </c>
      <c r="J1365" s="23">
        <f t="shared" si="154"/>
        <v>2.353165</v>
      </c>
    </row>
    <row r="1366" customHeight="1" spans="1:10">
      <c r="A1366" s="20" t="s">
        <v>90</v>
      </c>
      <c r="B1366" s="21" t="s">
        <v>256</v>
      </c>
      <c r="C1366" s="22" t="s">
        <v>1877</v>
      </c>
      <c r="D1366" s="21" t="s">
        <v>1326</v>
      </c>
      <c r="E1366" s="21" t="s">
        <v>1878</v>
      </c>
      <c r="F1366" s="20">
        <v>12000</v>
      </c>
      <c r="G1366" s="23">
        <v>21538.4615384615</v>
      </c>
      <c r="H1366" s="23">
        <v>25200</v>
      </c>
      <c r="I1366" s="23">
        <f t="shared" si="153"/>
        <v>23719.9032</v>
      </c>
      <c r="J1366" s="23">
        <f t="shared" si="154"/>
        <v>1.9766586</v>
      </c>
    </row>
    <row r="1367" customHeight="1" spans="1:10">
      <c r="A1367" s="20" t="s">
        <v>90</v>
      </c>
      <c r="B1367" s="21" t="s">
        <v>1883</v>
      </c>
      <c r="C1367" s="22" t="s">
        <v>1877</v>
      </c>
      <c r="D1367" s="21" t="s">
        <v>1326</v>
      </c>
      <c r="E1367" s="21" t="s">
        <v>1878</v>
      </c>
      <c r="F1367" s="20">
        <v>18000</v>
      </c>
      <c r="G1367" s="23">
        <f>12820.5128205128*3</f>
        <v>38461.5384615384</v>
      </c>
      <c r="H1367" s="23">
        <v>15000</v>
      </c>
      <c r="I1367" s="23">
        <f t="shared" si="153"/>
        <v>14118.99</v>
      </c>
      <c r="J1367" s="23">
        <f t="shared" si="154"/>
        <v>0.784388333333333</v>
      </c>
    </row>
    <row r="1368" customHeight="1" spans="1:10">
      <c r="A1368" s="20" t="s">
        <v>90</v>
      </c>
      <c r="B1368" s="21" t="s">
        <v>1884</v>
      </c>
      <c r="C1368" s="22" t="s">
        <v>1877</v>
      </c>
      <c r="D1368" s="21" t="s">
        <v>1326</v>
      </c>
      <c r="E1368" s="21" t="s">
        <v>1878</v>
      </c>
      <c r="F1368" s="20">
        <v>1200</v>
      </c>
      <c r="G1368" s="23">
        <v>2564.10256410256</v>
      </c>
      <c r="H1368" s="23">
        <v>3000</v>
      </c>
      <c r="I1368" s="23">
        <f t="shared" si="153"/>
        <v>2823.798</v>
      </c>
      <c r="J1368" s="23">
        <f t="shared" si="154"/>
        <v>2.353165</v>
      </c>
    </row>
    <row r="1369" customHeight="1" spans="1:10">
      <c r="A1369" s="20" t="s">
        <v>90</v>
      </c>
      <c r="B1369" s="21" t="s">
        <v>1885</v>
      </c>
      <c r="C1369" s="22" t="s">
        <v>1877</v>
      </c>
      <c r="D1369" s="21" t="s">
        <v>1326</v>
      </c>
      <c r="E1369" s="21" t="s">
        <v>1878</v>
      </c>
      <c r="F1369" s="20">
        <v>3600</v>
      </c>
      <c r="G1369" s="23">
        <v>7692.30769230769</v>
      </c>
      <c r="H1369" s="23">
        <v>9000</v>
      </c>
      <c r="I1369" s="23">
        <f t="shared" si="153"/>
        <v>8471.394</v>
      </c>
      <c r="J1369" s="23">
        <f t="shared" si="154"/>
        <v>2.353165</v>
      </c>
    </row>
    <row r="1370" customHeight="1" spans="1:10">
      <c r="A1370" s="20" t="s">
        <v>90</v>
      </c>
      <c r="B1370" s="21" t="s">
        <v>1881</v>
      </c>
      <c r="C1370" s="22" t="s">
        <v>1877</v>
      </c>
      <c r="D1370" s="21" t="s">
        <v>1326</v>
      </c>
      <c r="E1370" s="21" t="s">
        <v>1878</v>
      </c>
      <c r="F1370" s="20">
        <v>9600</v>
      </c>
      <c r="G1370" s="23">
        <v>20980.9989701296</v>
      </c>
      <c r="H1370" s="23">
        <v>6000</v>
      </c>
      <c r="I1370" s="23">
        <f t="shared" si="153"/>
        <v>5647.596</v>
      </c>
      <c r="J1370" s="23">
        <f t="shared" si="154"/>
        <v>0.58829125</v>
      </c>
    </row>
    <row r="1371" ht="22.5" spans="1:10">
      <c r="A1371" s="20" t="s">
        <v>90</v>
      </c>
      <c r="B1371" s="21" t="s">
        <v>1881</v>
      </c>
      <c r="C1371" s="22" t="s">
        <v>1877</v>
      </c>
      <c r="D1371" s="21" t="s">
        <v>1326</v>
      </c>
      <c r="E1371" s="21" t="s">
        <v>1878</v>
      </c>
      <c r="F1371" s="20">
        <v>12000</v>
      </c>
      <c r="G1371" s="23">
        <f>12820.5128205128*2</f>
        <v>25641.0256410256</v>
      </c>
      <c r="H1371" s="23">
        <v>15000</v>
      </c>
      <c r="I1371" s="23">
        <f t="shared" si="153"/>
        <v>14118.99</v>
      </c>
      <c r="J1371" s="23">
        <f t="shared" si="154"/>
        <v>1.1765825</v>
      </c>
    </row>
    <row r="1372" customHeight="1" spans="7:10">
      <c r="G1372" s="23">
        <f>SUM(G2:G1371)</f>
        <v>15294826.36</v>
      </c>
      <c r="I1372" s="23">
        <f t="shared" si="153"/>
        <v>0</v>
      </c>
      <c r="J1372" s="23" t="e">
        <f t="shared" si="154"/>
        <v>#DIV/0!</v>
      </c>
    </row>
  </sheetData>
  <autoFilter ref="A1:XDJ1372"/>
  <mergeCells count="281">
    <mergeCell ref="K5:K6"/>
    <mergeCell ref="K8:K9"/>
    <mergeCell ref="K10:K13"/>
    <mergeCell ref="K16:K17"/>
    <mergeCell ref="K18:K19"/>
    <mergeCell ref="K20:K21"/>
    <mergeCell ref="K22:K25"/>
    <mergeCell ref="K26:K28"/>
    <mergeCell ref="K29:K32"/>
    <mergeCell ref="K33:K35"/>
    <mergeCell ref="K36:K39"/>
    <mergeCell ref="K41:K44"/>
    <mergeCell ref="K45:K48"/>
    <mergeCell ref="K49:K52"/>
    <mergeCell ref="K53:K56"/>
    <mergeCell ref="K57:K60"/>
    <mergeCell ref="K61:K64"/>
    <mergeCell ref="K66:K69"/>
    <mergeCell ref="K70:K73"/>
    <mergeCell ref="K74:K77"/>
    <mergeCell ref="K78:K81"/>
    <mergeCell ref="K82:K85"/>
    <mergeCell ref="K86:K89"/>
    <mergeCell ref="K93:K94"/>
    <mergeCell ref="K95:K96"/>
    <mergeCell ref="K97:K99"/>
    <mergeCell ref="K100:K102"/>
    <mergeCell ref="K103:K107"/>
    <mergeCell ref="K108:K111"/>
    <mergeCell ref="K112:K113"/>
    <mergeCell ref="K114:K120"/>
    <mergeCell ref="K123:K124"/>
    <mergeCell ref="K125:K126"/>
    <mergeCell ref="K128:K131"/>
    <mergeCell ref="K132:K135"/>
    <mergeCell ref="K136:K139"/>
    <mergeCell ref="K142:K143"/>
    <mergeCell ref="K144:K146"/>
    <mergeCell ref="K147:K149"/>
    <mergeCell ref="K150:K155"/>
    <mergeCell ref="K157:K159"/>
    <mergeCell ref="K161:K162"/>
    <mergeCell ref="K163:K164"/>
    <mergeCell ref="K167:K169"/>
    <mergeCell ref="K170:K171"/>
    <mergeCell ref="K172:K173"/>
    <mergeCell ref="K174:K177"/>
    <mergeCell ref="K178:K179"/>
    <mergeCell ref="K181:K183"/>
    <mergeCell ref="K184:K185"/>
    <mergeCell ref="K187:K188"/>
    <mergeCell ref="K196:K197"/>
    <mergeCell ref="K202:K205"/>
    <mergeCell ref="K207:K208"/>
    <mergeCell ref="K209:K211"/>
    <mergeCell ref="K212:K214"/>
    <mergeCell ref="K215:K217"/>
    <mergeCell ref="K219:K222"/>
    <mergeCell ref="K223:K227"/>
    <mergeCell ref="K228:K232"/>
    <mergeCell ref="K233:K236"/>
    <mergeCell ref="K237:K242"/>
    <mergeCell ref="K243:K248"/>
    <mergeCell ref="K249:K252"/>
    <mergeCell ref="K253:K257"/>
    <mergeCell ref="K258:K261"/>
    <mergeCell ref="K263:K264"/>
    <mergeCell ref="K269:K270"/>
    <mergeCell ref="K271:K276"/>
    <mergeCell ref="K277:K280"/>
    <mergeCell ref="K281:K282"/>
    <mergeCell ref="K283:K286"/>
    <mergeCell ref="K287:K290"/>
    <mergeCell ref="K291:K292"/>
    <mergeCell ref="K293:K296"/>
    <mergeCell ref="K297:K300"/>
    <mergeCell ref="K301:K304"/>
    <mergeCell ref="K305:K306"/>
    <mergeCell ref="K308:K309"/>
    <mergeCell ref="K310:K312"/>
    <mergeCell ref="K314:K316"/>
    <mergeCell ref="K317:K320"/>
    <mergeCell ref="K321:K322"/>
    <mergeCell ref="K324:K325"/>
    <mergeCell ref="K327:K328"/>
    <mergeCell ref="K329:K332"/>
    <mergeCell ref="K335:K336"/>
    <mergeCell ref="K337:K338"/>
    <mergeCell ref="K340:K343"/>
    <mergeCell ref="K347:K350"/>
    <mergeCell ref="K351:K354"/>
    <mergeCell ref="K355:K358"/>
    <mergeCell ref="K359:K362"/>
    <mergeCell ref="K363:K366"/>
    <mergeCell ref="K367:K369"/>
    <mergeCell ref="K370:K373"/>
    <mergeCell ref="K378:K380"/>
    <mergeCell ref="K381:K382"/>
    <mergeCell ref="K383:K384"/>
    <mergeCell ref="K385:K386"/>
    <mergeCell ref="K391:K393"/>
    <mergeCell ref="K394:K395"/>
    <mergeCell ref="K396:K397"/>
    <mergeCell ref="K398:K401"/>
    <mergeCell ref="K402:K404"/>
    <mergeCell ref="K405:K407"/>
    <mergeCell ref="K409:K410"/>
    <mergeCell ref="K412:K415"/>
    <mergeCell ref="K416:K418"/>
    <mergeCell ref="K419:K420"/>
    <mergeCell ref="K422:K423"/>
    <mergeCell ref="K424:K426"/>
    <mergeCell ref="K427:K429"/>
    <mergeCell ref="K430:K431"/>
    <mergeCell ref="K435:K437"/>
    <mergeCell ref="K438:K441"/>
    <mergeCell ref="K442:K443"/>
    <mergeCell ref="K444:K445"/>
    <mergeCell ref="K447:K449"/>
    <mergeCell ref="K450:K453"/>
    <mergeCell ref="K456:K459"/>
    <mergeCell ref="K460:K463"/>
    <mergeCell ref="K466:K468"/>
    <mergeCell ref="K469:K471"/>
    <mergeCell ref="K472:K475"/>
    <mergeCell ref="K488:K494"/>
    <mergeCell ref="K495:K501"/>
    <mergeCell ref="K509:K511"/>
    <mergeCell ref="K521:K522"/>
    <mergeCell ref="K528:K529"/>
    <mergeCell ref="K530:K532"/>
    <mergeCell ref="K534:K535"/>
    <mergeCell ref="K544:K545"/>
    <mergeCell ref="K546:K547"/>
    <mergeCell ref="K551:K552"/>
    <mergeCell ref="K553:K554"/>
    <mergeCell ref="K556:K557"/>
    <mergeCell ref="K558:K559"/>
    <mergeCell ref="K560:K561"/>
    <mergeCell ref="K563:K564"/>
    <mergeCell ref="K570:K571"/>
    <mergeCell ref="K572:K574"/>
    <mergeCell ref="K577:K578"/>
    <mergeCell ref="K579:K580"/>
    <mergeCell ref="K581:K582"/>
    <mergeCell ref="K583:K588"/>
    <mergeCell ref="K589:K594"/>
    <mergeCell ref="K595:K596"/>
    <mergeCell ref="K597:K602"/>
    <mergeCell ref="K609:K612"/>
    <mergeCell ref="K614:K616"/>
    <mergeCell ref="K625:K627"/>
    <mergeCell ref="K628:K629"/>
    <mergeCell ref="K630:K632"/>
    <mergeCell ref="K634:K635"/>
    <mergeCell ref="K639:K640"/>
    <mergeCell ref="K642:K644"/>
    <mergeCell ref="K661:K662"/>
    <mergeCell ref="K685:K686"/>
    <mergeCell ref="K688:K689"/>
    <mergeCell ref="K690:K692"/>
    <mergeCell ref="K694:K695"/>
    <mergeCell ref="K703:K704"/>
    <mergeCell ref="K705:K709"/>
    <mergeCell ref="K710:K713"/>
    <mergeCell ref="K715:K717"/>
    <mergeCell ref="K720:K721"/>
    <mergeCell ref="K723:K724"/>
    <mergeCell ref="K725:K732"/>
    <mergeCell ref="K733:K740"/>
    <mergeCell ref="K741:K748"/>
    <mergeCell ref="K752:K753"/>
    <mergeCell ref="K755:K756"/>
    <mergeCell ref="K758:K762"/>
    <mergeCell ref="K765:K766"/>
    <mergeCell ref="K767:K768"/>
    <mergeCell ref="K770:K771"/>
    <mergeCell ref="K773:K778"/>
    <mergeCell ref="K779:K784"/>
    <mergeCell ref="K790:K791"/>
    <mergeCell ref="K796:K798"/>
    <mergeCell ref="K800:K801"/>
    <mergeCell ref="K803:K804"/>
    <mergeCell ref="K805:K807"/>
    <mergeCell ref="K808:K813"/>
    <mergeCell ref="K814:K817"/>
    <mergeCell ref="K818:K822"/>
    <mergeCell ref="K823:K824"/>
    <mergeCell ref="K826:K828"/>
    <mergeCell ref="K829:K830"/>
    <mergeCell ref="K837:K843"/>
    <mergeCell ref="K844:K847"/>
    <mergeCell ref="K850:K854"/>
    <mergeCell ref="K858:K859"/>
    <mergeCell ref="K860:K861"/>
    <mergeCell ref="K863:K864"/>
    <mergeCell ref="K866:K867"/>
    <mergeCell ref="K869:K871"/>
    <mergeCell ref="K874:K877"/>
    <mergeCell ref="K882:K885"/>
    <mergeCell ref="K886:K889"/>
    <mergeCell ref="K890:K895"/>
    <mergeCell ref="K896:K897"/>
    <mergeCell ref="K898:K899"/>
    <mergeCell ref="K900:K901"/>
    <mergeCell ref="K902:K905"/>
    <mergeCell ref="K906:K914"/>
    <mergeCell ref="K919:K922"/>
    <mergeCell ref="K925:K931"/>
    <mergeCell ref="K932:K951"/>
    <mergeCell ref="K952:K953"/>
    <mergeCell ref="K955:K956"/>
    <mergeCell ref="K958:K960"/>
    <mergeCell ref="K961:K967"/>
    <mergeCell ref="K968:K972"/>
    <mergeCell ref="K973:K974"/>
    <mergeCell ref="K976:K991"/>
    <mergeCell ref="K996:K997"/>
    <mergeCell ref="K998:K999"/>
    <mergeCell ref="K1002:K1003"/>
    <mergeCell ref="K1005:K1009"/>
    <mergeCell ref="K1012:K1015"/>
    <mergeCell ref="K1016:K1018"/>
    <mergeCell ref="K1019:K1020"/>
    <mergeCell ref="K1021:K1047"/>
    <mergeCell ref="K1048:K1056"/>
    <mergeCell ref="K1057:K1058"/>
    <mergeCell ref="K1063:K1066"/>
    <mergeCell ref="K1068:K1080"/>
    <mergeCell ref="K1084:K1088"/>
    <mergeCell ref="K1090:K1091"/>
    <mergeCell ref="K1093:K1095"/>
    <mergeCell ref="K1104:K1109"/>
    <mergeCell ref="K1117:K1120"/>
    <mergeCell ref="K1121:K1124"/>
    <mergeCell ref="K1125:K1128"/>
    <mergeCell ref="K1130:K1132"/>
    <mergeCell ref="K1133:K1136"/>
    <mergeCell ref="K1137:K1139"/>
    <mergeCell ref="K1140:K1143"/>
    <mergeCell ref="K1144:K1147"/>
    <mergeCell ref="K1149:K1152"/>
    <mergeCell ref="K1153:K1155"/>
    <mergeCell ref="K1156:K1158"/>
    <mergeCell ref="K1159:K1162"/>
    <mergeCell ref="K1163:K1166"/>
    <mergeCell ref="K1167:K1170"/>
    <mergeCell ref="K1171:K1174"/>
    <mergeCell ref="K1175:K1178"/>
    <mergeCell ref="K1179:K1181"/>
    <mergeCell ref="K1182:K1184"/>
    <mergeCell ref="K1185:K1188"/>
    <mergeCell ref="K1189:K1192"/>
    <mergeCell ref="K1193:K1197"/>
    <mergeCell ref="K1198:K1200"/>
    <mergeCell ref="K1201:K1205"/>
    <mergeCell ref="K1206:K1210"/>
    <mergeCell ref="K1211:K1214"/>
    <mergeCell ref="K1215:K1218"/>
    <mergeCell ref="K1219:K1222"/>
    <mergeCell ref="K1223:K1226"/>
    <mergeCell ref="K1227:K1230"/>
    <mergeCell ref="K1231:K1233"/>
    <mergeCell ref="K1234:K1236"/>
    <mergeCell ref="K1238:K1241"/>
    <mergeCell ref="K1246:K1247"/>
    <mergeCell ref="K1249:K1250"/>
    <mergeCell ref="K1263:K1265"/>
    <mergeCell ref="K1266:K1269"/>
    <mergeCell ref="K1273:K1274"/>
    <mergeCell ref="K1275:K1276"/>
    <mergeCell ref="K1277:K1284"/>
    <mergeCell ref="K1285:K1292"/>
    <mergeCell ref="K1293:K1300"/>
    <mergeCell ref="K1301:K1308"/>
    <mergeCell ref="K1309:K1315"/>
    <mergeCell ref="K1316:K1317"/>
    <mergeCell ref="K1318:K1320"/>
    <mergeCell ref="K1322:K1329"/>
    <mergeCell ref="K1330:K1337"/>
    <mergeCell ref="K1344:K1345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8"/>
  <sheetViews>
    <sheetView topLeftCell="A161" workbookViewId="0">
      <selection activeCell="G198" sqref="G198"/>
    </sheetView>
  </sheetViews>
  <sheetFormatPr defaultColWidth="9" defaultRowHeight="13.5"/>
  <cols>
    <col min="1" max="1" width="9" style="1"/>
    <col min="2" max="2" width="12.75" style="1" customWidth="1"/>
    <col min="3" max="3" width="21.25" style="1" customWidth="1"/>
    <col min="4" max="4" width="18.75" style="1" customWidth="1"/>
    <col min="5" max="5" width="26.5" style="1" customWidth="1"/>
    <col min="6" max="6" width="9" style="1"/>
    <col min="7" max="7" width="16.25" style="1" customWidth="1"/>
    <col min="8" max="8" width="14.5" style="1" customWidth="1"/>
    <col min="9" max="9" width="9" style="1"/>
    <col min="10" max="10" width="15.875" style="2" customWidth="1"/>
    <col min="11" max="16384" width="9" style="1"/>
  </cols>
  <sheetData>
    <row r="1" s="1" customFormat="1" spans="1:10">
      <c r="A1" s="3" t="s">
        <v>1886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5" t="s">
        <v>1887</v>
      </c>
      <c r="I1" s="8" t="s">
        <v>7</v>
      </c>
      <c r="J1" s="9"/>
    </row>
    <row r="2" s="1" customFormat="1" spans="1:10">
      <c r="A2" s="6" t="s">
        <v>1888</v>
      </c>
      <c r="B2" s="6" t="s">
        <v>1889</v>
      </c>
      <c r="C2" s="6" t="s">
        <v>321</v>
      </c>
      <c r="D2" s="6" t="s">
        <v>226</v>
      </c>
      <c r="E2" s="6"/>
      <c r="F2" s="6">
        <v>800</v>
      </c>
      <c r="G2" s="7">
        <v>2393.16</v>
      </c>
      <c r="H2" s="7">
        <f t="shared" ref="H2:H65" si="0">G2*0.17</f>
        <v>406.8372</v>
      </c>
      <c r="I2" s="10">
        <f t="shared" ref="I2:I25" si="1">G2+H2</f>
        <v>2799.9972</v>
      </c>
      <c r="J2" s="11">
        <f t="shared" ref="J2:J25" si="2">I2</f>
        <v>2799.9972</v>
      </c>
    </row>
    <row r="3" s="1" customFormat="1" spans="1:10">
      <c r="A3" s="6" t="s">
        <v>1888</v>
      </c>
      <c r="B3" s="6" t="s">
        <v>1890</v>
      </c>
      <c r="C3" s="6" t="s">
        <v>1576</v>
      </c>
      <c r="D3" s="6" t="s">
        <v>1577</v>
      </c>
      <c r="E3" s="6"/>
      <c r="F3" s="6">
        <v>1200</v>
      </c>
      <c r="G3" s="7">
        <v>1846.15</v>
      </c>
      <c r="H3" s="7">
        <f t="shared" si="0"/>
        <v>313.8455</v>
      </c>
      <c r="I3" s="10">
        <f t="shared" si="1"/>
        <v>2159.9955</v>
      </c>
      <c r="J3" s="12">
        <v>2532</v>
      </c>
    </row>
    <row r="4" s="1" customFormat="1" spans="1:10">
      <c r="A4" s="6" t="s">
        <v>1888</v>
      </c>
      <c r="B4" s="6" t="s">
        <v>1890</v>
      </c>
      <c r="C4" s="6" t="s">
        <v>623</v>
      </c>
      <c r="D4" s="6" t="s">
        <v>624</v>
      </c>
      <c r="E4" s="6"/>
      <c r="F4" s="6">
        <v>120</v>
      </c>
      <c r="G4" s="7">
        <v>317.95</v>
      </c>
      <c r="H4" s="7">
        <f t="shared" si="0"/>
        <v>54.0515</v>
      </c>
      <c r="I4" s="10">
        <f t="shared" si="1"/>
        <v>372.0015</v>
      </c>
      <c r="J4" s="12"/>
    </row>
    <row r="5" s="1" customFormat="1" spans="1:10">
      <c r="A5" s="6" t="s">
        <v>1888</v>
      </c>
      <c r="B5" s="6" t="s">
        <v>1891</v>
      </c>
      <c r="C5" s="6" t="s">
        <v>1892</v>
      </c>
      <c r="D5" s="6" t="s">
        <v>1893</v>
      </c>
      <c r="E5" s="6"/>
      <c r="F5" s="6">
        <v>-5</v>
      </c>
      <c r="G5" s="7">
        <v>-7.65</v>
      </c>
      <c r="H5" s="7">
        <f t="shared" si="0"/>
        <v>-1.3005</v>
      </c>
      <c r="I5" s="10">
        <f t="shared" si="1"/>
        <v>-8.9505</v>
      </c>
      <c r="J5" s="11">
        <f t="shared" si="2"/>
        <v>-8.9505</v>
      </c>
    </row>
    <row r="6" s="1" customFormat="1" spans="1:10">
      <c r="A6" s="6" t="s">
        <v>1888</v>
      </c>
      <c r="B6" s="6" t="s">
        <v>1891</v>
      </c>
      <c r="C6" s="6" t="s">
        <v>1892</v>
      </c>
      <c r="D6" s="6" t="s">
        <v>1893</v>
      </c>
      <c r="E6" s="6"/>
      <c r="F6" s="6">
        <v>-15</v>
      </c>
      <c r="G6" s="7">
        <v>-22.95</v>
      </c>
      <c r="H6" s="7">
        <f t="shared" si="0"/>
        <v>-3.9015</v>
      </c>
      <c r="I6" s="10">
        <f t="shared" si="1"/>
        <v>-26.8515</v>
      </c>
      <c r="J6" s="11">
        <f t="shared" si="2"/>
        <v>-26.8515</v>
      </c>
    </row>
    <row r="7" s="1" customFormat="1" spans="1:10">
      <c r="A7" s="6" t="s">
        <v>1888</v>
      </c>
      <c r="B7" s="6" t="s">
        <v>1891</v>
      </c>
      <c r="C7" s="6" t="s">
        <v>1894</v>
      </c>
      <c r="D7" s="6" t="s">
        <v>1895</v>
      </c>
      <c r="E7" s="6"/>
      <c r="F7" s="6">
        <v>-46</v>
      </c>
      <c r="G7" s="7">
        <v>-171.03</v>
      </c>
      <c r="H7" s="7">
        <f t="shared" si="0"/>
        <v>-29.0751</v>
      </c>
      <c r="I7" s="10">
        <f t="shared" si="1"/>
        <v>-200.1051</v>
      </c>
      <c r="J7" s="11">
        <f t="shared" si="2"/>
        <v>-200.1051</v>
      </c>
    </row>
    <row r="8" s="1" customFormat="1" spans="1:10">
      <c r="A8" s="6" t="s">
        <v>1888</v>
      </c>
      <c r="B8" s="6" t="s">
        <v>1891</v>
      </c>
      <c r="C8" s="6" t="s">
        <v>232</v>
      </c>
      <c r="D8" s="6" t="s">
        <v>1896</v>
      </c>
      <c r="E8" s="6"/>
      <c r="F8" s="6">
        <v>-35</v>
      </c>
      <c r="G8" s="7">
        <v>-2.99</v>
      </c>
      <c r="H8" s="7">
        <f t="shared" si="0"/>
        <v>-0.5083</v>
      </c>
      <c r="I8" s="10">
        <f t="shared" si="1"/>
        <v>-3.4983</v>
      </c>
      <c r="J8" s="11">
        <f t="shared" si="2"/>
        <v>-3.4983</v>
      </c>
    </row>
    <row r="9" s="1" customFormat="1" spans="1:10">
      <c r="A9" s="6" t="s">
        <v>1888</v>
      </c>
      <c r="B9" s="6" t="s">
        <v>1891</v>
      </c>
      <c r="C9" s="6" t="s">
        <v>1897</v>
      </c>
      <c r="D9" s="6" t="s">
        <v>1804</v>
      </c>
      <c r="E9" s="6"/>
      <c r="F9" s="6">
        <v>-2</v>
      </c>
      <c r="G9" s="7">
        <v>-9.21</v>
      </c>
      <c r="H9" s="7">
        <f t="shared" si="0"/>
        <v>-1.5657</v>
      </c>
      <c r="I9" s="10">
        <f t="shared" si="1"/>
        <v>-10.7757</v>
      </c>
      <c r="J9" s="11">
        <f t="shared" si="2"/>
        <v>-10.7757</v>
      </c>
    </row>
    <row r="10" s="1" customFormat="1" spans="1:10">
      <c r="A10" s="6" t="s">
        <v>1888</v>
      </c>
      <c r="B10" s="6" t="s">
        <v>1891</v>
      </c>
      <c r="C10" s="6" t="s">
        <v>1898</v>
      </c>
      <c r="D10" s="6" t="s">
        <v>1363</v>
      </c>
      <c r="E10" s="6"/>
      <c r="F10" s="6">
        <v>-2</v>
      </c>
      <c r="G10" s="7">
        <v>-7.4</v>
      </c>
      <c r="H10" s="7">
        <f t="shared" si="0"/>
        <v>-1.258</v>
      </c>
      <c r="I10" s="10">
        <f t="shared" si="1"/>
        <v>-8.658</v>
      </c>
      <c r="J10" s="11">
        <f t="shared" si="2"/>
        <v>-8.658</v>
      </c>
    </row>
    <row r="11" s="1" customFormat="1" spans="1:10">
      <c r="A11" s="6" t="s">
        <v>1888</v>
      </c>
      <c r="B11" s="6" t="s">
        <v>1891</v>
      </c>
      <c r="C11" s="6" t="s">
        <v>1899</v>
      </c>
      <c r="D11" s="6" t="s">
        <v>1043</v>
      </c>
      <c r="E11" s="6"/>
      <c r="F11" s="6">
        <v>-306</v>
      </c>
      <c r="G11" s="7">
        <v>-117.69</v>
      </c>
      <c r="H11" s="7">
        <f t="shared" si="0"/>
        <v>-20.0073</v>
      </c>
      <c r="I11" s="10">
        <f t="shared" si="1"/>
        <v>-137.6973</v>
      </c>
      <c r="J11" s="11">
        <f t="shared" si="2"/>
        <v>-137.6973</v>
      </c>
    </row>
    <row r="12" s="1" customFormat="1" spans="1:10">
      <c r="A12" s="6" t="s">
        <v>1888</v>
      </c>
      <c r="B12" s="6" t="s">
        <v>1891</v>
      </c>
      <c r="C12" s="6" t="s">
        <v>1900</v>
      </c>
      <c r="D12" s="6" t="s">
        <v>1029</v>
      </c>
      <c r="E12" s="6"/>
      <c r="F12" s="6">
        <v>-32</v>
      </c>
      <c r="G12" s="7">
        <v>-25.71</v>
      </c>
      <c r="H12" s="7">
        <f t="shared" si="0"/>
        <v>-4.3707</v>
      </c>
      <c r="I12" s="10">
        <f t="shared" si="1"/>
        <v>-30.0807</v>
      </c>
      <c r="J12" s="11">
        <f t="shared" si="2"/>
        <v>-30.0807</v>
      </c>
    </row>
    <row r="13" s="1" customFormat="1" spans="1:10">
      <c r="A13" s="6" t="s">
        <v>1888</v>
      </c>
      <c r="B13" s="6" t="s">
        <v>1890</v>
      </c>
      <c r="C13" s="6" t="s">
        <v>1901</v>
      </c>
      <c r="D13" s="6" t="s">
        <v>1902</v>
      </c>
      <c r="E13" s="6"/>
      <c r="F13" s="6">
        <v>-6</v>
      </c>
      <c r="G13" s="7">
        <v>-19.49</v>
      </c>
      <c r="H13" s="7">
        <f t="shared" si="0"/>
        <v>-3.3133</v>
      </c>
      <c r="I13" s="10">
        <f t="shared" si="1"/>
        <v>-22.8033</v>
      </c>
      <c r="J13" s="11">
        <f t="shared" si="2"/>
        <v>-22.8033</v>
      </c>
    </row>
    <row r="14" s="1" customFormat="1" spans="1:10">
      <c r="A14" s="6" t="s">
        <v>1888</v>
      </c>
      <c r="B14" s="6" t="s">
        <v>1890</v>
      </c>
      <c r="C14" s="6" t="s">
        <v>380</v>
      </c>
      <c r="D14" s="6" t="s">
        <v>1903</v>
      </c>
      <c r="E14" s="6"/>
      <c r="F14" s="6">
        <v>-98</v>
      </c>
      <c r="G14" s="7">
        <v>-152.44</v>
      </c>
      <c r="H14" s="7">
        <f t="shared" si="0"/>
        <v>-25.9148</v>
      </c>
      <c r="I14" s="10">
        <f t="shared" si="1"/>
        <v>-178.3548</v>
      </c>
      <c r="J14" s="11">
        <f t="shared" si="2"/>
        <v>-178.3548</v>
      </c>
    </row>
    <row r="15" s="1" customFormat="1" spans="1:10">
      <c r="A15" s="6" t="s">
        <v>1888</v>
      </c>
      <c r="B15" s="6" t="s">
        <v>1890</v>
      </c>
      <c r="C15" s="6" t="s">
        <v>1079</v>
      </c>
      <c r="D15" s="6" t="s">
        <v>1224</v>
      </c>
      <c r="E15" s="6"/>
      <c r="F15" s="6">
        <v>-1200</v>
      </c>
      <c r="G15" s="7">
        <v>-7579.49</v>
      </c>
      <c r="H15" s="7">
        <f t="shared" si="0"/>
        <v>-1288.5133</v>
      </c>
      <c r="I15" s="10">
        <f t="shared" si="1"/>
        <v>-8868.0033</v>
      </c>
      <c r="J15" s="11">
        <f t="shared" si="2"/>
        <v>-8868.0033</v>
      </c>
    </row>
    <row r="16" s="1" customFormat="1" spans="1:10">
      <c r="A16" s="6" t="s">
        <v>1888</v>
      </c>
      <c r="B16" s="6" t="s">
        <v>1890</v>
      </c>
      <c r="C16" s="6" t="s">
        <v>1904</v>
      </c>
      <c r="D16" s="6" t="s">
        <v>1029</v>
      </c>
      <c r="E16" s="6"/>
      <c r="F16" s="6">
        <v>-160</v>
      </c>
      <c r="G16" s="7">
        <v>-734.36</v>
      </c>
      <c r="H16" s="7">
        <f t="shared" si="0"/>
        <v>-124.8412</v>
      </c>
      <c r="I16" s="10">
        <f t="shared" si="1"/>
        <v>-859.2012</v>
      </c>
      <c r="J16" s="11">
        <f t="shared" si="2"/>
        <v>-859.2012</v>
      </c>
    </row>
    <row r="17" s="1" customFormat="1" spans="1:10">
      <c r="A17" s="6" t="s">
        <v>1888</v>
      </c>
      <c r="B17" s="6" t="s">
        <v>1890</v>
      </c>
      <c r="C17" s="6" t="s">
        <v>1079</v>
      </c>
      <c r="D17" s="6" t="s">
        <v>1224</v>
      </c>
      <c r="E17" s="6"/>
      <c r="F17" s="6">
        <v>-600</v>
      </c>
      <c r="G17" s="7">
        <v>-3789.74</v>
      </c>
      <c r="H17" s="7">
        <f t="shared" si="0"/>
        <v>-644.2558</v>
      </c>
      <c r="I17" s="10">
        <f t="shared" si="1"/>
        <v>-4433.9958</v>
      </c>
      <c r="J17" s="11">
        <f t="shared" si="2"/>
        <v>-4433.9958</v>
      </c>
    </row>
    <row r="18" s="1" customFormat="1" spans="1:10">
      <c r="A18" s="6" t="s">
        <v>1888</v>
      </c>
      <c r="B18" s="6" t="s">
        <v>1890</v>
      </c>
      <c r="C18" s="6" t="s">
        <v>1905</v>
      </c>
      <c r="D18" s="6" t="s">
        <v>1906</v>
      </c>
      <c r="E18" s="6"/>
      <c r="F18" s="6">
        <v>-66</v>
      </c>
      <c r="G18" s="7">
        <v>-273.59</v>
      </c>
      <c r="H18" s="7">
        <f t="shared" si="0"/>
        <v>-46.5103</v>
      </c>
      <c r="I18" s="10">
        <f t="shared" si="1"/>
        <v>-320.1003</v>
      </c>
      <c r="J18" s="11">
        <f t="shared" si="2"/>
        <v>-320.1003</v>
      </c>
    </row>
    <row r="19" s="1" customFormat="1" spans="1:10">
      <c r="A19" s="6" t="s">
        <v>1888</v>
      </c>
      <c r="B19" s="6" t="s">
        <v>1890</v>
      </c>
      <c r="C19" s="6" t="s">
        <v>1079</v>
      </c>
      <c r="D19" s="6" t="s">
        <v>1224</v>
      </c>
      <c r="E19" s="6"/>
      <c r="F19" s="6">
        <v>-184</v>
      </c>
      <c r="G19" s="7">
        <v>-1162.19</v>
      </c>
      <c r="H19" s="7">
        <f t="shared" si="0"/>
        <v>-197.5723</v>
      </c>
      <c r="I19" s="10">
        <f t="shared" si="1"/>
        <v>-1359.7623</v>
      </c>
      <c r="J19" s="11">
        <f t="shared" si="2"/>
        <v>-1359.7623</v>
      </c>
    </row>
    <row r="20" s="1" customFormat="1" spans="1:10">
      <c r="A20" s="6" t="s">
        <v>1888</v>
      </c>
      <c r="B20" s="6" t="s">
        <v>1890</v>
      </c>
      <c r="C20" s="6" t="s">
        <v>1195</v>
      </c>
      <c r="D20" s="6" t="s">
        <v>1196</v>
      </c>
      <c r="E20" s="6"/>
      <c r="F20" s="6">
        <v>-500</v>
      </c>
      <c r="G20" s="7">
        <v>-717.95</v>
      </c>
      <c r="H20" s="7">
        <f t="shared" si="0"/>
        <v>-122.0515</v>
      </c>
      <c r="I20" s="10">
        <f t="shared" si="1"/>
        <v>-840.0015</v>
      </c>
      <c r="J20" s="11">
        <f t="shared" si="2"/>
        <v>-840.0015</v>
      </c>
    </row>
    <row r="21" s="1" customFormat="1" spans="1:10">
      <c r="A21" s="6" t="s">
        <v>1888</v>
      </c>
      <c r="B21" s="6" t="s">
        <v>1890</v>
      </c>
      <c r="C21" s="6" t="s">
        <v>1195</v>
      </c>
      <c r="D21" s="6" t="s">
        <v>1196</v>
      </c>
      <c r="E21" s="6"/>
      <c r="F21" s="6">
        <v>-458</v>
      </c>
      <c r="G21" s="7">
        <v>-657.64</v>
      </c>
      <c r="H21" s="7">
        <f t="shared" si="0"/>
        <v>-111.7988</v>
      </c>
      <c r="I21" s="10">
        <f t="shared" si="1"/>
        <v>-769.4388</v>
      </c>
      <c r="J21" s="11">
        <f t="shared" si="2"/>
        <v>-769.4388</v>
      </c>
    </row>
    <row r="22" s="1" customFormat="1" spans="1:10">
      <c r="A22" s="6" t="s">
        <v>1888</v>
      </c>
      <c r="B22" s="6" t="s">
        <v>1890</v>
      </c>
      <c r="C22" s="6" t="s">
        <v>1907</v>
      </c>
      <c r="D22" s="6" t="s">
        <v>658</v>
      </c>
      <c r="E22" s="6"/>
      <c r="F22" s="6">
        <v>-150</v>
      </c>
      <c r="G22" s="7">
        <v>-252.56</v>
      </c>
      <c r="H22" s="7">
        <f t="shared" si="0"/>
        <v>-42.9352</v>
      </c>
      <c r="I22" s="10">
        <f t="shared" si="1"/>
        <v>-295.4952</v>
      </c>
      <c r="J22" s="11">
        <f t="shared" si="2"/>
        <v>-295.4952</v>
      </c>
    </row>
    <row r="23" s="1" customFormat="1" spans="1:10">
      <c r="A23" s="6" t="s">
        <v>1888</v>
      </c>
      <c r="B23" s="6" t="s">
        <v>1890</v>
      </c>
      <c r="C23" s="6" t="s">
        <v>1907</v>
      </c>
      <c r="D23" s="6" t="s">
        <v>658</v>
      </c>
      <c r="E23" s="6"/>
      <c r="F23" s="6">
        <v>-150</v>
      </c>
      <c r="G23" s="7">
        <v>-252.56</v>
      </c>
      <c r="H23" s="7">
        <f t="shared" si="0"/>
        <v>-42.9352</v>
      </c>
      <c r="I23" s="10">
        <f t="shared" si="1"/>
        <v>-295.4952</v>
      </c>
      <c r="J23" s="11">
        <f t="shared" si="2"/>
        <v>-295.4952</v>
      </c>
    </row>
    <row r="24" s="1" customFormat="1" spans="1:10">
      <c r="A24" s="6" t="s">
        <v>1888</v>
      </c>
      <c r="B24" s="6" t="s">
        <v>1890</v>
      </c>
      <c r="C24" s="6" t="s">
        <v>1907</v>
      </c>
      <c r="D24" s="6" t="s">
        <v>658</v>
      </c>
      <c r="E24" s="6"/>
      <c r="F24" s="6">
        <v>-101</v>
      </c>
      <c r="G24" s="7">
        <v>-170.06</v>
      </c>
      <c r="H24" s="7">
        <f t="shared" si="0"/>
        <v>-28.9102</v>
      </c>
      <c r="I24" s="10">
        <f t="shared" si="1"/>
        <v>-198.9702</v>
      </c>
      <c r="J24" s="11">
        <f t="shared" si="2"/>
        <v>-198.9702</v>
      </c>
    </row>
    <row r="25" s="1" customFormat="1" spans="1:10">
      <c r="A25" s="6" t="s">
        <v>1888</v>
      </c>
      <c r="B25" s="6" t="s">
        <v>1890</v>
      </c>
      <c r="C25" s="6" t="s">
        <v>574</v>
      </c>
      <c r="D25" s="6" t="s">
        <v>575</v>
      </c>
      <c r="E25" s="6"/>
      <c r="F25" s="6">
        <v>-394</v>
      </c>
      <c r="G25" s="7">
        <v>-26.94</v>
      </c>
      <c r="H25" s="7">
        <f t="shared" si="0"/>
        <v>-4.5798</v>
      </c>
      <c r="I25" s="10">
        <f t="shared" si="1"/>
        <v>-31.5198</v>
      </c>
      <c r="J25" s="11">
        <f t="shared" si="2"/>
        <v>-31.5198</v>
      </c>
    </row>
    <row r="26" s="1" customFormat="1" spans="1:10">
      <c r="A26" s="6" t="s">
        <v>1888</v>
      </c>
      <c r="B26" s="6" t="s">
        <v>1908</v>
      </c>
      <c r="C26" s="6" t="s">
        <v>1909</v>
      </c>
      <c r="D26" s="6" t="s">
        <v>1910</v>
      </c>
      <c r="E26" s="6" t="s">
        <v>1911</v>
      </c>
      <c r="F26" s="6">
        <v>60</v>
      </c>
      <c r="G26" s="7">
        <f t="shared" ref="G26:G89" si="3">I26/1.17</f>
        <v>107.692307692308</v>
      </c>
      <c r="H26" s="7">
        <f t="shared" si="0"/>
        <v>18.3076923076923</v>
      </c>
      <c r="I26" s="10">
        <v>126</v>
      </c>
      <c r="J26" s="12">
        <v>116832.4</v>
      </c>
    </row>
    <row r="27" s="1" customFormat="1" spans="1:10">
      <c r="A27" s="6" t="s">
        <v>1888</v>
      </c>
      <c r="B27" s="6" t="s">
        <v>1908</v>
      </c>
      <c r="C27" s="6" t="s">
        <v>588</v>
      </c>
      <c r="D27" s="6" t="s">
        <v>1912</v>
      </c>
      <c r="E27" s="6" t="s">
        <v>1913</v>
      </c>
      <c r="F27" s="6">
        <v>60</v>
      </c>
      <c r="G27" s="7">
        <f t="shared" si="3"/>
        <v>156.410256410256</v>
      </c>
      <c r="H27" s="7">
        <f t="shared" si="0"/>
        <v>26.5897435897436</v>
      </c>
      <c r="I27" s="10">
        <v>183</v>
      </c>
      <c r="J27" s="12"/>
    </row>
    <row r="28" s="1" customFormat="1" spans="1:10">
      <c r="A28" s="6" t="s">
        <v>1888</v>
      </c>
      <c r="B28" s="6" t="s">
        <v>1908</v>
      </c>
      <c r="C28" s="6" t="s">
        <v>1914</v>
      </c>
      <c r="D28" s="6" t="s">
        <v>1915</v>
      </c>
      <c r="E28" s="6" t="s">
        <v>1916</v>
      </c>
      <c r="F28" s="6">
        <v>100</v>
      </c>
      <c r="G28" s="7">
        <f t="shared" si="3"/>
        <v>213.675213675214</v>
      </c>
      <c r="H28" s="7">
        <f t="shared" si="0"/>
        <v>36.3247863247863</v>
      </c>
      <c r="I28" s="10">
        <v>250</v>
      </c>
      <c r="J28" s="12"/>
    </row>
    <row r="29" s="1" customFormat="1" spans="1:10">
      <c r="A29" s="6" t="s">
        <v>1888</v>
      </c>
      <c r="B29" s="6" t="s">
        <v>1908</v>
      </c>
      <c r="C29" s="6" t="s">
        <v>1071</v>
      </c>
      <c r="D29" s="6" t="s">
        <v>577</v>
      </c>
      <c r="E29" s="6" t="s">
        <v>1917</v>
      </c>
      <c r="F29" s="6">
        <v>600</v>
      </c>
      <c r="G29" s="7">
        <f t="shared" si="3"/>
        <v>15953.8461538462</v>
      </c>
      <c r="H29" s="7">
        <f t="shared" si="0"/>
        <v>2712.15384615385</v>
      </c>
      <c r="I29" s="10">
        <v>18666</v>
      </c>
      <c r="J29" s="12"/>
    </row>
    <row r="30" s="1" customFormat="1" spans="1:10">
      <c r="A30" s="6" t="s">
        <v>1888</v>
      </c>
      <c r="B30" s="6" t="s">
        <v>1908</v>
      </c>
      <c r="C30" s="6" t="s">
        <v>1591</v>
      </c>
      <c r="D30" s="6" t="s">
        <v>1918</v>
      </c>
      <c r="E30" s="6" t="s">
        <v>1919</v>
      </c>
      <c r="F30" s="6">
        <v>50</v>
      </c>
      <c r="G30" s="7">
        <f t="shared" si="3"/>
        <v>72.6495726495726</v>
      </c>
      <c r="H30" s="7">
        <f t="shared" si="0"/>
        <v>12.3504273504274</v>
      </c>
      <c r="I30" s="10">
        <v>85</v>
      </c>
      <c r="J30" s="12"/>
    </row>
    <row r="31" s="1" customFormat="1" spans="1:10">
      <c r="A31" s="6" t="s">
        <v>1888</v>
      </c>
      <c r="B31" s="6" t="s">
        <v>1908</v>
      </c>
      <c r="C31" s="6" t="s">
        <v>1920</v>
      </c>
      <c r="D31" s="6" t="s">
        <v>1921</v>
      </c>
      <c r="E31" s="6" t="s">
        <v>1922</v>
      </c>
      <c r="F31" s="6">
        <v>2</v>
      </c>
      <c r="G31" s="7">
        <f t="shared" si="3"/>
        <v>56.4786324786325</v>
      </c>
      <c r="H31" s="7">
        <f t="shared" si="0"/>
        <v>9.60136752136752</v>
      </c>
      <c r="I31" s="10">
        <v>66.08</v>
      </c>
      <c r="J31" s="12"/>
    </row>
    <row r="32" s="1" customFormat="1" spans="1:10">
      <c r="A32" s="6" t="s">
        <v>1888</v>
      </c>
      <c r="B32" s="6" t="s">
        <v>1908</v>
      </c>
      <c r="C32" s="6" t="s">
        <v>1018</v>
      </c>
      <c r="D32" s="6" t="s">
        <v>1923</v>
      </c>
      <c r="E32" s="6" t="s">
        <v>1924</v>
      </c>
      <c r="F32" s="6">
        <v>300</v>
      </c>
      <c r="G32" s="7">
        <f t="shared" si="3"/>
        <v>8353.84615384615</v>
      </c>
      <c r="H32" s="7">
        <f t="shared" si="0"/>
        <v>1420.15384615385</v>
      </c>
      <c r="I32" s="10">
        <v>9774</v>
      </c>
      <c r="J32" s="12"/>
    </row>
    <row r="33" s="1" customFormat="1" spans="1:10">
      <c r="A33" s="6" t="s">
        <v>1888</v>
      </c>
      <c r="B33" s="6" t="s">
        <v>1908</v>
      </c>
      <c r="C33" s="6" t="s">
        <v>1925</v>
      </c>
      <c r="D33" s="6" t="s">
        <v>1926</v>
      </c>
      <c r="E33" s="6" t="s">
        <v>1927</v>
      </c>
      <c r="F33" s="6">
        <v>100</v>
      </c>
      <c r="G33" s="7">
        <f t="shared" si="3"/>
        <v>743.589743589744</v>
      </c>
      <c r="H33" s="7">
        <f t="shared" si="0"/>
        <v>126.410256410256</v>
      </c>
      <c r="I33" s="10">
        <v>870</v>
      </c>
      <c r="J33" s="12"/>
    </row>
    <row r="34" s="1" customFormat="1" spans="1:10">
      <c r="A34" s="6" t="s">
        <v>1888</v>
      </c>
      <c r="B34" s="6" t="s">
        <v>1908</v>
      </c>
      <c r="C34" s="6" t="s">
        <v>1928</v>
      </c>
      <c r="D34" s="6" t="s">
        <v>1929</v>
      </c>
      <c r="E34" s="6" t="s">
        <v>1930</v>
      </c>
      <c r="F34" s="6">
        <v>90</v>
      </c>
      <c r="G34" s="7">
        <f t="shared" si="3"/>
        <v>1269.23076923077</v>
      </c>
      <c r="H34" s="7">
        <f t="shared" si="0"/>
        <v>215.769230769231</v>
      </c>
      <c r="I34" s="10">
        <v>1485</v>
      </c>
      <c r="J34" s="12"/>
    </row>
    <row r="35" s="1" customFormat="1" spans="1:10">
      <c r="A35" s="6" t="s">
        <v>1888</v>
      </c>
      <c r="B35" s="6" t="s">
        <v>1908</v>
      </c>
      <c r="C35" s="6" t="s">
        <v>1898</v>
      </c>
      <c r="D35" s="6" t="s">
        <v>1931</v>
      </c>
      <c r="E35" s="6" t="s">
        <v>1932</v>
      </c>
      <c r="F35" s="6">
        <v>300</v>
      </c>
      <c r="G35" s="7">
        <f t="shared" si="3"/>
        <v>5789.74358974359</v>
      </c>
      <c r="H35" s="7">
        <f t="shared" si="0"/>
        <v>984.25641025641</v>
      </c>
      <c r="I35" s="10">
        <v>6774</v>
      </c>
      <c r="J35" s="12"/>
    </row>
    <row r="36" s="1" customFormat="1" spans="1:10">
      <c r="A36" s="6" t="s">
        <v>1888</v>
      </c>
      <c r="B36" s="6" t="s">
        <v>1908</v>
      </c>
      <c r="C36" s="6" t="s">
        <v>1315</v>
      </c>
      <c r="D36" s="6" t="s">
        <v>1933</v>
      </c>
      <c r="E36" s="6" t="s">
        <v>1934</v>
      </c>
      <c r="F36" s="6">
        <v>140</v>
      </c>
      <c r="G36" s="7">
        <f t="shared" si="3"/>
        <v>3246.32478632479</v>
      </c>
      <c r="H36" s="7">
        <f t="shared" si="0"/>
        <v>551.875213675214</v>
      </c>
      <c r="I36" s="10">
        <v>3798.2</v>
      </c>
      <c r="J36" s="12"/>
    </row>
    <row r="37" s="1" customFormat="1" spans="1:10">
      <c r="A37" s="6" t="s">
        <v>1888</v>
      </c>
      <c r="B37" s="6" t="s">
        <v>1908</v>
      </c>
      <c r="C37" s="6" t="s">
        <v>1935</v>
      </c>
      <c r="D37" s="6" t="s">
        <v>1936</v>
      </c>
      <c r="E37" s="6" t="s">
        <v>1937</v>
      </c>
      <c r="F37" s="6">
        <v>50</v>
      </c>
      <c r="G37" s="7">
        <f t="shared" si="3"/>
        <v>1167.94871794872</v>
      </c>
      <c r="H37" s="7">
        <f t="shared" si="0"/>
        <v>198.551282051282</v>
      </c>
      <c r="I37" s="10">
        <v>1366.5</v>
      </c>
      <c r="J37" s="12"/>
    </row>
    <row r="38" s="1" customFormat="1" spans="1:10">
      <c r="A38" s="6" t="s">
        <v>1888</v>
      </c>
      <c r="B38" s="6" t="s">
        <v>1908</v>
      </c>
      <c r="C38" s="6" t="s">
        <v>1938</v>
      </c>
      <c r="D38" s="6" t="s">
        <v>1939</v>
      </c>
      <c r="E38" s="6" t="s">
        <v>1940</v>
      </c>
      <c r="F38" s="6">
        <v>20</v>
      </c>
      <c r="G38" s="7">
        <f t="shared" si="3"/>
        <v>157.264957264957</v>
      </c>
      <c r="H38" s="7">
        <f t="shared" si="0"/>
        <v>26.7350427350427</v>
      </c>
      <c r="I38" s="10">
        <v>184</v>
      </c>
      <c r="J38" s="12"/>
    </row>
    <row r="39" s="1" customFormat="1" spans="1:10">
      <c r="A39" s="6" t="s">
        <v>1888</v>
      </c>
      <c r="B39" s="6" t="s">
        <v>1908</v>
      </c>
      <c r="C39" s="6" t="s">
        <v>274</v>
      </c>
      <c r="D39" s="6" t="s">
        <v>258</v>
      </c>
      <c r="E39" s="6" t="s">
        <v>1941</v>
      </c>
      <c r="F39" s="6">
        <v>240</v>
      </c>
      <c r="G39" s="7">
        <f t="shared" si="3"/>
        <v>6098.46153846154</v>
      </c>
      <c r="H39" s="7">
        <f t="shared" si="0"/>
        <v>1036.73846153846</v>
      </c>
      <c r="I39" s="10">
        <v>7135.2</v>
      </c>
      <c r="J39" s="12"/>
    </row>
    <row r="40" s="1" customFormat="1" spans="1:10">
      <c r="A40" s="6" t="s">
        <v>1888</v>
      </c>
      <c r="B40" s="6" t="s">
        <v>1908</v>
      </c>
      <c r="C40" s="6" t="s">
        <v>1942</v>
      </c>
      <c r="D40" s="6" t="s">
        <v>559</v>
      </c>
      <c r="E40" s="6" t="s">
        <v>320</v>
      </c>
      <c r="F40" s="6">
        <v>50</v>
      </c>
      <c r="G40" s="7">
        <f t="shared" si="3"/>
        <v>149.57264957265</v>
      </c>
      <c r="H40" s="7">
        <f t="shared" si="0"/>
        <v>25.4273504273504</v>
      </c>
      <c r="I40" s="10">
        <v>175</v>
      </c>
      <c r="J40" s="12"/>
    </row>
    <row r="41" s="1" customFormat="1" spans="1:10">
      <c r="A41" s="6" t="s">
        <v>1888</v>
      </c>
      <c r="B41" s="6" t="s">
        <v>1908</v>
      </c>
      <c r="C41" s="6" t="s">
        <v>1943</v>
      </c>
      <c r="D41" s="6" t="s">
        <v>1944</v>
      </c>
      <c r="E41" s="6" t="s">
        <v>1945</v>
      </c>
      <c r="F41" s="6">
        <v>10</v>
      </c>
      <c r="G41" s="7">
        <f t="shared" si="3"/>
        <v>105.982905982906</v>
      </c>
      <c r="H41" s="7">
        <f t="shared" si="0"/>
        <v>18.017094017094</v>
      </c>
      <c r="I41" s="10">
        <v>124</v>
      </c>
      <c r="J41" s="12"/>
    </row>
    <row r="42" s="1" customFormat="1" spans="1:10">
      <c r="A42" s="6" t="s">
        <v>1888</v>
      </c>
      <c r="B42" s="6" t="s">
        <v>1908</v>
      </c>
      <c r="C42" s="6" t="s">
        <v>1946</v>
      </c>
      <c r="D42" s="6" t="s">
        <v>1947</v>
      </c>
      <c r="E42" s="6" t="s">
        <v>1941</v>
      </c>
      <c r="F42" s="6">
        <v>200</v>
      </c>
      <c r="G42" s="7">
        <f t="shared" si="3"/>
        <v>606.837606837607</v>
      </c>
      <c r="H42" s="7">
        <f t="shared" si="0"/>
        <v>103.162393162393</v>
      </c>
      <c r="I42" s="10">
        <v>710</v>
      </c>
      <c r="J42" s="12"/>
    </row>
    <row r="43" s="1" customFormat="1" spans="1:10">
      <c r="A43" s="6" t="s">
        <v>1888</v>
      </c>
      <c r="B43" s="6" t="s">
        <v>1908</v>
      </c>
      <c r="C43" s="6" t="s">
        <v>1948</v>
      </c>
      <c r="D43" s="6" t="s">
        <v>1949</v>
      </c>
      <c r="E43" s="6" t="s">
        <v>1950</v>
      </c>
      <c r="F43" s="6">
        <v>100</v>
      </c>
      <c r="G43" s="7">
        <f t="shared" si="3"/>
        <v>758.974358974359</v>
      </c>
      <c r="H43" s="7">
        <f t="shared" si="0"/>
        <v>129.025641025641</v>
      </c>
      <c r="I43" s="10">
        <v>888</v>
      </c>
      <c r="J43" s="12"/>
    </row>
    <row r="44" s="1" customFormat="1" spans="1:10">
      <c r="A44" s="6" t="s">
        <v>1888</v>
      </c>
      <c r="B44" s="6" t="s">
        <v>1908</v>
      </c>
      <c r="C44" s="6" t="s">
        <v>1951</v>
      </c>
      <c r="D44" s="6" t="s">
        <v>1159</v>
      </c>
      <c r="E44" s="6" t="s">
        <v>1952</v>
      </c>
      <c r="F44" s="6">
        <v>240</v>
      </c>
      <c r="G44" s="7">
        <f t="shared" si="3"/>
        <v>3835.89743589744</v>
      </c>
      <c r="H44" s="7">
        <f t="shared" si="0"/>
        <v>652.102564102564</v>
      </c>
      <c r="I44" s="10">
        <v>4488</v>
      </c>
      <c r="J44" s="12"/>
    </row>
    <row r="45" s="1" customFormat="1" spans="1:10">
      <c r="A45" s="6" t="s">
        <v>1888</v>
      </c>
      <c r="B45" s="6" t="s">
        <v>1908</v>
      </c>
      <c r="C45" s="6" t="s">
        <v>601</v>
      </c>
      <c r="D45" s="6" t="s">
        <v>602</v>
      </c>
      <c r="E45" s="6" t="s">
        <v>1953</v>
      </c>
      <c r="F45" s="6">
        <v>20</v>
      </c>
      <c r="G45" s="7">
        <f t="shared" si="3"/>
        <v>82.0512820512821</v>
      </c>
      <c r="H45" s="7">
        <f t="shared" si="0"/>
        <v>13.948717948718</v>
      </c>
      <c r="I45" s="10">
        <v>96</v>
      </c>
      <c r="J45" s="12"/>
    </row>
    <row r="46" s="1" customFormat="1" spans="1:10">
      <c r="A46" s="6" t="s">
        <v>1888</v>
      </c>
      <c r="B46" s="6" t="s">
        <v>1908</v>
      </c>
      <c r="C46" s="6" t="s">
        <v>1954</v>
      </c>
      <c r="D46" s="6" t="s">
        <v>1955</v>
      </c>
      <c r="E46" s="6" t="s">
        <v>1956</v>
      </c>
      <c r="F46" s="6">
        <v>20</v>
      </c>
      <c r="G46" s="7">
        <f t="shared" si="3"/>
        <v>475.726495726496</v>
      </c>
      <c r="H46" s="7">
        <f t="shared" si="0"/>
        <v>80.8735042735043</v>
      </c>
      <c r="I46" s="10">
        <v>556.6</v>
      </c>
      <c r="J46" s="12"/>
    </row>
    <row r="47" s="1" customFormat="1" spans="1:10">
      <c r="A47" s="6" t="s">
        <v>1888</v>
      </c>
      <c r="B47" s="6" t="s">
        <v>1908</v>
      </c>
      <c r="C47" s="6" t="s">
        <v>1957</v>
      </c>
      <c r="D47" s="6" t="s">
        <v>1029</v>
      </c>
      <c r="E47" s="6" t="s">
        <v>1958</v>
      </c>
      <c r="F47" s="6">
        <v>400</v>
      </c>
      <c r="G47" s="7">
        <f t="shared" si="3"/>
        <v>11976.0683760684</v>
      </c>
      <c r="H47" s="7">
        <f t="shared" si="0"/>
        <v>2035.93162393162</v>
      </c>
      <c r="I47" s="10">
        <v>14012</v>
      </c>
      <c r="J47" s="12"/>
    </row>
    <row r="48" s="1" customFormat="1" spans="1:10">
      <c r="A48" s="6" t="s">
        <v>1888</v>
      </c>
      <c r="B48" s="6" t="s">
        <v>1908</v>
      </c>
      <c r="C48" s="6" t="s">
        <v>1959</v>
      </c>
      <c r="D48" s="6" t="s">
        <v>1960</v>
      </c>
      <c r="E48" s="6" t="s">
        <v>1961</v>
      </c>
      <c r="F48" s="6">
        <v>300</v>
      </c>
      <c r="G48" s="7">
        <f t="shared" si="3"/>
        <v>11071.7948717949</v>
      </c>
      <c r="H48" s="7">
        <f t="shared" si="0"/>
        <v>1882.20512820513</v>
      </c>
      <c r="I48" s="10">
        <v>12954</v>
      </c>
      <c r="J48" s="12"/>
    </row>
    <row r="49" s="1" customFormat="1" spans="1:10">
      <c r="A49" s="6" t="s">
        <v>1888</v>
      </c>
      <c r="B49" s="6" t="s">
        <v>1908</v>
      </c>
      <c r="C49" s="6" t="s">
        <v>1962</v>
      </c>
      <c r="D49" s="6" t="s">
        <v>1963</v>
      </c>
      <c r="E49" s="6" t="s">
        <v>1964</v>
      </c>
      <c r="F49" s="6">
        <v>20</v>
      </c>
      <c r="G49" s="7">
        <f t="shared" si="3"/>
        <v>66.6666666666667</v>
      </c>
      <c r="H49" s="7">
        <f t="shared" si="0"/>
        <v>11.3333333333333</v>
      </c>
      <c r="I49" s="10">
        <v>78</v>
      </c>
      <c r="J49" s="12"/>
    </row>
    <row r="50" s="1" customFormat="1" spans="1:10">
      <c r="A50" s="6" t="s">
        <v>1888</v>
      </c>
      <c r="B50" s="6" t="s">
        <v>1908</v>
      </c>
      <c r="C50" s="6" t="s">
        <v>476</v>
      </c>
      <c r="D50" s="6" t="s">
        <v>1965</v>
      </c>
      <c r="E50" s="6" t="s">
        <v>1966</v>
      </c>
      <c r="F50" s="6">
        <v>20</v>
      </c>
      <c r="G50" s="7">
        <f t="shared" si="3"/>
        <v>423.076923076923</v>
      </c>
      <c r="H50" s="7">
        <f t="shared" si="0"/>
        <v>71.9230769230769</v>
      </c>
      <c r="I50" s="10">
        <v>495</v>
      </c>
      <c r="J50" s="12"/>
    </row>
    <row r="51" s="1" customFormat="1" spans="1:10">
      <c r="A51" s="6" t="s">
        <v>1888</v>
      </c>
      <c r="B51" s="6" t="s">
        <v>1908</v>
      </c>
      <c r="C51" s="6" t="s">
        <v>274</v>
      </c>
      <c r="D51" s="6" t="s">
        <v>1967</v>
      </c>
      <c r="E51" s="6" t="s">
        <v>1941</v>
      </c>
      <c r="F51" s="6">
        <v>500</v>
      </c>
      <c r="G51" s="7">
        <f t="shared" si="3"/>
        <v>14414.5299145299</v>
      </c>
      <c r="H51" s="7">
        <f t="shared" si="0"/>
        <v>2450.47008547009</v>
      </c>
      <c r="I51" s="10">
        <v>16865</v>
      </c>
      <c r="J51" s="12"/>
    </row>
    <row r="52" s="1" customFormat="1" spans="1:10">
      <c r="A52" s="6" t="s">
        <v>1888</v>
      </c>
      <c r="B52" s="6" t="s">
        <v>1908</v>
      </c>
      <c r="C52" s="6" t="s">
        <v>1968</v>
      </c>
      <c r="D52" s="6" t="s">
        <v>1912</v>
      </c>
      <c r="E52" s="6" t="s">
        <v>1969</v>
      </c>
      <c r="F52" s="6">
        <v>10</v>
      </c>
      <c r="G52" s="7">
        <f t="shared" si="3"/>
        <v>55.5555555555556</v>
      </c>
      <c r="H52" s="7">
        <f t="shared" si="0"/>
        <v>9.44444444444444</v>
      </c>
      <c r="I52" s="10">
        <v>65</v>
      </c>
      <c r="J52" s="12"/>
    </row>
    <row r="53" s="1" customFormat="1" spans="1:10">
      <c r="A53" s="6" t="s">
        <v>1888</v>
      </c>
      <c r="B53" s="6" t="s">
        <v>1908</v>
      </c>
      <c r="C53" s="6" t="s">
        <v>569</v>
      </c>
      <c r="D53" s="6" t="s">
        <v>570</v>
      </c>
      <c r="E53" s="6" t="s">
        <v>1970</v>
      </c>
      <c r="F53" s="6">
        <v>30</v>
      </c>
      <c r="G53" s="7">
        <f t="shared" si="3"/>
        <v>56.4102564102564</v>
      </c>
      <c r="H53" s="7">
        <f t="shared" si="0"/>
        <v>9.58974358974359</v>
      </c>
      <c r="I53" s="10">
        <v>66</v>
      </c>
      <c r="J53" s="12"/>
    </row>
    <row r="54" s="1" customFormat="1" spans="1:10">
      <c r="A54" s="6" t="s">
        <v>1888</v>
      </c>
      <c r="B54" s="6" t="s">
        <v>1908</v>
      </c>
      <c r="C54" s="6" t="s">
        <v>554</v>
      </c>
      <c r="D54" s="6" t="s">
        <v>1971</v>
      </c>
      <c r="E54" s="6" t="s">
        <v>1972</v>
      </c>
      <c r="F54" s="6">
        <v>10</v>
      </c>
      <c r="G54" s="7">
        <f t="shared" si="3"/>
        <v>869.230769230769</v>
      </c>
      <c r="H54" s="7">
        <f t="shared" si="0"/>
        <v>147.769230769231</v>
      </c>
      <c r="I54" s="10">
        <v>1017</v>
      </c>
      <c r="J54" s="12"/>
    </row>
    <row r="55" s="1" customFormat="1" spans="1:10">
      <c r="A55" s="6" t="s">
        <v>1888</v>
      </c>
      <c r="B55" s="6" t="s">
        <v>1908</v>
      </c>
      <c r="C55" s="6" t="s">
        <v>245</v>
      </c>
      <c r="D55" s="6" t="s">
        <v>246</v>
      </c>
      <c r="E55" s="6" t="s">
        <v>1973</v>
      </c>
      <c r="F55" s="6">
        <v>100</v>
      </c>
      <c r="G55" s="7">
        <f t="shared" si="3"/>
        <v>1882.05128205128</v>
      </c>
      <c r="H55" s="7">
        <f t="shared" si="0"/>
        <v>319.948717948718</v>
      </c>
      <c r="I55" s="10">
        <v>2202</v>
      </c>
      <c r="J55" s="12"/>
    </row>
    <row r="56" s="1" customFormat="1" spans="1:10">
      <c r="A56" s="6" t="s">
        <v>1888</v>
      </c>
      <c r="B56" s="6" t="s">
        <v>1908</v>
      </c>
      <c r="C56" s="6" t="s">
        <v>1791</v>
      </c>
      <c r="D56" s="6" t="s">
        <v>1974</v>
      </c>
      <c r="E56" s="6" t="s">
        <v>1975</v>
      </c>
      <c r="F56" s="6">
        <v>60</v>
      </c>
      <c r="G56" s="7">
        <f t="shared" si="3"/>
        <v>829.230769230769</v>
      </c>
      <c r="H56" s="7">
        <f t="shared" si="0"/>
        <v>140.969230769231</v>
      </c>
      <c r="I56" s="10">
        <v>970.2</v>
      </c>
      <c r="J56" s="12"/>
    </row>
    <row r="57" s="1" customFormat="1" spans="1:10">
      <c r="A57" s="6" t="s">
        <v>1888</v>
      </c>
      <c r="B57" s="6" t="s">
        <v>1908</v>
      </c>
      <c r="C57" s="6" t="s">
        <v>1976</v>
      </c>
      <c r="D57" s="6" t="s">
        <v>1977</v>
      </c>
      <c r="E57" s="6" t="s">
        <v>1978</v>
      </c>
      <c r="F57" s="6">
        <v>30</v>
      </c>
      <c r="G57" s="7">
        <f t="shared" si="3"/>
        <v>128.205128205128</v>
      </c>
      <c r="H57" s="7">
        <f t="shared" si="0"/>
        <v>21.7948717948718</v>
      </c>
      <c r="I57" s="10">
        <v>150</v>
      </c>
      <c r="J57" s="12"/>
    </row>
    <row r="58" s="1" customFormat="1" spans="1:10">
      <c r="A58" s="6" t="s">
        <v>1888</v>
      </c>
      <c r="B58" s="6" t="s">
        <v>1908</v>
      </c>
      <c r="C58" s="6" t="s">
        <v>1979</v>
      </c>
      <c r="D58" s="6" t="s">
        <v>1980</v>
      </c>
      <c r="E58" s="6" t="s">
        <v>1981</v>
      </c>
      <c r="F58" s="6">
        <v>40</v>
      </c>
      <c r="G58" s="7">
        <f t="shared" si="3"/>
        <v>174.358974358974</v>
      </c>
      <c r="H58" s="7">
        <f t="shared" si="0"/>
        <v>29.6410256410256</v>
      </c>
      <c r="I58" s="10">
        <v>204</v>
      </c>
      <c r="J58" s="12"/>
    </row>
    <row r="59" s="1" customFormat="1" spans="1:10">
      <c r="A59" s="6" t="s">
        <v>1888</v>
      </c>
      <c r="B59" s="6" t="s">
        <v>1908</v>
      </c>
      <c r="C59" s="6" t="s">
        <v>1982</v>
      </c>
      <c r="D59" s="6" t="s">
        <v>1983</v>
      </c>
      <c r="E59" s="6" t="s">
        <v>1984</v>
      </c>
      <c r="F59" s="6">
        <v>300</v>
      </c>
      <c r="G59" s="7">
        <f t="shared" si="3"/>
        <v>6105.12820512821</v>
      </c>
      <c r="H59" s="7">
        <f t="shared" si="0"/>
        <v>1037.87179487179</v>
      </c>
      <c r="I59" s="10">
        <v>7143</v>
      </c>
      <c r="J59" s="12"/>
    </row>
    <row r="60" s="1" customFormat="1" spans="1:10">
      <c r="A60" s="6" t="s">
        <v>1888</v>
      </c>
      <c r="B60" s="6" t="s">
        <v>1908</v>
      </c>
      <c r="C60" s="6" t="s">
        <v>471</v>
      </c>
      <c r="D60" s="6" t="s">
        <v>33</v>
      </c>
      <c r="E60" s="6" t="s">
        <v>1985</v>
      </c>
      <c r="F60" s="6">
        <v>50</v>
      </c>
      <c r="G60" s="7">
        <f t="shared" si="3"/>
        <v>162.393162393162</v>
      </c>
      <c r="H60" s="7">
        <f t="shared" si="0"/>
        <v>27.6068376068376</v>
      </c>
      <c r="I60" s="10">
        <v>190</v>
      </c>
      <c r="J60" s="12"/>
    </row>
    <row r="61" s="1" customFormat="1" spans="1:10">
      <c r="A61" s="6" t="s">
        <v>1888</v>
      </c>
      <c r="B61" s="6" t="s">
        <v>1908</v>
      </c>
      <c r="C61" s="6" t="s">
        <v>1986</v>
      </c>
      <c r="D61" s="6" t="s">
        <v>1987</v>
      </c>
      <c r="E61" s="6" t="s">
        <v>1988</v>
      </c>
      <c r="F61" s="6">
        <v>18</v>
      </c>
      <c r="G61" s="7">
        <f t="shared" si="3"/>
        <v>41.3846153846154</v>
      </c>
      <c r="H61" s="7">
        <f t="shared" si="0"/>
        <v>7.03538461538462</v>
      </c>
      <c r="I61" s="10">
        <v>48.42</v>
      </c>
      <c r="J61" s="12"/>
    </row>
    <row r="62" s="1" customFormat="1" spans="1:10">
      <c r="A62" s="6" t="s">
        <v>1888</v>
      </c>
      <c r="B62" s="6" t="s">
        <v>1908</v>
      </c>
      <c r="C62" s="6" t="s">
        <v>1989</v>
      </c>
      <c r="D62" s="6" t="s">
        <v>815</v>
      </c>
      <c r="E62" s="6" t="s">
        <v>1990</v>
      </c>
      <c r="F62" s="6">
        <v>100</v>
      </c>
      <c r="G62" s="7">
        <f t="shared" si="3"/>
        <v>126.495726495727</v>
      </c>
      <c r="H62" s="7">
        <f t="shared" si="0"/>
        <v>21.5042735042735</v>
      </c>
      <c r="I62" s="10">
        <v>148</v>
      </c>
      <c r="J62" s="12"/>
    </row>
    <row r="63" s="1" customFormat="1" spans="1:10">
      <c r="A63" s="6" t="s">
        <v>1888</v>
      </c>
      <c r="B63" s="6" t="s">
        <v>1908</v>
      </c>
      <c r="C63" s="6" t="s">
        <v>459</v>
      </c>
      <c r="D63" s="6" t="s">
        <v>1991</v>
      </c>
      <c r="E63" s="6" t="s">
        <v>1992</v>
      </c>
      <c r="F63" s="6">
        <v>60</v>
      </c>
      <c r="G63" s="7">
        <f t="shared" si="3"/>
        <v>1411.79487179487</v>
      </c>
      <c r="H63" s="7">
        <f t="shared" si="0"/>
        <v>240.005128205128</v>
      </c>
      <c r="I63" s="10">
        <v>1651.8</v>
      </c>
      <c r="J63" s="12"/>
    </row>
    <row r="64" s="1" customFormat="1" spans="1:10">
      <c r="A64" s="6" t="s">
        <v>1888</v>
      </c>
      <c r="B64" s="6" t="s">
        <v>1908</v>
      </c>
      <c r="C64" s="6" t="s">
        <v>1993</v>
      </c>
      <c r="D64" s="6" t="s">
        <v>1224</v>
      </c>
      <c r="E64" s="6" t="s">
        <v>1994</v>
      </c>
      <c r="F64" s="6">
        <v>200</v>
      </c>
      <c r="G64" s="7">
        <f t="shared" si="3"/>
        <v>543.589743589744</v>
      </c>
      <c r="H64" s="7">
        <f t="shared" si="0"/>
        <v>92.4102564102564</v>
      </c>
      <c r="I64" s="10">
        <v>636</v>
      </c>
      <c r="J64" s="12"/>
    </row>
    <row r="65" s="1" customFormat="1" spans="1:10">
      <c r="A65" s="6" t="s">
        <v>1888</v>
      </c>
      <c r="B65" s="6" t="s">
        <v>1908</v>
      </c>
      <c r="C65" s="6" t="s">
        <v>1995</v>
      </c>
      <c r="D65" s="6" t="s">
        <v>106</v>
      </c>
      <c r="E65" s="6" t="s">
        <v>1996</v>
      </c>
      <c r="F65" s="6">
        <v>20</v>
      </c>
      <c r="G65" s="7">
        <f t="shared" si="3"/>
        <v>116.239316239316</v>
      </c>
      <c r="H65" s="7">
        <f t="shared" si="0"/>
        <v>19.7606837606838</v>
      </c>
      <c r="I65" s="10">
        <v>136</v>
      </c>
      <c r="J65" s="12"/>
    </row>
    <row r="66" s="1" customFormat="1" spans="1:10">
      <c r="A66" s="6" t="s">
        <v>1888</v>
      </c>
      <c r="B66" s="6" t="s">
        <v>1908</v>
      </c>
      <c r="C66" s="6" t="s">
        <v>317</v>
      </c>
      <c r="D66" s="6" t="s">
        <v>1997</v>
      </c>
      <c r="E66" s="6" t="s">
        <v>1998</v>
      </c>
      <c r="F66" s="6">
        <v>60</v>
      </c>
      <c r="G66" s="7">
        <f t="shared" si="3"/>
        <v>321.025641025641</v>
      </c>
      <c r="H66" s="7">
        <f t="shared" ref="H66:H129" si="4">G66*0.17</f>
        <v>54.574358974359</v>
      </c>
      <c r="I66" s="10">
        <v>375.6</v>
      </c>
      <c r="J66" s="12">
        <v>116675.28</v>
      </c>
    </row>
    <row r="67" s="1" customFormat="1" spans="1:10">
      <c r="A67" s="6" t="s">
        <v>1888</v>
      </c>
      <c r="B67" s="6" t="s">
        <v>1908</v>
      </c>
      <c r="C67" s="6" t="s">
        <v>91</v>
      </c>
      <c r="D67" s="6" t="s">
        <v>1999</v>
      </c>
      <c r="E67" s="6" t="s">
        <v>2000</v>
      </c>
      <c r="F67" s="6">
        <v>100</v>
      </c>
      <c r="G67" s="7">
        <f t="shared" si="3"/>
        <v>475.213675213675</v>
      </c>
      <c r="H67" s="7">
        <f t="shared" si="4"/>
        <v>80.7863247863248</v>
      </c>
      <c r="I67" s="10">
        <v>556</v>
      </c>
      <c r="J67" s="12"/>
    </row>
    <row r="68" s="1" customFormat="1" spans="1:10">
      <c r="A68" s="6" t="s">
        <v>1888</v>
      </c>
      <c r="B68" s="6" t="s">
        <v>1908</v>
      </c>
      <c r="C68" s="6" t="s">
        <v>2001</v>
      </c>
      <c r="D68" s="6" t="s">
        <v>2002</v>
      </c>
      <c r="E68" s="6" t="s">
        <v>2003</v>
      </c>
      <c r="F68" s="6">
        <v>100</v>
      </c>
      <c r="G68" s="7">
        <f t="shared" si="3"/>
        <v>542.735042735043</v>
      </c>
      <c r="H68" s="7">
        <f t="shared" si="4"/>
        <v>92.2649572649573</v>
      </c>
      <c r="I68" s="10">
        <v>635</v>
      </c>
      <c r="J68" s="12"/>
    </row>
    <row r="69" s="1" customFormat="1" spans="1:10">
      <c r="A69" s="6" t="s">
        <v>1888</v>
      </c>
      <c r="B69" s="6" t="s">
        <v>1908</v>
      </c>
      <c r="C69" s="6" t="s">
        <v>2004</v>
      </c>
      <c r="D69" s="6" t="s">
        <v>2005</v>
      </c>
      <c r="E69" s="6" t="s">
        <v>1945</v>
      </c>
      <c r="F69" s="6">
        <v>600</v>
      </c>
      <c r="G69" s="7">
        <f t="shared" si="3"/>
        <v>12692.3076923077</v>
      </c>
      <c r="H69" s="7">
        <f t="shared" si="4"/>
        <v>2157.69230769231</v>
      </c>
      <c r="I69" s="10">
        <v>14850</v>
      </c>
      <c r="J69" s="12"/>
    </row>
    <row r="70" s="1" customFormat="1" spans="1:10">
      <c r="A70" s="6" t="s">
        <v>1888</v>
      </c>
      <c r="B70" s="6" t="s">
        <v>1908</v>
      </c>
      <c r="C70" s="6" t="s">
        <v>2006</v>
      </c>
      <c r="D70" s="6" t="s">
        <v>2007</v>
      </c>
      <c r="E70" s="6" t="s">
        <v>2008</v>
      </c>
      <c r="F70" s="6">
        <v>40</v>
      </c>
      <c r="G70" s="7">
        <f t="shared" si="3"/>
        <v>466.666666666667</v>
      </c>
      <c r="H70" s="7">
        <f t="shared" si="4"/>
        <v>79.3333333333333</v>
      </c>
      <c r="I70" s="10">
        <v>546</v>
      </c>
      <c r="J70" s="12"/>
    </row>
    <row r="71" s="1" customFormat="1" spans="1:10">
      <c r="A71" s="6" t="s">
        <v>1888</v>
      </c>
      <c r="B71" s="6" t="s">
        <v>1908</v>
      </c>
      <c r="C71" s="6" t="s">
        <v>533</v>
      </c>
      <c r="D71" s="6" t="s">
        <v>2009</v>
      </c>
      <c r="E71" s="6" t="s">
        <v>2010</v>
      </c>
      <c r="F71" s="6">
        <v>400</v>
      </c>
      <c r="G71" s="7">
        <f t="shared" si="3"/>
        <v>5736.75213675214</v>
      </c>
      <c r="H71" s="7">
        <f t="shared" si="4"/>
        <v>975.247863247863</v>
      </c>
      <c r="I71" s="10">
        <v>6712</v>
      </c>
      <c r="J71" s="12"/>
    </row>
    <row r="72" s="1" customFormat="1" spans="1:10">
      <c r="A72" s="6" t="s">
        <v>1888</v>
      </c>
      <c r="B72" s="6" t="s">
        <v>1908</v>
      </c>
      <c r="C72" s="6" t="s">
        <v>2011</v>
      </c>
      <c r="D72" s="6" t="s">
        <v>577</v>
      </c>
      <c r="E72" s="6" t="s">
        <v>2012</v>
      </c>
      <c r="F72" s="6">
        <v>600</v>
      </c>
      <c r="G72" s="7">
        <f t="shared" si="3"/>
        <v>1466.66666666667</v>
      </c>
      <c r="H72" s="7">
        <f t="shared" si="4"/>
        <v>249.333333333333</v>
      </c>
      <c r="I72" s="10">
        <v>1716</v>
      </c>
      <c r="J72" s="12"/>
    </row>
    <row r="73" s="1" customFormat="1" spans="1:10">
      <c r="A73" s="6" t="s">
        <v>1888</v>
      </c>
      <c r="B73" s="6" t="s">
        <v>1908</v>
      </c>
      <c r="C73" s="6" t="s">
        <v>2013</v>
      </c>
      <c r="D73" s="6" t="s">
        <v>2014</v>
      </c>
      <c r="E73" s="6" t="s">
        <v>2015</v>
      </c>
      <c r="F73" s="6">
        <v>50</v>
      </c>
      <c r="G73" s="7">
        <f t="shared" si="3"/>
        <v>79.0598290598291</v>
      </c>
      <c r="H73" s="7">
        <f t="shared" si="4"/>
        <v>13.4401709401709</v>
      </c>
      <c r="I73" s="10">
        <v>92.5</v>
      </c>
      <c r="J73" s="12"/>
    </row>
    <row r="74" s="1" customFormat="1" spans="1:10">
      <c r="A74" s="6" t="s">
        <v>1888</v>
      </c>
      <c r="B74" s="6" t="s">
        <v>1908</v>
      </c>
      <c r="C74" s="6" t="s">
        <v>2016</v>
      </c>
      <c r="D74" s="6" t="s">
        <v>236</v>
      </c>
      <c r="E74" s="6" t="s">
        <v>2017</v>
      </c>
      <c r="F74" s="6">
        <v>20</v>
      </c>
      <c r="G74" s="7">
        <f t="shared" si="3"/>
        <v>171.623931623932</v>
      </c>
      <c r="H74" s="7">
        <f t="shared" si="4"/>
        <v>29.1760683760684</v>
      </c>
      <c r="I74" s="10">
        <v>200.8</v>
      </c>
      <c r="J74" s="12"/>
    </row>
    <row r="75" s="1" customFormat="1" spans="1:10">
      <c r="A75" s="6" t="s">
        <v>1888</v>
      </c>
      <c r="B75" s="6" t="s">
        <v>1908</v>
      </c>
      <c r="C75" s="6" t="s">
        <v>2018</v>
      </c>
      <c r="D75" s="6" t="s">
        <v>2019</v>
      </c>
      <c r="E75" s="6" t="s">
        <v>2020</v>
      </c>
      <c r="F75" s="6">
        <v>20</v>
      </c>
      <c r="G75" s="7">
        <f t="shared" si="3"/>
        <v>205.128205128205</v>
      </c>
      <c r="H75" s="7">
        <f t="shared" si="4"/>
        <v>34.8717948717949</v>
      </c>
      <c r="I75" s="10">
        <v>240</v>
      </c>
      <c r="J75" s="12"/>
    </row>
    <row r="76" s="1" customFormat="1" spans="1:10">
      <c r="A76" s="6" t="s">
        <v>1888</v>
      </c>
      <c r="B76" s="6" t="s">
        <v>1908</v>
      </c>
      <c r="C76" s="6" t="s">
        <v>2021</v>
      </c>
      <c r="D76" s="6" t="s">
        <v>2022</v>
      </c>
      <c r="E76" s="6" t="s">
        <v>2023</v>
      </c>
      <c r="F76" s="6">
        <v>20</v>
      </c>
      <c r="G76" s="7">
        <f t="shared" si="3"/>
        <v>167.521367521368</v>
      </c>
      <c r="H76" s="7">
        <f t="shared" si="4"/>
        <v>28.4786324786325</v>
      </c>
      <c r="I76" s="10">
        <v>196</v>
      </c>
      <c r="J76" s="12"/>
    </row>
    <row r="77" s="1" customFormat="1" spans="1:10">
      <c r="A77" s="6" t="s">
        <v>1888</v>
      </c>
      <c r="B77" s="6" t="s">
        <v>1908</v>
      </c>
      <c r="C77" s="6" t="s">
        <v>2024</v>
      </c>
      <c r="D77" s="6" t="s">
        <v>1270</v>
      </c>
      <c r="E77" s="6" t="s">
        <v>2025</v>
      </c>
      <c r="F77" s="6">
        <v>200</v>
      </c>
      <c r="G77" s="7">
        <f t="shared" si="3"/>
        <v>4601.7094017094</v>
      </c>
      <c r="H77" s="7">
        <f t="shared" si="4"/>
        <v>782.290598290598</v>
      </c>
      <c r="I77" s="10">
        <v>5384</v>
      </c>
      <c r="J77" s="12"/>
    </row>
    <row r="78" s="1" customFormat="1" spans="1:10">
      <c r="A78" s="6" t="s">
        <v>1888</v>
      </c>
      <c r="B78" s="6" t="s">
        <v>1908</v>
      </c>
      <c r="C78" s="6" t="s">
        <v>1304</v>
      </c>
      <c r="D78" s="6" t="s">
        <v>987</v>
      </c>
      <c r="E78" s="6" t="s">
        <v>2026</v>
      </c>
      <c r="F78" s="6">
        <v>150</v>
      </c>
      <c r="G78" s="7">
        <f t="shared" si="3"/>
        <v>3255.12820512821</v>
      </c>
      <c r="H78" s="7">
        <f t="shared" si="4"/>
        <v>553.371794871795</v>
      </c>
      <c r="I78" s="10">
        <v>3808.5</v>
      </c>
      <c r="J78" s="12"/>
    </row>
    <row r="79" s="1" customFormat="1" spans="1:10">
      <c r="A79" s="6" t="s">
        <v>1888</v>
      </c>
      <c r="B79" s="6" t="s">
        <v>1908</v>
      </c>
      <c r="C79" s="6" t="s">
        <v>2027</v>
      </c>
      <c r="D79" s="6" t="s">
        <v>2028</v>
      </c>
      <c r="E79" s="6" t="s">
        <v>1941</v>
      </c>
      <c r="F79" s="6">
        <v>30</v>
      </c>
      <c r="G79" s="7">
        <f t="shared" si="3"/>
        <v>82.0512820512821</v>
      </c>
      <c r="H79" s="7">
        <f t="shared" si="4"/>
        <v>13.948717948718</v>
      </c>
      <c r="I79" s="10">
        <v>96</v>
      </c>
      <c r="J79" s="12"/>
    </row>
    <row r="80" s="1" customFormat="1" spans="1:10">
      <c r="A80" s="6" t="s">
        <v>1888</v>
      </c>
      <c r="B80" s="6" t="s">
        <v>1908</v>
      </c>
      <c r="C80" s="6" t="s">
        <v>604</v>
      </c>
      <c r="D80" s="6" t="s">
        <v>2029</v>
      </c>
      <c r="E80" s="6" t="s">
        <v>2030</v>
      </c>
      <c r="F80" s="6">
        <v>50</v>
      </c>
      <c r="G80" s="7">
        <f t="shared" si="3"/>
        <v>149.57264957265</v>
      </c>
      <c r="H80" s="7">
        <f t="shared" si="4"/>
        <v>25.4273504273504</v>
      </c>
      <c r="I80" s="10">
        <v>175</v>
      </c>
      <c r="J80" s="12"/>
    </row>
    <row r="81" s="1" customFormat="1" spans="1:10">
      <c r="A81" s="6" t="s">
        <v>1888</v>
      </c>
      <c r="B81" s="6" t="s">
        <v>1908</v>
      </c>
      <c r="C81" s="6" t="s">
        <v>330</v>
      </c>
      <c r="D81" s="6" t="s">
        <v>1150</v>
      </c>
      <c r="E81" s="6" t="s">
        <v>2031</v>
      </c>
      <c r="F81" s="6">
        <v>600</v>
      </c>
      <c r="G81" s="7">
        <f t="shared" si="3"/>
        <v>11671.7948717949</v>
      </c>
      <c r="H81" s="7">
        <f t="shared" si="4"/>
        <v>1984.20512820513</v>
      </c>
      <c r="I81" s="10">
        <v>13656</v>
      </c>
      <c r="J81" s="12"/>
    </row>
    <row r="82" s="1" customFormat="1" spans="1:10">
      <c r="A82" s="6" t="s">
        <v>1888</v>
      </c>
      <c r="B82" s="6" t="s">
        <v>1908</v>
      </c>
      <c r="C82" s="6" t="s">
        <v>180</v>
      </c>
      <c r="D82" s="6" t="s">
        <v>181</v>
      </c>
      <c r="E82" s="6" t="s">
        <v>2032</v>
      </c>
      <c r="F82" s="6">
        <v>10</v>
      </c>
      <c r="G82" s="7">
        <f t="shared" si="3"/>
        <v>59.4017094017094</v>
      </c>
      <c r="H82" s="7">
        <f t="shared" si="4"/>
        <v>10.0982905982906</v>
      </c>
      <c r="I82" s="10">
        <v>69.5</v>
      </c>
      <c r="J82" s="12"/>
    </row>
    <row r="83" s="1" customFormat="1" spans="1:10">
      <c r="A83" s="6" t="s">
        <v>1888</v>
      </c>
      <c r="B83" s="6" t="s">
        <v>1908</v>
      </c>
      <c r="C83" s="6" t="s">
        <v>1219</v>
      </c>
      <c r="D83" s="6" t="s">
        <v>2033</v>
      </c>
      <c r="E83" s="6" t="s">
        <v>2034</v>
      </c>
      <c r="F83" s="6">
        <v>40</v>
      </c>
      <c r="G83" s="7">
        <f t="shared" si="3"/>
        <v>267.692307692308</v>
      </c>
      <c r="H83" s="7">
        <f t="shared" si="4"/>
        <v>45.5076923076923</v>
      </c>
      <c r="I83" s="10">
        <v>313.2</v>
      </c>
      <c r="J83" s="12"/>
    </row>
    <row r="84" s="1" customFormat="1" spans="1:10">
      <c r="A84" s="6" t="s">
        <v>1888</v>
      </c>
      <c r="B84" s="6" t="s">
        <v>1908</v>
      </c>
      <c r="C84" s="6" t="s">
        <v>2035</v>
      </c>
      <c r="D84" s="6" t="s">
        <v>2036</v>
      </c>
      <c r="E84" s="6" t="s">
        <v>2037</v>
      </c>
      <c r="F84" s="6">
        <v>120</v>
      </c>
      <c r="G84" s="7">
        <f t="shared" si="3"/>
        <v>4087.17948717949</v>
      </c>
      <c r="H84" s="7">
        <f t="shared" si="4"/>
        <v>694.820512820513</v>
      </c>
      <c r="I84" s="10">
        <v>4782</v>
      </c>
      <c r="J84" s="12"/>
    </row>
    <row r="85" s="1" customFormat="1" spans="1:10">
      <c r="A85" s="6" t="s">
        <v>1888</v>
      </c>
      <c r="B85" s="6" t="s">
        <v>1908</v>
      </c>
      <c r="C85" s="6" t="s">
        <v>1658</v>
      </c>
      <c r="D85" s="6" t="s">
        <v>1420</v>
      </c>
      <c r="E85" s="6" t="s">
        <v>2038</v>
      </c>
      <c r="F85" s="6">
        <v>40</v>
      </c>
      <c r="G85" s="7">
        <f t="shared" si="3"/>
        <v>170.940170940171</v>
      </c>
      <c r="H85" s="7">
        <f t="shared" si="4"/>
        <v>29.0598290598291</v>
      </c>
      <c r="I85" s="10">
        <v>200</v>
      </c>
      <c r="J85" s="12"/>
    </row>
    <row r="86" s="1" customFormat="1" spans="1:10">
      <c r="A86" s="6" t="s">
        <v>1888</v>
      </c>
      <c r="B86" s="6" t="s">
        <v>1908</v>
      </c>
      <c r="C86" s="6" t="s">
        <v>2039</v>
      </c>
      <c r="D86" s="6" t="s">
        <v>2040</v>
      </c>
      <c r="E86" s="6" t="s">
        <v>2041</v>
      </c>
      <c r="F86" s="6">
        <v>20</v>
      </c>
      <c r="G86" s="7">
        <f t="shared" si="3"/>
        <v>802.735042735043</v>
      </c>
      <c r="H86" s="7">
        <f t="shared" si="4"/>
        <v>136.464957264957</v>
      </c>
      <c r="I86" s="10">
        <v>939.2</v>
      </c>
      <c r="J86" s="12"/>
    </row>
    <row r="87" s="1" customFormat="1" spans="1:10">
      <c r="A87" s="6" t="s">
        <v>1888</v>
      </c>
      <c r="B87" s="6" t="s">
        <v>1908</v>
      </c>
      <c r="C87" s="6" t="s">
        <v>2042</v>
      </c>
      <c r="D87" s="6" t="s">
        <v>2043</v>
      </c>
      <c r="E87" s="6" t="s">
        <v>2044</v>
      </c>
      <c r="F87" s="6">
        <v>30</v>
      </c>
      <c r="G87" s="7">
        <f t="shared" si="3"/>
        <v>855.384615384615</v>
      </c>
      <c r="H87" s="7">
        <f t="shared" si="4"/>
        <v>145.415384615385</v>
      </c>
      <c r="I87" s="10">
        <v>1000.8</v>
      </c>
      <c r="J87" s="12"/>
    </row>
    <row r="88" s="1" customFormat="1" spans="1:10">
      <c r="A88" s="6" t="s">
        <v>1888</v>
      </c>
      <c r="B88" s="6" t="s">
        <v>1908</v>
      </c>
      <c r="C88" s="6" t="s">
        <v>983</v>
      </c>
      <c r="D88" s="6" t="s">
        <v>2045</v>
      </c>
      <c r="E88" s="6" t="s">
        <v>2046</v>
      </c>
      <c r="F88" s="6">
        <v>20</v>
      </c>
      <c r="G88" s="7">
        <f t="shared" si="3"/>
        <v>276.752136752137</v>
      </c>
      <c r="H88" s="7">
        <f t="shared" si="4"/>
        <v>47.0478632478633</v>
      </c>
      <c r="I88" s="10">
        <v>323.8</v>
      </c>
      <c r="J88" s="12"/>
    </row>
    <row r="89" s="1" customFormat="1" spans="1:10">
      <c r="A89" s="6" t="s">
        <v>1888</v>
      </c>
      <c r="B89" s="6" t="s">
        <v>1908</v>
      </c>
      <c r="C89" s="6" t="s">
        <v>483</v>
      </c>
      <c r="D89" s="6" t="s">
        <v>1918</v>
      </c>
      <c r="E89" s="6" t="s">
        <v>2047</v>
      </c>
      <c r="F89" s="6">
        <v>50</v>
      </c>
      <c r="G89" s="7">
        <f t="shared" si="3"/>
        <v>341.880341880342</v>
      </c>
      <c r="H89" s="7">
        <f t="shared" si="4"/>
        <v>58.1196581196581</v>
      </c>
      <c r="I89" s="10">
        <v>400</v>
      </c>
      <c r="J89" s="12"/>
    </row>
    <row r="90" s="1" customFormat="1" spans="1:10">
      <c r="A90" s="6" t="s">
        <v>1888</v>
      </c>
      <c r="B90" s="6" t="s">
        <v>1908</v>
      </c>
      <c r="C90" s="6" t="s">
        <v>2048</v>
      </c>
      <c r="D90" s="6" t="s">
        <v>2049</v>
      </c>
      <c r="E90" s="6" t="s">
        <v>1941</v>
      </c>
      <c r="F90" s="6">
        <v>150</v>
      </c>
      <c r="G90" s="7">
        <f t="shared" ref="G90:G118" si="5">I90/1.17</f>
        <v>2401.28205128205</v>
      </c>
      <c r="H90" s="7">
        <f t="shared" si="4"/>
        <v>408.217948717949</v>
      </c>
      <c r="I90" s="10">
        <v>2809.5</v>
      </c>
      <c r="J90" s="12"/>
    </row>
    <row r="91" s="1" customFormat="1" spans="1:10">
      <c r="A91" s="6" t="s">
        <v>1888</v>
      </c>
      <c r="B91" s="6" t="s">
        <v>1908</v>
      </c>
      <c r="C91" s="6" t="s">
        <v>2050</v>
      </c>
      <c r="D91" s="6" t="s">
        <v>2033</v>
      </c>
      <c r="E91" s="6" t="s">
        <v>2051</v>
      </c>
      <c r="F91" s="6">
        <v>100</v>
      </c>
      <c r="G91" s="7">
        <f t="shared" si="5"/>
        <v>427.350427350427</v>
      </c>
      <c r="H91" s="7">
        <f t="shared" si="4"/>
        <v>72.6495726495727</v>
      </c>
      <c r="I91" s="10">
        <v>500</v>
      </c>
      <c r="J91" s="12"/>
    </row>
    <row r="92" s="1" customFormat="1" spans="1:10">
      <c r="A92" s="6" t="s">
        <v>1888</v>
      </c>
      <c r="B92" s="6" t="s">
        <v>1908</v>
      </c>
      <c r="C92" s="6" t="s">
        <v>2052</v>
      </c>
      <c r="D92" s="6" t="s">
        <v>106</v>
      </c>
      <c r="E92" s="6" t="s">
        <v>2053</v>
      </c>
      <c r="F92" s="6">
        <v>30</v>
      </c>
      <c r="G92" s="7">
        <f t="shared" si="5"/>
        <v>218.461538461538</v>
      </c>
      <c r="H92" s="7">
        <f t="shared" si="4"/>
        <v>37.1384615384615</v>
      </c>
      <c r="I92" s="10">
        <v>255.6</v>
      </c>
      <c r="J92" s="12"/>
    </row>
    <row r="93" s="1" customFormat="1" spans="1:10">
      <c r="A93" s="6" t="s">
        <v>1888</v>
      </c>
      <c r="B93" s="6" t="s">
        <v>1908</v>
      </c>
      <c r="C93" s="6" t="s">
        <v>598</v>
      </c>
      <c r="D93" s="6" t="s">
        <v>2054</v>
      </c>
      <c r="E93" s="6" t="s">
        <v>2055</v>
      </c>
      <c r="F93" s="6">
        <v>30</v>
      </c>
      <c r="G93" s="7">
        <f t="shared" si="5"/>
        <v>161.538461538462</v>
      </c>
      <c r="H93" s="7">
        <f t="shared" si="4"/>
        <v>27.4615384615385</v>
      </c>
      <c r="I93" s="10">
        <v>189</v>
      </c>
      <c r="J93" s="12"/>
    </row>
    <row r="94" s="1" customFormat="1" spans="1:10">
      <c r="A94" s="6" t="s">
        <v>1888</v>
      </c>
      <c r="B94" s="6" t="s">
        <v>1908</v>
      </c>
      <c r="C94" s="6" t="s">
        <v>2056</v>
      </c>
      <c r="D94" s="6" t="s">
        <v>2057</v>
      </c>
      <c r="E94" s="6" t="s">
        <v>2058</v>
      </c>
      <c r="F94" s="6">
        <v>50</v>
      </c>
      <c r="G94" s="7">
        <f t="shared" si="5"/>
        <v>889.316239316239</v>
      </c>
      <c r="H94" s="7">
        <f t="shared" si="4"/>
        <v>151.183760683761</v>
      </c>
      <c r="I94" s="10">
        <v>1040.5</v>
      </c>
      <c r="J94" s="12"/>
    </row>
    <row r="95" s="1" customFormat="1" spans="1:10">
      <c r="A95" s="6" t="s">
        <v>1888</v>
      </c>
      <c r="B95" s="6" t="s">
        <v>1908</v>
      </c>
      <c r="C95" s="6" t="s">
        <v>1225</v>
      </c>
      <c r="D95" s="6" t="s">
        <v>2059</v>
      </c>
      <c r="E95" s="6" t="s">
        <v>2060</v>
      </c>
      <c r="F95" s="6">
        <v>100</v>
      </c>
      <c r="G95" s="7">
        <f t="shared" si="5"/>
        <v>1482.90598290598</v>
      </c>
      <c r="H95" s="7">
        <f t="shared" si="4"/>
        <v>252.094017094017</v>
      </c>
      <c r="I95" s="10">
        <v>1735</v>
      </c>
      <c r="J95" s="12"/>
    </row>
    <row r="96" s="1" customFormat="1" spans="1:10">
      <c r="A96" s="6" t="s">
        <v>1888</v>
      </c>
      <c r="B96" s="6" t="s">
        <v>1908</v>
      </c>
      <c r="C96" s="6" t="s">
        <v>536</v>
      </c>
      <c r="D96" s="6" t="s">
        <v>2061</v>
      </c>
      <c r="E96" s="6" t="s">
        <v>2062</v>
      </c>
      <c r="F96" s="6">
        <v>100</v>
      </c>
      <c r="G96" s="7">
        <f t="shared" si="5"/>
        <v>579.48717948718</v>
      </c>
      <c r="H96" s="7">
        <f t="shared" si="4"/>
        <v>98.5128205128205</v>
      </c>
      <c r="I96" s="10">
        <v>678</v>
      </c>
      <c r="J96" s="12"/>
    </row>
    <row r="97" s="1" customFormat="1" spans="1:10">
      <c r="A97" s="6" t="s">
        <v>1888</v>
      </c>
      <c r="B97" s="6" t="s">
        <v>1908</v>
      </c>
      <c r="C97" s="6" t="s">
        <v>910</v>
      </c>
      <c r="D97" s="6" t="s">
        <v>2063</v>
      </c>
      <c r="E97" s="6" t="s">
        <v>2064</v>
      </c>
      <c r="F97" s="6">
        <v>20</v>
      </c>
      <c r="G97" s="7">
        <f t="shared" si="5"/>
        <v>321.367521367521</v>
      </c>
      <c r="H97" s="7">
        <f t="shared" si="4"/>
        <v>54.6324786324786</v>
      </c>
      <c r="I97" s="10">
        <v>376</v>
      </c>
      <c r="J97" s="12"/>
    </row>
    <row r="98" s="1" customFormat="1" spans="1:10">
      <c r="A98" s="6" t="s">
        <v>1888</v>
      </c>
      <c r="B98" s="6" t="s">
        <v>1908</v>
      </c>
      <c r="C98" s="6" t="s">
        <v>522</v>
      </c>
      <c r="D98" s="6" t="s">
        <v>523</v>
      </c>
      <c r="E98" s="6" t="s">
        <v>2065</v>
      </c>
      <c r="F98" s="6">
        <v>10</v>
      </c>
      <c r="G98" s="7">
        <f t="shared" si="5"/>
        <v>123.931623931624</v>
      </c>
      <c r="H98" s="7">
        <f t="shared" si="4"/>
        <v>21.0683760683761</v>
      </c>
      <c r="I98" s="10">
        <v>145</v>
      </c>
      <c r="J98" s="12"/>
    </row>
    <row r="99" s="1" customFormat="1" spans="1:10">
      <c r="A99" s="6" t="s">
        <v>1888</v>
      </c>
      <c r="B99" s="6" t="s">
        <v>1908</v>
      </c>
      <c r="C99" s="6" t="s">
        <v>1948</v>
      </c>
      <c r="D99" s="6" t="s">
        <v>1949</v>
      </c>
      <c r="E99" s="6" t="s">
        <v>1975</v>
      </c>
      <c r="F99" s="6">
        <v>300</v>
      </c>
      <c r="G99" s="7">
        <f t="shared" si="5"/>
        <v>1964.10256410256</v>
      </c>
      <c r="H99" s="7">
        <f t="shared" si="4"/>
        <v>333.897435897436</v>
      </c>
      <c r="I99" s="10">
        <v>2298</v>
      </c>
      <c r="J99" s="12"/>
    </row>
    <row r="100" s="1" customFormat="1" spans="1:10">
      <c r="A100" s="6" t="s">
        <v>1888</v>
      </c>
      <c r="B100" s="6" t="s">
        <v>1908</v>
      </c>
      <c r="C100" s="6" t="s">
        <v>580</v>
      </c>
      <c r="D100" s="6" t="s">
        <v>559</v>
      </c>
      <c r="E100" s="6" t="s">
        <v>2066</v>
      </c>
      <c r="F100" s="6">
        <v>40</v>
      </c>
      <c r="G100" s="7">
        <f t="shared" si="5"/>
        <v>119.65811965812</v>
      </c>
      <c r="H100" s="7">
        <f t="shared" si="4"/>
        <v>20.3418803418803</v>
      </c>
      <c r="I100" s="10">
        <v>140</v>
      </c>
      <c r="J100" s="12"/>
    </row>
    <row r="101" s="1" customFormat="1" spans="1:10">
      <c r="A101" s="6" t="s">
        <v>1888</v>
      </c>
      <c r="B101" s="6" t="s">
        <v>1908</v>
      </c>
      <c r="C101" s="6" t="s">
        <v>2067</v>
      </c>
      <c r="D101" s="6" t="s">
        <v>2068</v>
      </c>
      <c r="E101" s="6" t="s">
        <v>2015</v>
      </c>
      <c r="F101" s="6">
        <v>100</v>
      </c>
      <c r="G101" s="7">
        <f t="shared" si="5"/>
        <v>470.08547008547</v>
      </c>
      <c r="H101" s="7">
        <f t="shared" si="4"/>
        <v>79.9145299145299</v>
      </c>
      <c r="I101" s="10">
        <v>550</v>
      </c>
      <c r="J101" s="12"/>
    </row>
    <row r="102" s="1" customFormat="1" spans="1:10">
      <c r="A102" s="6" t="s">
        <v>1888</v>
      </c>
      <c r="B102" s="6" t="s">
        <v>1908</v>
      </c>
      <c r="C102" s="6" t="s">
        <v>2069</v>
      </c>
      <c r="D102" s="6" t="s">
        <v>2070</v>
      </c>
      <c r="E102" s="6" t="s">
        <v>2071</v>
      </c>
      <c r="F102" s="6">
        <v>50</v>
      </c>
      <c r="G102" s="7">
        <f t="shared" si="5"/>
        <v>239.316239316239</v>
      </c>
      <c r="H102" s="7">
        <f t="shared" si="4"/>
        <v>40.6837606837607</v>
      </c>
      <c r="I102" s="10">
        <v>280</v>
      </c>
      <c r="J102" s="12"/>
    </row>
    <row r="103" s="1" customFormat="1" spans="1:10">
      <c r="A103" s="6" t="s">
        <v>1888</v>
      </c>
      <c r="B103" s="6" t="s">
        <v>1908</v>
      </c>
      <c r="C103" s="6" t="s">
        <v>1079</v>
      </c>
      <c r="D103" s="6" t="s">
        <v>1224</v>
      </c>
      <c r="E103" s="6" t="s">
        <v>2072</v>
      </c>
      <c r="F103" s="6">
        <v>186</v>
      </c>
      <c r="G103" s="7">
        <f t="shared" si="5"/>
        <v>3266.92307692308</v>
      </c>
      <c r="H103" s="7">
        <f t="shared" si="4"/>
        <v>555.376923076923</v>
      </c>
      <c r="I103" s="10">
        <v>3822.3</v>
      </c>
      <c r="J103" s="12"/>
    </row>
    <row r="104" s="1" customFormat="1" spans="1:10">
      <c r="A104" s="6" t="s">
        <v>1888</v>
      </c>
      <c r="B104" s="6" t="s">
        <v>1908</v>
      </c>
      <c r="C104" s="6" t="s">
        <v>2073</v>
      </c>
      <c r="D104" s="6" t="s">
        <v>2074</v>
      </c>
      <c r="E104" s="6" t="s">
        <v>2075</v>
      </c>
      <c r="F104" s="6">
        <v>12</v>
      </c>
      <c r="G104" s="7">
        <f t="shared" si="5"/>
        <v>394.871794871795</v>
      </c>
      <c r="H104" s="7">
        <f t="shared" si="4"/>
        <v>67.1282051282051</v>
      </c>
      <c r="I104" s="10">
        <v>462</v>
      </c>
      <c r="J104" s="12"/>
    </row>
    <row r="105" s="1" customFormat="1" spans="1:10">
      <c r="A105" s="6" t="s">
        <v>1888</v>
      </c>
      <c r="B105" s="6" t="s">
        <v>1908</v>
      </c>
      <c r="C105" s="6" t="s">
        <v>1624</v>
      </c>
      <c r="D105" s="6" t="s">
        <v>2076</v>
      </c>
      <c r="E105" s="6" t="s">
        <v>2077</v>
      </c>
      <c r="F105" s="6">
        <v>48</v>
      </c>
      <c r="G105" s="7">
        <f t="shared" si="5"/>
        <v>412.717948717949</v>
      </c>
      <c r="H105" s="7">
        <f t="shared" si="4"/>
        <v>70.1620512820513</v>
      </c>
      <c r="I105" s="10">
        <v>482.88</v>
      </c>
      <c r="J105" s="12"/>
    </row>
    <row r="106" s="1" customFormat="1" spans="1:10">
      <c r="A106" s="6" t="s">
        <v>1888</v>
      </c>
      <c r="B106" s="6" t="s">
        <v>1908</v>
      </c>
      <c r="C106" s="6" t="s">
        <v>1026</v>
      </c>
      <c r="D106" s="6" t="s">
        <v>331</v>
      </c>
      <c r="E106" s="6" t="s">
        <v>2078</v>
      </c>
      <c r="F106" s="6">
        <v>600</v>
      </c>
      <c r="G106" s="7">
        <f t="shared" si="5"/>
        <v>12697.4358974359</v>
      </c>
      <c r="H106" s="7">
        <f t="shared" si="4"/>
        <v>2158.5641025641</v>
      </c>
      <c r="I106" s="10">
        <v>14856</v>
      </c>
      <c r="J106" s="12"/>
    </row>
    <row r="107" s="1" customFormat="1" spans="1:10">
      <c r="A107" s="6" t="s">
        <v>1888</v>
      </c>
      <c r="B107" s="6" t="s">
        <v>1908</v>
      </c>
      <c r="C107" s="6" t="s">
        <v>2079</v>
      </c>
      <c r="D107" s="6" t="s">
        <v>2080</v>
      </c>
      <c r="E107" s="6" t="s">
        <v>2081</v>
      </c>
      <c r="F107" s="6">
        <v>50</v>
      </c>
      <c r="G107" s="7">
        <f t="shared" si="5"/>
        <v>719.65811965812</v>
      </c>
      <c r="H107" s="7">
        <f t="shared" si="4"/>
        <v>122.34188034188</v>
      </c>
      <c r="I107" s="10">
        <v>842</v>
      </c>
      <c r="J107" s="12"/>
    </row>
    <row r="108" s="1" customFormat="1" spans="1:10">
      <c r="A108" s="6" t="s">
        <v>1888</v>
      </c>
      <c r="B108" s="6" t="s">
        <v>1908</v>
      </c>
      <c r="C108" s="6" t="s">
        <v>2082</v>
      </c>
      <c r="D108" s="6" t="s">
        <v>2083</v>
      </c>
      <c r="E108" s="6" t="s">
        <v>2084</v>
      </c>
      <c r="F108" s="6">
        <v>12</v>
      </c>
      <c r="G108" s="7">
        <f t="shared" si="5"/>
        <v>317.948717948718</v>
      </c>
      <c r="H108" s="7">
        <f t="shared" si="4"/>
        <v>54.0512820512821</v>
      </c>
      <c r="I108" s="10">
        <v>372</v>
      </c>
      <c r="J108" s="12"/>
    </row>
    <row r="109" s="1" customFormat="1" spans="1:10">
      <c r="A109" s="6" t="s">
        <v>1888</v>
      </c>
      <c r="B109" s="6" t="s">
        <v>1908</v>
      </c>
      <c r="C109" s="6" t="s">
        <v>2085</v>
      </c>
      <c r="D109" s="6" t="s">
        <v>2086</v>
      </c>
      <c r="E109" s="6" t="s">
        <v>2087</v>
      </c>
      <c r="F109" s="6">
        <v>80</v>
      </c>
      <c r="G109" s="7">
        <f t="shared" si="5"/>
        <v>147.008547008547</v>
      </c>
      <c r="H109" s="7">
        <f t="shared" si="4"/>
        <v>24.991452991453</v>
      </c>
      <c r="I109" s="10">
        <v>172</v>
      </c>
      <c r="J109" s="12"/>
    </row>
    <row r="110" s="1" customFormat="1" spans="1:10">
      <c r="A110" s="6" t="s">
        <v>1888</v>
      </c>
      <c r="B110" s="6" t="s">
        <v>1908</v>
      </c>
      <c r="C110" s="6" t="s">
        <v>2088</v>
      </c>
      <c r="D110" s="6" t="s">
        <v>2089</v>
      </c>
      <c r="E110" s="6" t="s">
        <v>2090</v>
      </c>
      <c r="F110" s="6">
        <v>60</v>
      </c>
      <c r="G110" s="7">
        <f t="shared" si="5"/>
        <v>913.333333333333</v>
      </c>
      <c r="H110" s="7">
        <f t="shared" si="4"/>
        <v>155.266666666667</v>
      </c>
      <c r="I110" s="10">
        <v>1068.6</v>
      </c>
      <c r="J110" s="12"/>
    </row>
    <row r="111" s="1" customFormat="1" spans="1:10">
      <c r="A111" s="6" t="s">
        <v>1888</v>
      </c>
      <c r="B111" s="6" t="s">
        <v>1908</v>
      </c>
      <c r="C111" s="6" t="s">
        <v>2091</v>
      </c>
      <c r="D111" s="6" t="s">
        <v>1196</v>
      </c>
      <c r="E111" s="6" t="s">
        <v>2092</v>
      </c>
      <c r="F111" s="6">
        <v>120</v>
      </c>
      <c r="G111" s="7">
        <f t="shared" si="5"/>
        <v>2395.89743589744</v>
      </c>
      <c r="H111" s="7">
        <f t="shared" si="4"/>
        <v>407.302564102564</v>
      </c>
      <c r="I111" s="10">
        <v>2803.2</v>
      </c>
      <c r="J111" s="12"/>
    </row>
    <row r="112" s="1" customFormat="1" spans="1:10">
      <c r="A112" s="6" t="s">
        <v>1888</v>
      </c>
      <c r="B112" s="6" t="s">
        <v>1908</v>
      </c>
      <c r="C112" s="6" t="s">
        <v>1093</v>
      </c>
      <c r="D112" s="6" t="s">
        <v>2093</v>
      </c>
      <c r="E112" s="6" t="s">
        <v>2094</v>
      </c>
      <c r="F112" s="6">
        <v>40</v>
      </c>
      <c r="G112" s="7">
        <f t="shared" si="5"/>
        <v>1399.31623931624</v>
      </c>
      <c r="H112" s="7">
        <f t="shared" si="4"/>
        <v>237.883760683761</v>
      </c>
      <c r="I112" s="10">
        <v>1637.2</v>
      </c>
      <c r="J112" s="12"/>
    </row>
    <row r="113" s="1" customFormat="1" spans="1:10">
      <c r="A113" s="6" t="s">
        <v>1888</v>
      </c>
      <c r="B113" s="6" t="s">
        <v>1908</v>
      </c>
      <c r="C113" s="6" t="s">
        <v>1658</v>
      </c>
      <c r="D113" s="6" t="s">
        <v>1420</v>
      </c>
      <c r="E113" s="6" t="s">
        <v>2038</v>
      </c>
      <c r="F113" s="6">
        <v>50</v>
      </c>
      <c r="G113" s="7">
        <f t="shared" si="5"/>
        <v>213.675213675214</v>
      </c>
      <c r="H113" s="7">
        <f t="shared" si="4"/>
        <v>36.3247863247863</v>
      </c>
      <c r="I113" s="10">
        <v>250</v>
      </c>
      <c r="J113" s="12"/>
    </row>
    <row r="114" s="1" customFormat="1" spans="1:10">
      <c r="A114" s="6" t="s">
        <v>1888</v>
      </c>
      <c r="B114" s="6" t="s">
        <v>1908</v>
      </c>
      <c r="C114" s="6" t="s">
        <v>2004</v>
      </c>
      <c r="D114" s="6" t="s">
        <v>2005</v>
      </c>
      <c r="E114" s="6" t="s">
        <v>1945</v>
      </c>
      <c r="F114" s="6">
        <v>600</v>
      </c>
      <c r="G114" s="7">
        <f t="shared" si="5"/>
        <v>12692.3076923077</v>
      </c>
      <c r="H114" s="7">
        <f t="shared" si="4"/>
        <v>2157.69230769231</v>
      </c>
      <c r="I114" s="10">
        <v>14850</v>
      </c>
      <c r="J114" s="12"/>
    </row>
    <row r="115" s="1" customFormat="1" spans="1:10">
      <c r="A115" s="6" t="s">
        <v>1888</v>
      </c>
      <c r="B115" s="6" t="s">
        <v>1908</v>
      </c>
      <c r="C115" s="6" t="s">
        <v>2095</v>
      </c>
      <c r="D115" s="6" t="s">
        <v>2096</v>
      </c>
      <c r="E115" s="6" t="s">
        <v>2097</v>
      </c>
      <c r="F115" s="6">
        <v>30</v>
      </c>
      <c r="G115" s="7">
        <f t="shared" si="5"/>
        <v>207.692307692308</v>
      </c>
      <c r="H115" s="7">
        <f t="shared" si="4"/>
        <v>35.3076923076923</v>
      </c>
      <c r="I115" s="10">
        <v>243</v>
      </c>
      <c r="J115" s="12"/>
    </row>
    <row r="116" s="1" customFormat="1" spans="1:10">
      <c r="A116" s="6" t="s">
        <v>1888</v>
      </c>
      <c r="B116" s="6" t="s">
        <v>1908</v>
      </c>
      <c r="C116" s="6" t="s">
        <v>2073</v>
      </c>
      <c r="D116" s="6" t="s">
        <v>2074</v>
      </c>
      <c r="E116" s="6" t="s">
        <v>2075</v>
      </c>
      <c r="F116" s="6">
        <v>12</v>
      </c>
      <c r="G116" s="7">
        <f t="shared" si="5"/>
        <v>394.871794871795</v>
      </c>
      <c r="H116" s="7">
        <f t="shared" si="4"/>
        <v>67.1282051282051</v>
      </c>
      <c r="I116" s="10">
        <v>462</v>
      </c>
      <c r="J116" s="12"/>
    </row>
    <row r="117" s="1" customFormat="1" spans="1:10">
      <c r="A117" s="6" t="s">
        <v>1888</v>
      </c>
      <c r="B117" s="6" t="s">
        <v>1908</v>
      </c>
      <c r="C117" s="6" t="s">
        <v>889</v>
      </c>
      <c r="D117" s="6" t="s">
        <v>2098</v>
      </c>
      <c r="E117" s="6" t="s">
        <v>2099</v>
      </c>
      <c r="F117" s="6">
        <v>200</v>
      </c>
      <c r="G117" s="7">
        <f t="shared" si="5"/>
        <v>3786.32478632479</v>
      </c>
      <c r="H117" s="7">
        <f t="shared" si="4"/>
        <v>643.675213675214</v>
      </c>
      <c r="I117" s="10">
        <v>4430</v>
      </c>
      <c r="J117" s="12"/>
    </row>
    <row r="118" s="1" customFormat="1" spans="1:10">
      <c r="A118" s="6" t="s">
        <v>1888</v>
      </c>
      <c r="B118" s="6" t="s">
        <v>1908</v>
      </c>
      <c r="C118" s="6" t="s">
        <v>2100</v>
      </c>
      <c r="D118" s="6" t="s">
        <v>2101</v>
      </c>
      <c r="E118" s="6" t="s">
        <v>2102</v>
      </c>
      <c r="F118" s="6">
        <v>320</v>
      </c>
      <c r="G118" s="7">
        <f t="shared" si="5"/>
        <v>1416.75213675214</v>
      </c>
      <c r="H118" s="7">
        <f t="shared" si="4"/>
        <v>240.847863247863</v>
      </c>
      <c r="I118" s="10">
        <v>1657.6</v>
      </c>
      <c r="J118" s="12"/>
    </row>
    <row r="119" s="1" customFormat="1" spans="1:10">
      <c r="A119" s="6" t="s">
        <v>1888</v>
      </c>
      <c r="B119" s="6" t="s">
        <v>1890</v>
      </c>
      <c r="C119" s="6" t="s">
        <v>2103</v>
      </c>
      <c r="D119" s="6" t="s">
        <v>1977</v>
      </c>
      <c r="E119" s="6"/>
      <c r="F119" s="6">
        <v>400</v>
      </c>
      <c r="G119" s="7">
        <v>2666.67</v>
      </c>
      <c r="H119" s="7">
        <f t="shared" si="4"/>
        <v>453.3339</v>
      </c>
      <c r="I119" s="10">
        <f t="shared" ref="I119:I122" si="6">G119+H119</f>
        <v>3120.0039</v>
      </c>
      <c r="J119" s="12">
        <v>6210</v>
      </c>
    </row>
    <row r="120" s="1" customFormat="1" spans="1:10">
      <c r="A120" s="6" t="s">
        <v>1888</v>
      </c>
      <c r="B120" s="6" t="s">
        <v>1890</v>
      </c>
      <c r="C120" s="6" t="s">
        <v>1576</v>
      </c>
      <c r="D120" s="6" t="s">
        <v>2104</v>
      </c>
      <c r="E120" s="6"/>
      <c r="F120" s="6">
        <v>1200</v>
      </c>
      <c r="G120" s="7">
        <v>1846.15</v>
      </c>
      <c r="H120" s="7">
        <f t="shared" si="4"/>
        <v>313.8455</v>
      </c>
      <c r="I120" s="10">
        <f t="shared" si="6"/>
        <v>2159.9955</v>
      </c>
      <c r="J120" s="12"/>
    </row>
    <row r="121" s="1" customFormat="1" spans="1:10">
      <c r="A121" s="6" t="s">
        <v>1888</v>
      </c>
      <c r="B121" s="6" t="s">
        <v>1890</v>
      </c>
      <c r="C121" s="6" t="s">
        <v>623</v>
      </c>
      <c r="D121" s="6" t="s">
        <v>624</v>
      </c>
      <c r="E121" s="6"/>
      <c r="F121" s="6">
        <v>300</v>
      </c>
      <c r="G121" s="7">
        <v>794.87</v>
      </c>
      <c r="H121" s="7">
        <f t="shared" si="4"/>
        <v>135.1279</v>
      </c>
      <c r="I121" s="10">
        <f t="shared" si="6"/>
        <v>929.9979</v>
      </c>
      <c r="J121" s="12"/>
    </row>
    <row r="122" s="1" customFormat="1" spans="1:10">
      <c r="A122" s="6" t="s">
        <v>1888</v>
      </c>
      <c r="B122" s="6" t="s">
        <v>2105</v>
      </c>
      <c r="C122" s="6" t="s">
        <v>2106</v>
      </c>
      <c r="D122" s="6" t="s">
        <v>2107</v>
      </c>
      <c r="E122" s="6"/>
      <c r="F122" s="6">
        <v>400</v>
      </c>
      <c r="G122" s="7">
        <v>10721.37</v>
      </c>
      <c r="H122" s="7">
        <f t="shared" si="4"/>
        <v>1822.6329</v>
      </c>
      <c r="I122" s="10">
        <f t="shared" si="6"/>
        <v>12544.0029</v>
      </c>
      <c r="J122" s="11">
        <f>I122</f>
        <v>12544.0029</v>
      </c>
    </row>
    <row r="123" s="1" customFormat="1" spans="1:10">
      <c r="A123" s="6" t="s">
        <v>1888</v>
      </c>
      <c r="B123" s="6" t="s">
        <v>1908</v>
      </c>
      <c r="C123" s="6" t="s">
        <v>2108</v>
      </c>
      <c r="D123" s="6" t="s">
        <v>2109</v>
      </c>
      <c r="E123" s="6" t="s">
        <v>2017</v>
      </c>
      <c r="F123" s="6">
        <v>7</v>
      </c>
      <c r="G123" s="7">
        <f t="shared" ref="G123:G168" si="7">I123/1.17</f>
        <v>109.666666666667</v>
      </c>
      <c r="H123" s="7">
        <f t="shared" si="4"/>
        <v>18.6433333333333</v>
      </c>
      <c r="I123" s="10">
        <v>128.31</v>
      </c>
      <c r="J123" s="12">
        <v>102259.41</v>
      </c>
    </row>
    <row r="124" s="1" customFormat="1" spans="1:10">
      <c r="A124" s="6" t="s">
        <v>1888</v>
      </c>
      <c r="B124" s="6" t="s">
        <v>1908</v>
      </c>
      <c r="C124" s="6" t="s">
        <v>2110</v>
      </c>
      <c r="D124" s="6" t="s">
        <v>2111</v>
      </c>
      <c r="E124" s="6" t="s">
        <v>1941</v>
      </c>
      <c r="F124" s="6">
        <v>30</v>
      </c>
      <c r="G124" s="7">
        <f t="shared" si="7"/>
        <v>52.3076923076923</v>
      </c>
      <c r="H124" s="7">
        <f t="shared" si="4"/>
        <v>8.89230769230769</v>
      </c>
      <c r="I124" s="10">
        <v>61.2</v>
      </c>
      <c r="J124" s="12"/>
    </row>
    <row r="125" s="1" customFormat="1" spans="1:10">
      <c r="A125" s="6" t="s">
        <v>1888</v>
      </c>
      <c r="B125" s="6" t="s">
        <v>1908</v>
      </c>
      <c r="C125" s="6" t="s">
        <v>2112</v>
      </c>
      <c r="D125" s="6" t="s">
        <v>277</v>
      </c>
      <c r="E125" s="6" t="s">
        <v>2113</v>
      </c>
      <c r="F125" s="6">
        <v>240</v>
      </c>
      <c r="G125" s="7">
        <f t="shared" si="7"/>
        <v>10352.8205128205</v>
      </c>
      <c r="H125" s="7">
        <f t="shared" si="4"/>
        <v>1759.97948717949</v>
      </c>
      <c r="I125" s="10">
        <v>12112.8</v>
      </c>
      <c r="J125" s="12"/>
    </row>
    <row r="126" s="1" customFormat="1" spans="1:10">
      <c r="A126" s="6" t="s">
        <v>1888</v>
      </c>
      <c r="B126" s="6" t="s">
        <v>1908</v>
      </c>
      <c r="C126" s="6" t="s">
        <v>1116</v>
      </c>
      <c r="D126" s="6" t="s">
        <v>1669</v>
      </c>
      <c r="E126" s="6" t="s">
        <v>2114</v>
      </c>
      <c r="F126" s="6">
        <v>20</v>
      </c>
      <c r="G126" s="7">
        <f t="shared" si="7"/>
        <v>1485.47008547009</v>
      </c>
      <c r="H126" s="7">
        <f t="shared" si="4"/>
        <v>252.529914529915</v>
      </c>
      <c r="I126" s="10">
        <v>1738</v>
      </c>
      <c r="J126" s="12"/>
    </row>
    <row r="127" s="1" customFormat="1" spans="1:10">
      <c r="A127" s="6" t="s">
        <v>1888</v>
      </c>
      <c r="B127" s="6" t="s">
        <v>1908</v>
      </c>
      <c r="C127" s="6" t="s">
        <v>1290</v>
      </c>
      <c r="D127" s="6" t="s">
        <v>2115</v>
      </c>
      <c r="E127" s="6" t="s">
        <v>2116</v>
      </c>
      <c r="F127" s="6">
        <v>600</v>
      </c>
      <c r="G127" s="7">
        <f t="shared" si="7"/>
        <v>11015.3846153846</v>
      </c>
      <c r="H127" s="7">
        <f t="shared" si="4"/>
        <v>1872.61538461538</v>
      </c>
      <c r="I127" s="10">
        <v>12888</v>
      </c>
      <c r="J127" s="12"/>
    </row>
    <row r="128" s="1" customFormat="1" spans="1:10">
      <c r="A128" s="6" t="s">
        <v>1888</v>
      </c>
      <c r="B128" s="6" t="s">
        <v>1908</v>
      </c>
      <c r="C128" s="6" t="s">
        <v>1726</v>
      </c>
      <c r="D128" s="6" t="s">
        <v>2117</v>
      </c>
      <c r="E128" s="6" t="s">
        <v>2118</v>
      </c>
      <c r="F128" s="6">
        <v>30</v>
      </c>
      <c r="G128" s="7">
        <f t="shared" si="7"/>
        <v>296.666666666667</v>
      </c>
      <c r="H128" s="7">
        <f t="shared" si="4"/>
        <v>50.4333333333333</v>
      </c>
      <c r="I128" s="10">
        <v>347.1</v>
      </c>
      <c r="J128" s="12"/>
    </row>
    <row r="129" s="1" customFormat="1" spans="1:10">
      <c r="A129" s="6" t="s">
        <v>1888</v>
      </c>
      <c r="B129" s="6" t="s">
        <v>1908</v>
      </c>
      <c r="C129" s="6" t="s">
        <v>2119</v>
      </c>
      <c r="D129" s="6" t="s">
        <v>301</v>
      </c>
      <c r="E129" s="6" t="s">
        <v>2120</v>
      </c>
      <c r="F129" s="6">
        <v>10</v>
      </c>
      <c r="G129" s="7">
        <f t="shared" si="7"/>
        <v>58.1196581196581</v>
      </c>
      <c r="H129" s="7">
        <f t="shared" si="4"/>
        <v>9.88034188034188</v>
      </c>
      <c r="I129" s="10">
        <v>68</v>
      </c>
      <c r="J129" s="12"/>
    </row>
    <row r="130" s="1" customFormat="1" spans="1:10">
      <c r="A130" s="6" t="s">
        <v>1888</v>
      </c>
      <c r="B130" s="6" t="s">
        <v>1908</v>
      </c>
      <c r="C130" s="6" t="s">
        <v>2121</v>
      </c>
      <c r="D130" s="6" t="s">
        <v>2122</v>
      </c>
      <c r="E130" s="6" t="s">
        <v>2123</v>
      </c>
      <c r="F130" s="6">
        <v>5</v>
      </c>
      <c r="G130" s="7">
        <f t="shared" si="7"/>
        <v>92.7350427350427</v>
      </c>
      <c r="H130" s="7">
        <f t="shared" ref="H130:H193" si="8">G130*0.17</f>
        <v>15.7649572649573</v>
      </c>
      <c r="I130" s="10">
        <v>108.5</v>
      </c>
      <c r="J130" s="12"/>
    </row>
    <row r="131" s="1" customFormat="1" spans="1:10">
      <c r="A131" s="6" t="s">
        <v>1888</v>
      </c>
      <c r="B131" s="6" t="s">
        <v>1908</v>
      </c>
      <c r="C131" s="6" t="s">
        <v>356</v>
      </c>
      <c r="D131" s="6" t="s">
        <v>577</v>
      </c>
      <c r="E131" s="6" t="s">
        <v>1917</v>
      </c>
      <c r="F131" s="6">
        <v>600</v>
      </c>
      <c r="G131" s="7">
        <f t="shared" si="7"/>
        <v>26205.1282051282</v>
      </c>
      <c r="H131" s="7">
        <f t="shared" si="8"/>
        <v>4454.8717948718</v>
      </c>
      <c r="I131" s="10">
        <v>30660</v>
      </c>
      <c r="J131" s="12"/>
    </row>
    <row r="132" s="1" customFormat="1" spans="1:10">
      <c r="A132" s="6" t="s">
        <v>1888</v>
      </c>
      <c r="B132" s="6" t="s">
        <v>1908</v>
      </c>
      <c r="C132" s="6" t="s">
        <v>2124</v>
      </c>
      <c r="D132" s="6" t="s">
        <v>2125</v>
      </c>
      <c r="E132" s="6" t="s">
        <v>2126</v>
      </c>
      <c r="F132" s="6">
        <v>50</v>
      </c>
      <c r="G132" s="7">
        <f t="shared" si="7"/>
        <v>628.205128205128</v>
      </c>
      <c r="H132" s="7">
        <f t="shared" si="8"/>
        <v>106.794871794872</v>
      </c>
      <c r="I132" s="10">
        <v>735</v>
      </c>
      <c r="J132" s="12"/>
    </row>
    <row r="133" s="1" customFormat="1" spans="1:10">
      <c r="A133" s="6" t="s">
        <v>1888</v>
      </c>
      <c r="B133" s="6" t="s">
        <v>1908</v>
      </c>
      <c r="C133" s="6" t="s">
        <v>2067</v>
      </c>
      <c r="D133" s="6" t="s">
        <v>2068</v>
      </c>
      <c r="E133" s="6" t="s">
        <v>2015</v>
      </c>
      <c r="F133" s="6">
        <v>120</v>
      </c>
      <c r="G133" s="7">
        <f t="shared" si="7"/>
        <v>615.384615384615</v>
      </c>
      <c r="H133" s="7">
        <f t="shared" si="8"/>
        <v>104.615384615385</v>
      </c>
      <c r="I133" s="10">
        <v>720</v>
      </c>
      <c r="J133" s="12"/>
    </row>
    <row r="134" s="1" customFormat="1" spans="1:10">
      <c r="A134" s="6" t="s">
        <v>1888</v>
      </c>
      <c r="B134" s="6" t="s">
        <v>1908</v>
      </c>
      <c r="C134" s="6" t="s">
        <v>2127</v>
      </c>
      <c r="D134" s="6" t="s">
        <v>1977</v>
      </c>
      <c r="E134" s="6" t="s">
        <v>2128</v>
      </c>
      <c r="F134" s="6">
        <v>50</v>
      </c>
      <c r="G134" s="7">
        <f t="shared" si="7"/>
        <v>326.923076923077</v>
      </c>
      <c r="H134" s="7">
        <f t="shared" si="8"/>
        <v>55.5769230769231</v>
      </c>
      <c r="I134" s="10">
        <v>382.5</v>
      </c>
      <c r="J134" s="12"/>
    </row>
    <row r="135" s="1" customFormat="1" spans="1:10">
      <c r="A135" s="6" t="s">
        <v>1888</v>
      </c>
      <c r="B135" s="6" t="s">
        <v>1908</v>
      </c>
      <c r="C135" s="6" t="s">
        <v>2129</v>
      </c>
      <c r="D135" s="6" t="s">
        <v>2130</v>
      </c>
      <c r="E135" s="6" t="s">
        <v>2131</v>
      </c>
      <c r="F135" s="6">
        <v>400</v>
      </c>
      <c r="G135" s="7">
        <f t="shared" si="7"/>
        <v>9329.91452991453</v>
      </c>
      <c r="H135" s="7">
        <f t="shared" si="8"/>
        <v>1586.08547008547</v>
      </c>
      <c r="I135" s="10">
        <v>10916</v>
      </c>
      <c r="J135" s="12"/>
    </row>
    <row r="136" s="1" customFormat="1" spans="1:10">
      <c r="A136" s="6" t="s">
        <v>1888</v>
      </c>
      <c r="B136" s="6" t="s">
        <v>1908</v>
      </c>
      <c r="C136" s="6" t="s">
        <v>2132</v>
      </c>
      <c r="D136" s="6" t="s">
        <v>162</v>
      </c>
      <c r="E136" s="6" t="s">
        <v>2133</v>
      </c>
      <c r="F136" s="6">
        <v>20</v>
      </c>
      <c r="G136" s="7">
        <f t="shared" si="7"/>
        <v>290.598290598291</v>
      </c>
      <c r="H136" s="7">
        <f t="shared" si="8"/>
        <v>49.4017094017094</v>
      </c>
      <c r="I136" s="10">
        <v>340</v>
      </c>
      <c r="J136" s="12"/>
    </row>
    <row r="137" s="1" customFormat="1" spans="1:10">
      <c r="A137" s="6" t="s">
        <v>1888</v>
      </c>
      <c r="B137" s="6" t="s">
        <v>1908</v>
      </c>
      <c r="C137" s="6" t="s">
        <v>2134</v>
      </c>
      <c r="D137" s="6" t="s">
        <v>1921</v>
      </c>
      <c r="E137" s="6" t="s">
        <v>2135</v>
      </c>
      <c r="F137" s="6">
        <v>1</v>
      </c>
      <c r="G137" s="7">
        <f t="shared" si="7"/>
        <v>34.1880341880342</v>
      </c>
      <c r="H137" s="7">
        <f t="shared" si="8"/>
        <v>5.81196581196581</v>
      </c>
      <c r="I137" s="10">
        <v>40</v>
      </c>
      <c r="J137" s="12"/>
    </row>
    <row r="138" s="1" customFormat="1" spans="1:10">
      <c r="A138" s="6" t="s">
        <v>1888</v>
      </c>
      <c r="B138" s="6" t="s">
        <v>1908</v>
      </c>
      <c r="C138" s="6" t="s">
        <v>1658</v>
      </c>
      <c r="D138" s="6" t="s">
        <v>1420</v>
      </c>
      <c r="E138" s="6" t="s">
        <v>2038</v>
      </c>
      <c r="F138" s="6">
        <v>30</v>
      </c>
      <c r="G138" s="7">
        <f t="shared" si="7"/>
        <v>128.205128205128</v>
      </c>
      <c r="H138" s="7">
        <f t="shared" si="8"/>
        <v>21.7948717948718</v>
      </c>
      <c r="I138" s="10">
        <v>150</v>
      </c>
      <c r="J138" s="12"/>
    </row>
    <row r="139" s="1" customFormat="1" spans="1:10">
      <c r="A139" s="6" t="s">
        <v>1888</v>
      </c>
      <c r="B139" s="6" t="s">
        <v>1908</v>
      </c>
      <c r="C139" s="6" t="s">
        <v>2136</v>
      </c>
      <c r="D139" s="6" t="s">
        <v>613</v>
      </c>
      <c r="E139" s="6" t="s">
        <v>1945</v>
      </c>
      <c r="F139" s="6">
        <v>1000</v>
      </c>
      <c r="G139" s="7">
        <f t="shared" si="7"/>
        <v>14299.1452991453</v>
      </c>
      <c r="H139" s="7">
        <f t="shared" si="8"/>
        <v>2430.8547008547</v>
      </c>
      <c r="I139" s="10">
        <v>16730</v>
      </c>
      <c r="J139" s="12"/>
    </row>
    <row r="140" s="1" customFormat="1" spans="1:10">
      <c r="A140" s="6" t="s">
        <v>1888</v>
      </c>
      <c r="B140" s="6" t="s">
        <v>1908</v>
      </c>
      <c r="C140" s="6" t="s">
        <v>1071</v>
      </c>
      <c r="D140" s="6" t="s">
        <v>577</v>
      </c>
      <c r="E140" s="6" t="s">
        <v>2137</v>
      </c>
      <c r="F140" s="6">
        <v>400</v>
      </c>
      <c r="G140" s="7">
        <f t="shared" si="7"/>
        <v>10564.1025641026</v>
      </c>
      <c r="H140" s="7">
        <f t="shared" si="8"/>
        <v>1795.89743589744</v>
      </c>
      <c r="I140" s="10">
        <v>12360</v>
      </c>
      <c r="J140" s="12"/>
    </row>
    <row r="141" s="1" customFormat="1" spans="1:10">
      <c r="A141" s="6" t="s">
        <v>1888</v>
      </c>
      <c r="B141" s="6" t="s">
        <v>1908</v>
      </c>
      <c r="C141" s="6" t="s">
        <v>2138</v>
      </c>
      <c r="D141" s="6" t="s">
        <v>1109</v>
      </c>
      <c r="E141" s="6" t="s">
        <v>1945</v>
      </c>
      <c r="F141" s="6">
        <v>100</v>
      </c>
      <c r="G141" s="7">
        <f t="shared" si="7"/>
        <v>1516.23931623932</v>
      </c>
      <c r="H141" s="7">
        <f t="shared" si="8"/>
        <v>257.760683760684</v>
      </c>
      <c r="I141" s="10">
        <v>1774</v>
      </c>
      <c r="J141" s="12"/>
    </row>
    <row r="142" s="1" customFormat="1" spans="1:10">
      <c r="A142" s="6" t="s">
        <v>1888</v>
      </c>
      <c r="B142" s="6" t="s">
        <v>1908</v>
      </c>
      <c r="C142" s="6" t="s">
        <v>2139</v>
      </c>
      <c r="D142" s="6" t="s">
        <v>2140</v>
      </c>
      <c r="E142" s="6" t="s">
        <v>2141</v>
      </c>
      <c r="F142" s="6">
        <v>20</v>
      </c>
      <c r="G142" s="7">
        <f t="shared" si="7"/>
        <v>74.3589743589744</v>
      </c>
      <c r="H142" s="7">
        <f t="shared" si="8"/>
        <v>12.6410256410256</v>
      </c>
      <c r="I142" s="10">
        <v>87</v>
      </c>
      <c r="J142" s="12">
        <v>102316.95</v>
      </c>
    </row>
    <row r="143" s="1" customFormat="1" spans="1:10">
      <c r="A143" s="6" t="s">
        <v>1888</v>
      </c>
      <c r="B143" s="6" t="s">
        <v>1908</v>
      </c>
      <c r="C143" s="6" t="s">
        <v>618</v>
      </c>
      <c r="D143" s="6" t="s">
        <v>2142</v>
      </c>
      <c r="E143" s="6" t="s">
        <v>2143</v>
      </c>
      <c r="F143" s="6">
        <v>40</v>
      </c>
      <c r="G143" s="7">
        <f t="shared" si="7"/>
        <v>34.1880341880342</v>
      </c>
      <c r="H143" s="7">
        <f t="shared" si="8"/>
        <v>5.81196581196581</v>
      </c>
      <c r="I143" s="10">
        <v>40</v>
      </c>
      <c r="J143" s="12"/>
    </row>
    <row r="144" s="1" customFormat="1" spans="1:10">
      <c r="A144" s="6" t="s">
        <v>1888</v>
      </c>
      <c r="B144" s="6" t="s">
        <v>1908</v>
      </c>
      <c r="C144" s="6" t="s">
        <v>2144</v>
      </c>
      <c r="D144" s="6" t="s">
        <v>2145</v>
      </c>
      <c r="E144" s="6" t="s">
        <v>2146</v>
      </c>
      <c r="F144" s="6">
        <v>30</v>
      </c>
      <c r="G144" s="7">
        <f t="shared" si="7"/>
        <v>866.666666666667</v>
      </c>
      <c r="H144" s="7">
        <f t="shared" si="8"/>
        <v>147.333333333333</v>
      </c>
      <c r="I144" s="10">
        <v>1014</v>
      </c>
      <c r="J144" s="12"/>
    </row>
    <row r="145" s="1" customFormat="1" spans="1:10">
      <c r="A145" s="6" t="s">
        <v>1888</v>
      </c>
      <c r="B145" s="6" t="s">
        <v>1908</v>
      </c>
      <c r="C145" s="6" t="s">
        <v>2147</v>
      </c>
      <c r="D145" s="6" t="s">
        <v>2148</v>
      </c>
      <c r="E145" s="6" t="s">
        <v>2081</v>
      </c>
      <c r="F145" s="6">
        <v>400</v>
      </c>
      <c r="G145" s="7">
        <f t="shared" si="7"/>
        <v>6741.88034188034</v>
      </c>
      <c r="H145" s="7">
        <f t="shared" si="8"/>
        <v>1146.11965811966</v>
      </c>
      <c r="I145" s="10">
        <v>7888</v>
      </c>
      <c r="J145" s="12"/>
    </row>
    <row r="146" s="1" customFormat="1" spans="1:10">
      <c r="A146" s="6" t="s">
        <v>1888</v>
      </c>
      <c r="B146" s="6" t="s">
        <v>1908</v>
      </c>
      <c r="C146" s="6" t="s">
        <v>1614</v>
      </c>
      <c r="D146" s="6" t="s">
        <v>2149</v>
      </c>
      <c r="E146" s="6" t="s">
        <v>2023</v>
      </c>
      <c r="F146" s="6">
        <v>25</v>
      </c>
      <c r="G146" s="7">
        <f t="shared" si="7"/>
        <v>81.1965811965812</v>
      </c>
      <c r="H146" s="7">
        <f t="shared" si="8"/>
        <v>13.8034188034188</v>
      </c>
      <c r="I146" s="10">
        <v>95</v>
      </c>
      <c r="J146" s="12"/>
    </row>
    <row r="147" s="1" customFormat="1" spans="1:10">
      <c r="A147" s="6" t="s">
        <v>1888</v>
      </c>
      <c r="B147" s="6" t="s">
        <v>1908</v>
      </c>
      <c r="C147" s="6" t="s">
        <v>584</v>
      </c>
      <c r="D147" s="6" t="s">
        <v>2150</v>
      </c>
      <c r="E147" s="6" t="s">
        <v>1941</v>
      </c>
      <c r="F147" s="6">
        <v>20</v>
      </c>
      <c r="G147" s="7">
        <f t="shared" si="7"/>
        <v>563.247863247863</v>
      </c>
      <c r="H147" s="7">
        <f t="shared" si="8"/>
        <v>95.7521367521368</v>
      </c>
      <c r="I147" s="10">
        <v>659</v>
      </c>
      <c r="J147" s="12"/>
    </row>
    <row r="148" s="1" customFormat="1" spans="1:10">
      <c r="A148" s="6" t="s">
        <v>1888</v>
      </c>
      <c r="B148" s="6" t="s">
        <v>1908</v>
      </c>
      <c r="C148" s="6" t="s">
        <v>2151</v>
      </c>
      <c r="D148" s="6" t="s">
        <v>2152</v>
      </c>
      <c r="E148" s="6" t="s">
        <v>2153</v>
      </c>
      <c r="F148" s="6">
        <v>60</v>
      </c>
      <c r="G148" s="7">
        <f t="shared" si="7"/>
        <v>890.25641025641</v>
      </c>
      <c r="H148" s="7">
        <f t="shared" si="8"/>
        <v>151.34358974359</v>
      </c>
      <c r="I148" s="10">
        <v>1041.6</v>
      </c>
      <c r="J148" s="12"/>
    </row>
    <row r="149" s="1" customFormat="1" spans="1:10">
      <c r="A149" s="6" t="s">
        <v>1888</v>
      </c>
      <c r="B149" s="6" t="s">
        <v>1908</v>
      </c>
      <c r="C149" s="6" t="s">
        <v>2154</v>
      </c>
      <c r="D149" s="6" t="s">
        <v>2155</v>
      </c>
      <c r="E149" s="6" t="s">
        <v>2156</v>
      </c>
      <c r="F149" s="6">
        <v>30</v>
      </c>
      <c r="G149" s="7">
        <f t="shared" si="7"/>
        <v>256.410256410256</v>
      </c>
      <c r="H149" s="7">
        <f t="shared" si="8"/>
        <v>43.5897435897436</v>
      </c>
      <c r="I149" s="10">
        <v>300</v>
      </c>
      <c r="J149" s="12"/>
    </row>
    <row r="150" s="1" customFormat="1" spans="1:10">
      <c r="A150" s="6" t="s">
        <v>1888</v>
      </c>
      <c r="B150" s="6" t="s">
        <v>1908</v>
      </c>
      <c r="C150" s="6" t="s">
        <v>2157</v>
      </c>
      <c r="D150" s="6" t="s">
        <v>1487</v>
      </c>
      <c r="E150" s="6" t="s">
        <v>2158</v>
      </c>
      <c r="F150" s="6">
        <v>10</v>
      </c>
      <c r="G150" s="7">
        <f t="shared" si="7"/>
        <v>76.0683760683761</v>
      </c>
      <c r="H150" s="7">
        <f t="shared" si="8"/>
        <v>12.9316239316239</v>
      </c>
      <c r="I150" s="10">
        <v>89</v>
      </c>
      <c r="J150" s="12"/>
    </row>
    <row r="151" s="1" customFormat="1" spans="1:10">
      <c r="A151" s="6" t="s">
        <v>1888</v>
      </c>
      <c r="B151" s="6" t="s">
        <v>1908</v>
      </c>
      <c r="C151" s="6" t="s">
        <v>1315</v>
      </c>
      <c r="D151" s="6" t="s">
        <v>1933</v>
      </c>
      <c r="E151" s="6" t="s">
        <v>2159</v>
      </c>
      <c r="F151" s="6">
        <v>100</v>
      </c>
      <c r="G151" s="7">
        <f t="shared" si="7"/>
        <v>2244.44444444444</v>
      </c>
      <c r="H151" s="7">
        <f t="shared" si="8"/>
        <v>381.555555555556</v>
      </c>
      <c r="I151" s="10">
        <v>2626</v>
      </c>
      <c r="J151" s="12"/>
    </row>
    <row r="152" s="1" customFormat="1" spans="1:10">
      <c r="A152" s="6" t="s">
        <v>1888</v>
      </c>
      <c r="B152" s="6" t="s">
        <v>1908</v>
      </c>
      <c r="C152" s="6" t="s">
        <v>2100</v>
      </c>
      <c r="D152" s="6" t="s">
        <v>2160</v>
      </c>
      <c r="E152" s="6" t="s">
        <v>2102</v>
      </c>
      <c r="F152" s="6">
        <v>80</v>
      </c>
      <c r="G152" s="7">
        <f t="shared" si="7"/>
        <v>354.188034188034</v>
      </c>
      <c r="H152" s="7">
        <f t="shared" si="8"/>
        <v>60.2119658119658</v>
      </c>
      <c r="I152" s="10">
        <v>414.4</v>
      </c>
      <c r="J152" s="12"/>
    </row>
    <row r="153" s="1" customFormat="1" spans="1:10">
      <c r="A153" s="6" t="s">
        <v>1888</v>
      </c>
      <c r="B153" s="6" t="s">
        <v>1908</v>
      </c>
      <c r="C153" s="6" t="s">
        <v>526</v>
      </c>
      <c r="D153" s="6" t="s">
        <v>2161</v>
      </c>
      <c r="E153" s="6" t="s">
        <v>2162</v>
      </c>
      <c r="F153" s="6">
        <v>50</v>
      </c>
      <c r="G153" s="7">
        <f t="shared" si="7"/>
        <v>96.1538461538462</v>
      </c>
      <c r="H153" s="7">
        <f t="shared" si="8"/>
        <v>16.3461538461538</v>
      </c>
      <c r="I153" s="10">
        <v>112.5</v>
      </c>
      <c r="J153" s="12"/>
    </row>
    <row r="154" s="1" customFormat="1" spans="1:10">
      <c r="A154" s="6" t="s">
        <v>1888</v>
      </c>
      <c r="B154" s="6" t="s">
        <v>1908</v>
      </c>
      <c r="C154" s="6" t="s">
        <v>2163</v>
      </c>
      <c r="D154" s="6" t="s">
        <v>987</v>
      </c>
      <c r="E154" s="6" t="s">
        <v>2164</v>
      </c>
      <c r="F154" s="6">
        <v>100</v>
      </c>
      <c r="G154" s="7">
        <f t="shared" si="7"/>
        <v>239.316239316239</v>
      </c>
      <c r="H154" s="7">
        <f t="shared" si="8"/>
        <v>40.6837606837607</v>
      </c>
      <c r="I154" s="10">
        <v>280</v>
      </c>
      <c r="J154" s="12"/>
    </row>
    <row r="155" s="1" customFormat="1" spans="1:10">
      <c r="A155" s="6" t="s">
        <v>1888</v>
      </c>
      <c r="B155" s="6" t="s">
        <v>1908</v>
      </c>
      <c r="C155" s="6" t="s">
        <v>102</v>
      </c>
      <c r="D155" s="6" t="s">
        <v>2165</v>
      </c>
      <c r="E155" s="6" t="s">
        <v>2041</v>
      </c>
      <c r="F155" s="6">
        <v>20</v>
      </c>
      <c r="G155" s="7">
        <f t="shared" si="7"/>
        <v>435.897435897436</v>
      </c>
      <c r="H155" s="7">
        <f t="shared" si="8"/>
        <v>74.1025641025641</v>
      </c>
      <c r="I155" s="10">
        <v>510</v>
      </c>
      <c r="J155" s="12"/>
    </row>
    <row r="156" s="1" customFormat="1" spans="1:10">
      <c r="A156" s="6" t="s">
        <v>1888</v>
      </c>
      <c r="B156" s="6" t="s">
        <v>1908</v>
      </c>
      <c r="C156" s="6" t="s">
        <v>2166</v>
      </c>
      <c r="D156" s="6" t="s">
        <v>559</v>
      </c>
      <c r="E156" s="6" t="s">
        <v>2128</v>
      </c>
      <c r="F156" s="6">
        <v>55</v>
      </c>
      <c r="G156" s="7">
        <f t="shared" si="7"/>
        <v>91.6666666666667</v>
      </c>
      <c r="H156" s="7">
        <f t="shared" si="8"/>
        <v>15.5833333333333</v>
      </c>
      <c r="I156" s="10">
        <v>107.25</v>
      </c>
      <c r="J156" s="12"/>
    </row>
    <row r="157" s="1" customFormat="1" spans="1:10">
      <c r="A157" s="6" t="s">
        <v>1888</v>
      </c>
      <c r="B157" s="6" t="s">
        <v>1908</v>
      </c>
      <c r="C157" s="6" t="s">
        <v>2167</v>
      </c>
      <c r="D157" s="6" t="s">
        <v>2033</v>
      </c>
      <c r="E157" s="6" t="s">
        <v>2168</v>
      </c>
      <c r="F157" s="6">
        <v>10</v>
      </c>
      <c r="G157" s="7">
        <f t="shared" si="7"/>
        <v>34.1880341880342</v>
      </c>
      <c r="H157" s="7">
        <f t="shared" si="8"/>
        <v>5.81196581196581</v>
      </c>
      <c r="I157" s="10">
        <v>40</v>
      </c>
      <c r="J157" s="12"/>
    </row>
    <row r="158" s="1" customFormat="1" spans="1:10">
      <c r="A158" s="6" t="s">
        <v>1888</v>
      </c>
      <c r="B158" s="6" t="s">
        <v>1908</v>
      </c>
      <c r="C158" s="6" t="s">
        <v>356</v>
      </c>
      <c r="D158" s="6" t="s">
        <v>577</v>
      </c>
      <c r="E158" s="6" t="s">
        <v>1917</v>
      </c>
      <c r="F158" s="6">
        <v>600</v>
      </c>
      <c r="G158" s="7">
        <f t="shared" si="7"/>
        <v>26205.1282051282</v>
      </c>
      <c r="H158" s="7">
        <f t="shared" si="8"/>
        <v>4454.8717948718</v>
      </c>
      <c r="I158" s="10">
        <v>30660</v>
      </c>
      <c r="J158" s="12"/>
    </row>
    <row r="159" s="1" customFormat="1" spans="1:10">
      <c r="A159" s="6" t="s">
        <v>1888</v>
      </c>
      <c r="B159" s="6" t="s">
        <v>1908</v>
      </c>
      <c r="C159" s="6" t="s">
        <v>180</v>
      </c>
      <c r="D159" s="6" t="s">
        <v>181</v>
      </c>
      <c r="E159" s="6" t="s">
        <v>2032</v>
      </c>
      <c r="F159" s="6">
        <v>15</v>
      </c>
      <c r="G159" s="7">
        <f t="shared" si="7"/>
        <v>115.384615384615</v>
      </c>
      <c r="H159" s="7">
        <f t="shared" si="8"/>
        <v>19.6153846153846</v>
      </c>
      <c r="I159" s="10">
        <v>135</v>
      </c>
      <c r="J159" s="12"/>
    </row>
    <row r="160" s="1" customFormat="1" spans="1:10">
      <c r="A160" s="6" t="s">
        <v>1888</v>
      </c>
      <c r="B160" s="6" t="s">
        <v>1908</v>
      </c>
      <c r="C160" s="6" t="s">
        <v>2169</v>
      </c>
      <c r="D160" s="6" t="s">
        <v>2170</v>
      </c>
      <c r="E160" s="6" t="s">
        <v>2032</v>
      </c>
      <c r="F160" s="6">
        <v>15</v>
      </c>
      <c r="G160" s="7">
        <f t="shared" si="7"/>
        <v>108.974358974359</v>
      </c>
      <c r="H160" s="7">
        <f t="shared" si="8"/>
        <v>18.525641025641</v>
      </c>
      <c r="I160" s="10">
        <v>127.5</v>
      </c>
      <c r="J160" s="12"/>
    </row>
    <row r="161" s="1" customFormat="1" spans="1:10">
      <c r="A161" s="6" t="s">
        <v>1888</v>
      </c>
      <c r="B161" s="6" t="s">
        <v>1908</v>
      </c>
      <c r="C161" s="6" t="s">
        <v>2112</v>
      </c>
      <c r="D161" s="6" t="s">
        <v>277</v>
      </c>
      <c r="E161" s="6" t="s">
        <v>2113</v>
      </c>
      <c r="F161" s="6">
        <v>200</v>
      </c>
      <c r="G161" s="7">
        <f t="shared" si="7"/>
        <v>8627.35042735043</v>
      </c>
      <c r="H161" s="7">
        <f t="shared" si="8"/>
        <v>1466.64957264957</v>
      </c>
      <c r="I161" s="10">
        <v>10094</v>
      </c>
      <c r="J161" s="12"/>
    </row>
    <row r="162" s="1" customFormat="1" spans="1:10">
      <c r="A162" s="6" t="s">
        <v>1888</v>
      </c>
      <c r="B162" s="6" t="s">
        <v>1908</v>
      </c>
      <c r="C162" s="6" t="s">
        <v>2171</v>
      </c>
      <c r="D162" s="6" t="s">
        <v>1977</v>
      </c>
      <c r="E162" s="6" t="s">
        <v>2162</v>
      </c>
      <c r="F162" s="6">
        <v>5</v>
      </c>
      <c r="G162" s="7">
        <f t="shared" si="7"/>
        <v>222.222222222222</v>
      </c>
      <c r="H162" s="7">
        <f t="shared" si="8"/>
        <v>37.7777777777778</v>
      </c>
      <c r="I162" s="10">
        <v>260</v>
      </c>
      <c r="J162" s="12"/>
    </row>
    <row r="163" s="1" customFormat="1" spans="1:10">
      <c r="A163" s="6" t="s">
        <v>1888</v>
      </c>
      <c r="B163" s="6" t="s">
        <v>1908</v>
      </c>
      <c r="C163" s="6" t="s">
        <v>623</v>
      </c>
      <c r="D163" s="6" t="s">
        <v>2172</v>
      </c>
      <c r="E163" s="6" t="s">
        <v>2030</v>
      </c>
      <c r="F163" s="6">
        <v>130</v>
      </c>
      <c r="G163" s="7">
        <f t="shared" si="7"/>
        <v>344.444444444444</v>
      </c>
      <c r="H163" s="7">
        <f t="shared" si="8"/>
        <v>58.5555555555556</v>
      </c>
      <c r="I163" s="10">
        <v>403</v>
      </c>
      <c r="J163" s="12"/>
    </row>
    <row r="164" s="1" customFormat="1" spans="1:10">
      <c r="A164" s="6" t="s">
        <v>1888</v>
      </c>
      <c r="B164" s="6" t="s">
        <v>1908</v>
      </c>
      <c r="C164" s="6" t="s">
        <v>2173</v>
      </c>
      <c r="D164" s="6" t="s">
        <v>1270</v>
      </c>
      <c r="E164" s="6" t="s">
        <v>2174</v>
      </c>
      <c r="F164" s="6">
        <v>80</v>
      </c>
      <c r="G164" s="7">
        <f t="shared" si="7"/>
        <v>2019.1452991453</v>
      </c>
      <c r="H164" s="7">
        <f t="shared" si="8"/>
        <v>343.254700854701</v>
      </c>
      <c r="I164" s="10">
        <v>2362.4</v>
      </c>
      <c r="J164" s="12"/>
    </row>
    <row r="165" s="1" customFormat="1" spans="1:10">
      <c r="A165" s="6" t="s">
        <v>1888</v>
      </c>
      <c r="B165" s="6" t="s">
        <v>1908</v>
      </c>
      <c r="C165" s="6" t="s">
        <v>2175</v>
      </c>
      <c r="D165" s="6" t="s">
        <v>613</v>
      </c>
      <c r="E165" s="6" t="s">
        <v>1970</v>
      </c>
      <c r="F165" s="6">
        <v>500</v>
      </c>
      <c r="G165" s="7">
        <f t="shared" si="7"/>
        <v>6837.60683760684</v>
      </c>
      <c r="H165" s="7">
        <f t="shared" si="8"/>
        <v>1162.39316239316</v>
      </c>
      <c r="I165" s="10">
        <v>8000</v>
      </c>
      <c r="J165" s="12"/>
    </row>
    <row r="166" s="1" customFormat="1" spans="1:10">
      <c r="A166" s="6" t="s">
        <v>1888</v>
      </c>
      <c r="B166" s="6" t="s">
        <v>1908</v>
      </c>
      <c r="C166" s="6" t="s">
        <v>2176</v>
      </c>
      <c r="D166" s="6" t="s">
        <v>2177</v>
      </c>
      <c r="E166" s="6" t="s">
        <v>2178</v>
      </c>
      <c r="F166" s="6">
        <v>200</v>
      </c>
      <c r="G166" s="7">
        <f t="shared" si="7"/>
        <v>4779.48717948718</v>
      </c>
      <c r="H166" s="7">
        <f t="shared" si="8"/>
        <v>812.512820512821</v>
      </c>
      <c r="I166" s="10">
        <v>5592</v>
      </c>
      <c r="J166" s="12"/>
    </row>
    <row r="167" s="1" customFormat="1" spans="1:10">
      <c r="A167" s="6" t="s">
        <v>1888</v>
      </c>
      <c r="B167" s="6" t="s">
        <v>1908</v>
      </c>
      <c r="C167" s="6" t="s">
        <v>2179</v>
      </c>
      <c r="D167" s="6" t="s">
        <v>2180</v>
      </c>
      <c r="E167" s="6" t="s">
        <v>2181</v>
      </c>
      <c r="F167" s="6">
        <v>240</v>
      </c>
      <c r="G167" s="7">
        <f t="shared" si="7"/>
        <v>3981.53846153846</v>
      </c>
      <c r="H167" s="7">
        <f t="shared" si="8"/>
        <v>676.861538461539</v>
      </c>
      <c r="I167" s="10">
        <v>4658.4</v>
      </c>
      <c r="J167" s="12"/>
    </row>
    <row r="168" s="1" customFormat="1" spans="1:10">
      <c r="A168" s="6" t="s">
        <v>1888</v>
      </c>
      <c r="B168" s="6" t="s">
        <v>1908</v>
      </c>
      <c r="C168" s="6" t="s">
        <v>1071</v>
      </c>
      <c r="D168" s="6" t="s">
        <v>577</v>
      </c>
      <c r="E168" s="6" t="s">
        <v>2137</v>
      </c>
      <c r="F168" s="6">
        <v>800</v>
      </c>
      <c r="G168" s="7">
        <f t="shared" si="7"/>
        <v>21128.2051282051</v>
      </c>
      <c r="H168" s="7">
        <f t="shared" si="8"/>
        <v>3591.79487179487</v>
      </c>
      <c r="I168" s="10">
        <v>24720</v>
      </c>
      <c r="J168" s="12"/>
    </row>
    <row r="169" s="1" customFormat="1" spans="1:10">
      <c r="A169" s="6" t="s">
        <v>1888</v>
      </c>
      <c r="B169" s="6" t="s">
        <v>2182</v>
      </c>
      <c r="C169" s="6" t="s">
        <v>2183</v>
      </c>
      <c r="D169" s="6" t="s">
        <v>2184</v>
      </c>
      <c r="E169" s="6"/>
      <c r="F169" s="6">
        <v>300</v>
      </c>
      <c r="G169" s="7">
        <v>14358.97</v>
      </c>
      <c r="H169" s="7">
        <f t="shared" si="8"/>
        <v>2441.0249</v>
      </c>
      <c r="I169" s="10">
        <f>G169+H169</f>
        <v>16799.9949</v>
      </c>
      <c r="J169" s="11">
        <f>I169</f>
        <v>16799.9949</v>
      </c>
    </row>
    <row r="170" s="1" customFormat="1" spans="1:10">
      <c r="A170" s="6" t="s">
        <v>1888</v>
      </c>
      <c r="B170" s="6" t="s">
        <v>2185</v>
      </c>
      <c r="C170" s="6" t="s">
        <v>814</v>
      </c>
      <c r="D170" s="6" t="s">
        <v>815</v>
      </c>
      <c r="E170" s="6"/>
      <c r="F170" s="6">
        <v>600</v>
      </c>
      <c r="G170" s="7">
        <v>8471.79</v>
      </c>
      <c r="H170" s="7">
        <f t="shared" si="8"/>
        <v>1440.2043</v>
      </c>
      <c r="I170" s="10">
        <f>G170+H170</f>
        <v>9911.9943</v>
      </c>
      <c r="J170" s="11">
        <f>I170</f>
        <v>9911.9943</v>
      </c>
    </row>
    <row r="171" s="1" customFormat="1" spans="1:10">
      <c r="A171" s="6" t="s">
        <v>1888</v>
      </c>
      <c r="B171" s="6" t="s">
        <v>2186</v>
      </c>
      <c r="C171" s="6" t="s">
        <v>2187</v>
      </c>
      <c r="D171" s="6" t="s">
        <v>106</v>
      </c>
      <c r="E171" s="6" t="s">
        <v>2188</v>
      </c>
      <c r="F171" s="6">
        <v>200</v>
      </c>
      <c r="G171" s="7">
        <f t="shared" ref="G171:G180" si="9">I171/1.17</f>
        <v>6511.11111111111</v>
      </c>
      <c r="H171" s="7">
        <f t="shared" si="8"/>
        <v>1106.88888888889</v>
      </c>
      <c r="I171" s="10">
        <v>7618</v>
      </c>
      <c r="J171" s="12">
        <v>28678.8</v>
      </c>
    </row>
    <row r="172" s="1" customFormat="1" spans="1:10">
      <c r="A172" s="6" t="s">
        <v>1888</v>
      </c>
      <c r="B172" s="6" t="s">
        <v>2186</v>
      </c>
      <c r="C172" s="6" t="s">
        <v>1018</v>
      </c>
      <c r="D172" s="6" t="s">
        <v>1923</v>
      </c>
      <c r="E172" s="6" t="s">
        <v>1924</v>
      </c>
      <c r="F172" s="6">
        <v>200</v>
      </c>
      <c r="G172" s="7">
        <f t="shared" si="9"/>
        <v>5364.10256410256</v>
      </c>
      <c r="H172" s="7">
        <f t="shared" si="8"/>
        <v>911.897435897436</v>
      </c>
      <c r="I172" s="10">
        <v>6276</v>
      </c>
      <c r="J172" s="12"/>
    </row>
    <row r="173" s="1" customFormat="1" spans="1:10">
      <c r="A173" s="6" t="s">
        <v>1888</v>
      </c>
      <c r="B173" s="6" t="s">
        <v>2186</v>
      </c>
      <c r="C173" s="6" t="s">
        <v>434</v>
      </c>
      <c r="D173" s="6" t="s">
        <v>2189</v>
      </c>
      <c r="E173" s="6" t="s">
        <v>2190</v>
      </c>
      <c r="F173" s="6">
        <v>50</v>
      </c>
      <c r="G173" s="7">
        <f t="shared" si="9"/>
        <v>985.897435897436</v>
      </c>
      <c r="H173" s="7">
        <f t="shared" si="8"/>
        <v>167.602564102564</v>
      </c>
      <c r="I173" s="10">
        <v>1153.5</v>
      </c>
      <c r="J173" s="12"/>
    </row>
    <row r="174" s="1" customFormat="1" spans="1:10">
      <c r="A174" s="6" t="s">
        <v>1888</v>
      </c>
      <c r="B174" s="6" t="s">
        <v>2186</v>
      </c>
      <c r="C174" s="6" t="s">
        <v>1225</v>
      </c>
      <c r="D174" s="6" t="s">
        <v>2059</v>
      </c>
      <c r="E174" s="6" t="s">
        <v>2060</v>
      </c>
      <c r="F174" s="6">
        <v>30</v>
      </c>
      <c r="G174" s="7">
        <f t="shared" si="9"/>
        <v>444.871794871795</v>
      </c>
      <c r="H174" s="7">
        <f t="shared" si="8"/>
        <v>75.6282051282051</v>
      </c>
      <c r="I174" s="10">
        <v>520.5</v>
      </c>
      <c r="J174" s="12"/>
    </row>
    <row r="175" s="1" customFormat="1" spans="1:10">
      <c r="A175" s="6" t="s">
        <v>1888</v>
      </c>
      <c r="B175" s="6" t="s">
        <v>2186</v>
      </c>
      <c r="C175" s="6" t="s">
        <v>533</v>
      </c>
      <c r="D175" s="6" t="s">
        <v>2191</v>
      </c>
      <c r="E175" s="6" t="s">
        <v>2192</v>
      </c>
      <c r="F175" s="6">
        <v>400</v>
      </c>
      <c r="G175" s="7">
        <f t="shared" si="9"/>
        <v>6570.94017094017</v>
      </c>
      <c r="H175" s="7">
        <f t="shared" si="8"/>
        <v>1117.05982905983</v>
      </c>
      <c r="I175" s="10">
        <v>7688</v>
      </c>
      <c r="J175" s="12"/>
    </row>
    <row r="176" s="1" customFormat="1" spans="1:10">
      <c r="A176" s="6" t="s">
        <v>1888</v>
      </c>
      <c r="B176" s="6" t="s">
        <v>2186</v>
      </c>
      <c r="C176" s="6" t="s">
        <v>2193</v>
      </c>
      <c r="D176" s="6" t="s">
        <v>2194</v>
      </c>
      <c r="E176" s="6" t="s">
        <v>2195</v>
      </c>
      <c r="F176" s="6">
        <v>50</v>
      </c>
      <c r="G176" s="7">
        <f t="shared" si="9"/>
        <v>1468.80341880342</v>
      </c>
      <c r="H176" s="7">
        <f t="shared" si="8"/>
        <v>249.696581196581</v>
      </c>
      <c r="I176" s="10">
        <v>1718.5</v>
      </c>
      <c r="J176" s="12"/>
    </row>
    <row r="177" s="1" customFormat="1" spans="1:10">
      <c r="A177" s="6" t="s">
        <v>1888</v>
      </c>
      <c r="B177" s="6" t="s">
        <v>2186</v>
      </c>
      <c r="C177" s="6" t="s">
        <v>2196</v>
      </c>
      <c r="D177" s="6" t="s">
        <v>2197</v>
      </c>
      <c r="E177" s="6" t="s">
        <v>2198</v>
      </c>
      <c r="F177" s="6">
        <v>50</v>
      </c>
      <c r="G177" s="7">
        <f t="shared" si="9"/>
        <v>770.512820512821</v>
      </c>
      <c r="H177" s="7">
        <f t="shared" si="8"/>
        <v>130.98717948718</v>
      </c>
      <c r="I177" s="10">
        <v>901.5</v>
      </c>
      <c r="J177" s="12"/>
    </row>
    <row r="178" s="1" customFormat="1" spans="1:10">
      <c r="A178" s="6" t="s">
        <v>1888</v>
      </c>
      <c r="B178" s="6" t="s">
        <v>2186</v>
      </c>
      <c r="C178" s="6" t="s">
        <v>2199</v>
      </c>
      <c r="D178" s="6" t="s">
        <v>2200</v>
      </c>
      <c r="E178" s="6" t="s">
        <v>2201</v>
      </c>
      <c r="F178" s="6">
        <v>30</v>
      </c>
      <c r="G178" s="7">
        <f t="shared" si="9"/>
        <v>1806.83760683761</v>
      </c>
      <c r="H178" s="7">
        <f t="shared" si="8"/>
        <v>307.162393162393</v>
      </c>
      <c r="I178" s="10">
        <v>2114</v>
      </c>
      <c r="J178" s="12"/>
    </row>
    <row r="179" s="1" customFormat="1" spans="1:10">
      <c r="A179" s="6" t="s">
        <v>1888</v>
      </c>
      <c r="B179" s="6" t="s">
        <v>2186</v>
      </c>
      <c r="C179" s="6" t="s">
        <v>2202</v>
      </c>
      <c r="D179" s="6" t="s">
        <v>2203</v>
      </c>
      <c r="E179" s="6" t="s">
        <v>2204</v>
      </c>
      <c r="F179" s="6">
        <v>30</v>
      </c>
      <c r="G179" s="7">
        <f t="shared" si="9"/>
        <v>537.435897435897</v>
      </c>
      <c r="H179" s="7">
        <f t="shared" si="8"/>
        <v>91.3641025641026</v>
      </c>
      <c r="I179" s="10">
        <v>628.8</v>
      </c>
      <c r="J179" s="12"/>
    </row>
    <row r="180" s="1" customFormat="1" spans="1:10">
      <c r="A180" s="6" t="s">
        <v>1888</v>
      </c>
      <c r="B180" s="6" t="s">
        <v>2186</v>
      </c>
      <c r="C180" s="6" t="s">
        <v>1986</v>
      </c>
      <c r="D180" s="6" t="s">
        <v>1987</v>
      </c>
      <c r="E180" s="6" t="s">
        <v>1988</v>
      </c>
      <c r="F180" s="6">
        <v>20</v>
      </c>
      <c r="G180" s="7">
        <f t="shared" si="9"/>
        <v>51.2820512820513</v>
      </c>
      <c r="H180" s="7">
        <f t="shared" si="8"/>
        <v>8.71794871794872</v>
      </c>
      <c r="I180" s="10">
        <v>60</v>
      </c>
      <c r="J180" s="12"/>
    </row>
    <row r="181" s="1" customFormat="1" spans="1:10">
      <c r="A181" s="6" t="s">
        <v>1888</v>
      </c>
      <c r="B181" s="6" t="s">
        <v>2205</v>
      </c>
      <c r="C181" s="6" t="s">
        <v>1290</v>
      </c>
      <c r="D181" s="6" t="s">
        <v>2115</v>
      </c>
      <c r="E181" s="6"/>
      <c r="F181" s="6">
        <v>600</v>
      </c>
      <c r="G181" s="7">
        <v>11015.38</v>
      </c>
      <c r="H181" s="7">
        <f t="shared" si="8"/>
        <v>1872.6146</v>
      </c>
      <c r="I181" s="10">
        <f t="shared" ref="I181:I196" si="10">G181+H181</f>
        <v>12887.9946</v>
      </c>
      <c r="J181" s="12">
        <v>43266.8</v>
      </c>
    </row>
    <row r="182" s="1" customFormat="1" spans="1:10">
      <c r="A182" s="6" t="s">
        <v>1888</v>
      </c>
      <c r="B182" s="6" t="s">
        <v>2205</v>
      </c>
      <c r="C182" s="6" t="s">
        <v>2112</v>
      </c>
      <c r="D182" s="6" t="s">
        <v>2206</v>
      </c>
      <c r="E182" s="6"/>
      <c r="F182" s="6">
        <v>440</v>
      </c>
      <c r="G182" s="7">
        <v>18980.17</v>
      </c>
      <c r="H182" s="7">
        <f t="shared" si="8"/>
        <v>3226.6289</v>
      </c>
      <c r="I182" s="10">
        <f t="shared" si="10"/>
        <v>22206.7989</v>
      </c>
      <c r="J182" s="12"/>
    </row>
    <row r="183" s="1" customFormat="1" spans="1:10">
      <c r="A183" s="6" t="s">
        <v>1888</v>
      </c>
      <c r="B183" s="6" t="s">
        <v>2205</v>
      </c>
      <c r="C183" s="6" t="s">
        <v>2207</v>
      </c>
      <c r="D183" s="6" t="s">
        <v>2208</v>
      </c>
      <c r="E183" s="6"/>
      <c r="F183" s="6">
        <v>400</v>
      </c>
      <c r="G183" s="7">
        <v>6984.62</v>
      </c>
      <c r="H183" s="7">
        <f t="shared" si="8"/>
        <v>1187.3854</v>
      </c>
      <c r="I183" s="10">
        <f t="shared" si="10"/>
        <v>8172.0054</v>
      </c>
      <c r="J183" s="12"/>
    </row>
    <row r="184" s="1" customFormat="1" spans="1:10">
      <c r="A184" s="6" t="s">
        <v>1888</v>
      </c>
      <c r="B184" s="6" t="s">
        <v>2205</v>
      </c>
      <c r="C184" s="6" t="s">
        <v>889</v>
      </c>
      <c r="D184" s="6" t="s">
        <v>2098</v>
      </c>
      <c r="E184" s="6"/>
      <c r="F184" s="6">
        <v>200</v>
      </c>
      <c r="G184" s="7">
        <v>3786.32</v>
      </c>
      <c r="H184" s="7">
        <f t="shared" si="8"/>
        <v>643.6744</v>
      </c>
      <c r="I184" s="10">
        <f t="shared" si="10"/>
        <v>4429.9944</v>
      </c>
      <c r="J184" s="12">
        <v>30885.5</v>
      </c>
    </row>
    <row r="185" s="1" customFormat="1" spans="1:10">
      <c r="A185" s="6" t="s">
        <v>1888</v>
      </c>
      <c r="B185" s="6" t="s">
        <v>2205</v>
      </c>
      <c r="C185" s="6" t="s">
        <v>1018</v>
      </c>
      <c r="D185" s="6" t="s">
        <v>1923</v>
      </c>
      <c r="E185" s="6"/>
      <c r="F185" s="6">
        <v>100</v>
      </c>
      <c r="G185" s="7">
        <v>2682.06</v>
      </c>
      <c r="H185" s="7">
        <f t="shared" si="8"/>
        <v>455.9502</v>
      </c>
      <c r="I185" s="10">
        <f t="shared" si="10"/>
        <v>3138.0102</v>
      </c>
      <c r="J185" s="12"/>
    </row>
    <row r="186" s="1" customFormat="1" spans="1:10">
      <c r="A186" s="6" t="s">
        <v>1888</v>
      </c>
      <c r="B186" s="6" t="s">
        <v>2205</v>
      </c>
      <c r="C186" s="6" t="s">
        <v>1315</v>
      </c>
      <c r="D186" s="6" t="s">
        <v>1933</v>
      </c>
      <c r="E186" s="6"/>
      <c r="F186" s="6">
        <v>100</v>
      </c>
      <c r="G186" s="7">
        <v>2244.44</v>
      </c>
      <c r="H186" s="7">
        <f t="shared" si="8"/>
        <v>381.5548</v>
      </c>
      <c r="I186" s="10">
        <f t="shared" si="10"/>
        <v>2625.9948</v>
      </c>
      <c r="J186" s="12"/>
    </row>
    <row r="187" s="1" customFormat="1" spans="1:10">
      <c r="A187" s="6" t="s">
        <v>1888</v>
      </c>
      <c r="B187" s="6" t="s">
        <v>2205</v>
      </c>
      <c r="C187" s="6" t="s">
        <v>1225</v>
      </c>
      <c r="D187" s="6" t="s">
        <v>2059</v>
      </c>
      <c r="E187" s="6" t="s">
        <v>2060</v>
      </c>
      <c r="F187" s="6">
        <v>50</v>
      </c>
      <c r="G187" s="7">
        <v>741.45</v>
      </c>
      <c r="H187" s="7">
        <f t="shared" si="8"/>
        <v>126.0465</v>
      </c>
      <c r="I187" s="10">
        <f t="shared" si="10"/>
        <v>867.4965</v>
      </c>
      <c r="J187" s="12"/>
    </row>
    <row r="188" s="1" customFormat="1" spans="1:10">
      <c r="A188" s="6" t="s">
        <v>1888</v>
      </c>
      <c r="B188" s="6" t="s">
        <v>2205</v>
      </c>
      <c r="C188" s="6" t="s">
        <v>814</v>
      </c>
      <c r="D188" s="6" t="s">
        <v>815</v>
      </c>
      <c r="E188" s="6"/>
      <c r="F188" s="6">
        <v>600</v>
      </c>
      <c r="G188" s="7">
        <v>16943.59</v>
      </c>
      <c r="H188" s="7">
        <f t="shared" si="8"/>
        <v>2880.4103</v>
      </c>
      <c r="I188" s="10">
        <f t="shared" si="10"/>
        <v>19824.0003</v>
      </c>
      <c r="J188" s="12"/>
    </row>
    <row r="189" s="1" customFormat="1" spans="1:10">
      <c r="A189" s="6" t="s">
        <v>1888</v>
      </c>
      <c r="B189" s="6" t="s">
        <v>1891</v>
      </c>
      <c r="C189" s="6" t="s">
        <v>232</v>
      </c>
      <c r="D189" s="6" t="s">
        <v>1896</v>
      </c>
      <c r="E189" s="6"/>
      <c r="F189" s="6">
        <v>600</v>
      </c>
      <c r="G189" s="7">
        <v>32769.23</v>
      </c>
      <c r="H189" s="7">
        <f t="shared" si="8"/>
        <v>5570.7691</v>
      </c>
      <c r="I189" s="10">
        <f t="shared" si="10"/>
        <v>38339.9991</v>
      </c>
      <c r="J189" s="12">
        <v>78930.6</v>
      </c>
    </row>
    <row r="190" s="1" customFormat="1" spans="1:10">
      <c r="A190" s="6" t="s">
        <v>1888</v>
      </c>
      <c r="B190" s="6" t="s">
        <v>1891</v>
      </c>
      <c r="C190" s="6" t="s">
        <v>1904</v>
      </c>
      <c r="D190" s="6" t="s">
        <v>2209</v>
      </c>
      <c r="E190" s="6"/>
      <c r="F190" s="6">
        <v>100</v>
      </c>
      <c r="G190" s="7">
        <v>1783.76</v>
      </c>
      <c r="H190" s="7">
        <f t="shared" si="8"/>
        <v>303.2392</v>
      </c>
      <c r="I190" s="10">
        <f t="shared" si="10"/>
        <v>2086.9992</v>
      </c>
      <c r="J190" s="12"/>
    </row>
    <row r="191" s="1" customFormat="1" spans="1:10">
      <c r="A191" s="6" t="s">
        <v>1888</v>
      </c>
      <c r="B191" s="6" t="s">
        <v>1891</v>
      </c>
      <c r="C191" s="6" t="s">
        <v>2210</v>
      </c>
      <c r="D191" s="6" t="s">
        <v>1804</v>
      </c>
      <c r="E191" s="6"/>
      <c r="F191" s="6">
        <v>50</v>
      </c>
      <c r="G191" s="7">
        <v>1640.17</v>
      </c>
      <c r="H191" s="7">
        <f t="shared" si="8"/>
        <v>278.8289</v>
      </c>
      <c r="I191" s="10">
        <f t="shared" si="10"/>
        <v>1918.9989</v>
      </c>
      <c r="J191" s="12"/>
    </row>
    <row r="192" s="1" customFormat="1" spans="1:10">
      <c r="A192" s="6" t="s">
        <v>1888</v>
      </c>
      <c r="B192" s="6" t="s">
        <v>1891</v>
      </c>
      <c r="C192" s="6" t="s">
        <v>30</v>
      </c>
      <c r="D192" s="6" t="s">
        <v>2211</v>
      </c>
      <c r="E192" s="6"/>
      <c r="F192" s="6">
        <v>320</v>
      </c>
      <c r="G192" s="7">
        <v>6249.57</v>
      </c>
      <c r="H192" s="7">
        <f t="shared" si="8"/>
        <v>1062.4269</v>
      </c>
      <c r="I192" s="10">
        <f t="shared" si="10"/>
        <v>7311.9969</v>
      </c>
      <c r="J192" s="12"/>
    </row>
    <row r="193" s="1" customFormat="1" spans="1:10">
      <c r="A193" s="6" t="s">
        <v>1888</v>
      </c>
      <c r="B193" s="6" t="s">
        <v>1891</v>
      </c>
      <c r="C193" s="6" t="s">
        <v>2212</v>
      </c>
      <c r="D193" s="6" t="s">
        <v>2213</v>
      </c>
      <c r="E193" s="6"/>
      <c r="F193" s="6">
        <v>200</v>
      </c>
      <c r="G193" s="7">
        <v>4102.56</v>
      </c>
      <c r="H193" s="7">
        <f t="shared" si="8"/>
        <v>697.4352</v>
      </c>
      <c r="I193" s="10">
        <f t="shared" si="10"/>
        <v>4799.9952</v>
      </c>
      <c r="J193" s="12"/>
    </row>
    <row r="194" s="1" customFormat="1" spans="1:10">
      <c r="A194" s="6" t="s">
        <v>1888</v>
      </c>
      <c r="B194" s="6" t="s">
        <v>1891</v>
      </c>
      <c r="C194" s="6" t="s">
        <v>2214</v>
      </c>
      <c r="D194" s="6" t="s">
        <v>2215</v>
      </c>
      <c r="E194" s="6"/>
      <c r="F194" s="6">
        <v>200</v>
      </c>
      <c r="G194" s="7">
        <v>3523.08</v>
      </c>
      <c r="H194" s="7">
        <f t="shared" ref="H194:H197" si="11">G194*0.17</f>
        <v>598.9236</v>
      </c>
      <c r="I194" s="10">
        <f t="shared" si="10"/>
        <v>4122.0036</v>
      </c>
      <c r="J194" s="12"/>
    </row>
    <row r="195" s="1" customFormat="1" spans="1:10">
      <c r="A195" s="6" t="s">
        <v>1888</v>
      </c>
      <c r="B195" s="6" t="s">
        <v>1891</v>
      </c>
      <c r="C195" s="6" t="s">
        <v>2216</v>
      </c>
      <c r="D195" s="6" t="s">
        <v>2217</v>
      </c>
      <c r="E195" s="6"/>
      <c r="F195" s="6">
        <v>400</v>
      </c>
      <c r="G195" s="7">
        <v>13675.21</v>
      </c>
      <c r="H195" s="7">
        <f t="shared" si="11"/>
        <v>2324.7857</v>
      </c>
      <c r="I195" s="10">
        <f t="shared" si="10"/>
        <v>15999.9957</v>
      </c>
      <c r="J195" s="12"/>
    </row>
    <row r="196" s="1" customFormat="1" spans="1:10">
      <c r="A196" s="6" t="s">
        <v>1888</v>
      </c>
      <c r="B196" s="6" t="s">
        <v>1891</v>
      </c>
      <c r="C196" s="6" t="s">
        <v>1901</v>
      </c>
      <c r="D196" s="6" t="s">
        <v>1485</v>
      </c>
      <c r="E196" s="6"/>
      <c r="F196" s="6">
        <v>180</v>
      </c>
      <c r="G196" s="7">
        <v>3718.46</v>
      </c>
      <c r="H196" s="7">
        <f t="shared" si="11"/>
        <v>632.1382</v>
      </c>
      <c r="I196" s="10">
        <f t="shared" si="10"/>
        <v>4350.5982</v>
      </c>
      <c r="J196" s="12"/>
    </row>
    <row r="197" s="1" customFormat="1" spans="1:10">
      <c r="A197" s="6" t="s">
        <v>1888</v>
      </c>
      <c r="B197" s="13" t="s">
        <v>2105</v>
      </c>
      <c r="C197" s="13" t="s">
        <v>2218</v>
      </c>
      <c r="D197" s="13"/>
      <c r="E197" s="13"/>
      <c r="F197" s="13"/>
      <c r="G197" s="14">
        <f>I197/1.17</f>
        <v>16508.452991453</v>
      </c>
      <c r="H197" s="14"/>
      <c r="I197" s="15">
        <v>19314.89</v>
      </c>
      <c r="J197" s="11">
        <f>I197</f>
        <v>19314.89</v>
      </c>
    </row>
    <row r="198" spans="7:10">
      <c r="G198" s="1">
        <f>SUM(G2:G197)</f>
        <v>573553.45017094</v>
      </c>
      <c r="J198" s="2">
        <f>SUM(J2:J197)</f>
        <v>671058.8605</v>
      </c>
    </row>
  </sheetData>
  <mergeCells count="10">
    <mergeCell ref="J3:J4"/>
    <mergeCell ref="J26:J65"/>
    <mergeCell ref="J66:J118"/>
    <mergeCell ref="J119:J121"/>
    <mergeCell ref="J123:J141"/>
    <mergeCell ref="J142:J168"/>
    <mergeCell ref="J171:J180"/>
    <mergeCell ref="J181:J183"/>
    <mergeCell ref="J184:J188"/>
    <mergeCell ref="J189:J196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gj</vt:lpstr>
      <vt:lpstr>吴辉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zx</cp:lastModifiedBy>
  <dcterms:created xsi:type="dcterms:W3CDTF">2017-08-11T00:52:00Z</dcterms:created>
  <dcterms:modified xsi:type="dcterms:W3CDTF">2017-12-07T07:12:28Z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