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Sheet1!$A$1:$K$1014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37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未有出库单</t>
        </r>
      </text>
    </comment>
    <comment ref="F486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未有出库单
</t>
        </r>
      </text>
    </comment>
  </commentList>
</comments>
</file>

<file path=xl/sharedStrings.xml><?xml version="1.0" encoding="utf-8"?>
<sst xmlns="http://schemas.openxmlformats.org/spreadsheetml/2006/main" count="1824">
  <si>
    <t>出库日期</t>
  </si>
  <si>
    <t>商品去向</t>
  </si>
  <si>
    <t>供应商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</si>
  <si>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</si>
  <si>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</si>
  <si>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</si>
  <si>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</si>
  <si>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</si>
  <si>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</si>
  <si>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</si>
  <si>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</si>
  <si>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购进含税价格</t>
  </si>
  <si>
    <t>购进含税单价</t>
  </si>
  <si>
    <t>合计</t>
  </si>
  <si>
    <t>备注</t>
  </si>
  <si>
    <t>2月</t>
  </si>
  <si>
    <t>成都市第三人民医院</t>
  </si>
  <si>
    <t>秦皇岛市山海关药业有限责任公司</t>
  </si>
  <si>
    <t>祖师麻片</t>
  </si>
  <si>
    <t>0.3g*36s</t>
  </si>
  <si>
    <t>盒</t>
  </si>
  <si>
    <t>彭州市中西医结合医院</t>
  </si>
  <si>
    <t>成都广药新汇源医药有限公司</t>
  </si>
  <si>
    <t>注射用哌拉西林钠舒巴坦钠</t>
  </si>
  <si>
    <t>1.25g</t>
  </si>
  <si>
    <t>四川制药制剂</t>
  </si>
  <si>
    <t>支</t>
  </si>
  <si>
    <t>成都市新都区中医医院</t>
  </si>
  <si>
    <t>四川瑞达医药有限公司</t>
  </si>
  <si>
    <t>注射用长春西汀</t>
  </si>
  <si>
    <t>10mg</t>
  </si>
  <si>
    <t>山西普德药业股份有限公司</t>
  </si>
  <si>
    <t>广安市广安区中医医院</t>
  </si>
  <si>
    <t>大英县人民医院</t>
  </si>
  <si>
    <t>西充县人民医院</t>
  </si>
  <si>
    <t>20ml</t>
  </si>
  <si>
    <t>山西普德</t>
  </si>
  <si>
    <t>成都市龙泉驿区第一人民医院</t>
  </si>
  <si>
    <t>上药控股四川有限公司</t>
  </si>
  <si>
    <t>注射用乙酰谷酰胺</t>
  </si>
  <si>
    <t>0.3g</t>
  </si>
  <si>
    <t>成都天台山制药有限公司</t>
  </si>
  <si>
    <t>瓶</t>
  </si>
  <si>
    <t>注射用盐酸万古霉素</t>
  </si>
  <si>
    <t>0.5g</t>
  </si>
  <si>
    <t>浙江医药股份有限新昌制药</t>
  </si>
  <si>
    <t>注射用盐酸纳洛酮</t>
  </si>
  <si>
    <t>1mg</t>
  </si>
  <si>
    <t>成都苑东药业</t>
  </si>
  <si>
    <t>成都市第二人民医院</t>
  </si>
  <si>
    <t>注射用盐酸去甲万古霉素</t>
  </si>
  <si>
    <t>0.25g</t>
  </si>
  <si>
    <t>南京海辰药业</t>
  </si>
  <si>
    <t>成都市蓉锦医药贸易有限公司</t>
  </si>
  <si>
    <t>注射用盐酸倍他司汀</t>
  </si>
  <si>
    <t>20mg</t>
  </si>
  <si>
    <t>国药集团国瑞</t>
  </si>
  <si>
    <t>四川罗欣医药有限公司</t>
  </si>
  <si>
    <t>注射用盐酸氨溴索</t>
  </si>
  <si>
    <t>30mg</t>
  </si>
  <si>
    <t>山东罗欣药业</t>
  </si>
  <si>
    <t>眉山老年病医院</t>
  </si>
  <si>
    <t>15mg</t>
  </si>
  <si>
    <t>山东罗欣药业股份有限公司</t>
  </si>
  <si>
    <t>大邑县人民医院</t>
  </si>
  <si>
    <t>四川人福医药有限公司</t>
  </si>
  <si>
    <t>注射用血栓通</t>
  </si>
  <si>
    <t>250mg</t>
  </si>
  <si>
    <t>广西梧州制药(集团)股份有限公司</t>
  </si>
  <si>
    <t>成都市新都区人民医院</t>
  </si>
  <si>
    <t>150mg</t>
  </si>
  <si>
    <t>眉山市人民医院</t>
  </si>
  <si>
    <t>宜宾众生医药有限公司</t>
  </si>
  <si>
    <t>成都天行健药业有限公司</t>
  </si>
  <si>
    <t>注射用血塞通</t>
  </si>
  <si>
    <t>0.2g</t>
  </si>
  <si>
    <t>哈尔滨珍宝制药</t>
  </si>
  <si>
    <t>广州市振康医药有限公司</t>
  </si>
  <si>
    <t>注射用胸腺五肽</t>
  </si>
  <si>
    <t>成都天台山制药</t>
  </si>
  <si>
    <t>注射用硝普钠</t>
  </si>
  <si>
    <t>50mg</t>
  </si>
  <si>
    <t>武汉人福药业</t>
  </si>
  <si>
    <t>成都市第一人民医院</t>
  </si>
  <si>
    <t>四川世瑞药业有限公司</t>
  </si>
  <si>
    <t>注射用腺苷钴胺</t>
  </si>
  <si>
    <r>
      <rPr>
        <sz val="9"/>
        <color theme="1"/>
        <rFont val="宋体"/>
        <charset val="134"/>
      </rPr>
      <t>0</t>
    </r>
    <r>
      <rPr>
        <sz val="9"/>
        <color theme="1"/>
        <rFont val="宋体"/>
        <charset val="134"/>
      </rPr>
      <t>.5mg</t>
    </r>
  </si>
  <si>
    <t>重庆药友制药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</si>
  <si>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.5mg</t>
    </r>
  </si>
  <si>
    <r>
      <rPr>
        <sz val="12"/>
        <color rgb="FF767676"/>
        <rFont val="宋体"/>
        <charset val="134"/>
      </rPr>
      <t>注射用维生素</t>
    </r>
    <r>
      <rPr>
        <sz val="12"/>
        <color rgb="FF767676"/>
        <rFont val="Arial"/>
        <charset val="134"/>
      </rPr>
      <t>C</t>
    </r>
  </si>
  <si>
    <t>1.0g</t>
  </si>
  <si>
    <t>山西振东泰盛制药</t>
  </si>
  <si>
    <t>注射用维库溴铵</t>
  </si>
  <si>
    <t>4mg</t>
  </si>
  <si>
    <t>南京新百药业</t>
  </si>
  <si>
    <t>四川省名实医药有限公司</t>
  </si>
  <si>
    <t>注射用头孢唑肟钠</t>
  </si>
  <si>
    <t>海南通用三洋药业</t>
  </si>
  <si>
    <t>四川制药制剂有限公司</t>
  </si>
  <si>
    <t>注射用头孢西丁钠</t>
  </si>
  <si>
    <t>1g</t>
  </si>
  <si>
    <t>富顺县中医院</t>
  </si>
  <si>
    <t>注射用头孢替唑钠</t>
  </si>
  <si>
    <t>苏州东瑞制药</t>
  </si>
  <si>
    <t>注射用头孢他啶</t>
  </si>
  <si>
    <t>海南海灵化学制药有限公司</t>
  </si>
  <si>
    <t>德阳市第五医院股份有限公司</t>
  </si>
  <si>
    <t>2g</t>
  </si>
  <si>
    <t>彭州市传染病医院</t>
  </si>
  <si>
    <t>2.0g</t>
  </si>
  <si>
    <t>汕头金石粉针剂</t>
  </si>
  <si>
    <t>崇州市中医医院</t>
  </si>
  <si>
    <t>注射用头孢噻肟钠</t>
  </si>
  <si>
    <t>上海新亚药业有限公司</t>
  </si>
  <si>
    <t>四川益源药业有限责任公司</t>
  </si>
  <si>
    <t>注射用头孢哌酮钠他唑巴坦钠</t>
  </si>
  <si>
    <t>西藏自治区第二人民医院</t>
  </si>
  <si>
    <t>石药集团欧意药业</t>
  </si>
  <si>
    <t>德阳高新康复医院</t>
  </si>
  <si>
    <t>注射用头孢米诺钠</t>
  </si>
  <si>
    <t>广州白云山天心制药股份有限公司</t>
  </si>
  <si>
    <t>广东一信药业有限公司</t>
  </si>
  <si>
    <t>湖北济生医药有限公司</t>
  </si>
  <si>
    <t>注射用头孢孟多酯钠</t>
  </si>
  <si>
    <t>湖南科伦制药</t>
  </si>
  <si>
    <t>内江市第二人民医院</t>
  </si>
  <si>
    <t>注射用头孢美唑钠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</si>
  <si>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g</t>
    </r>
  </si>
  <si>
    <t>四川合信药业</t>
  </si>
  <si>
    <t>乐山市妇幼保健院</t>
  </si>
  <si>
    <t>注射用头孢硫脒</t>
  </si>
  <si>
    <t>四川科伦医药贸易有限公司</t>
  </si>
  <si>
    <t>注射用头孢呋辛钠</t>
  </si>
  <si>
    <t>1.5g</t>
  </si>
  <si>
    <t>欧洲塞浦路斯麦道甘美大药厂</t>
  </si>
  <si>
    <t>德阳市人民医院</t>
  </si>
  <si>
    <t>盐酸地尔硫卓片</t>
  </si>
  <si>
    <t>浙江亚太药业</t>
  </si>
  <si>
    <t>成都一零一医药有限公司</t>
  </si>
  <si>
    <t>注射用鼠神经生长因子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</si>
  <si>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0ug</t>
    </r>
  </si>
  <si>
    <t>舒泰神（北京）</t>
  </si>
  <si>
    <t>注射用生长抑素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</si>
  <si>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mg</t>
    </r>
  </si>
  <si>
    <t>注射用乳糖酸阿奇霉素</t>
  </si>
  <si>
    <t>东北制药集团沈阳第一制药</t>
  </si>
  <si>
    <t>越西县第一人民医院</t>
  </si>
  <si>
    <t xml:space="preserve">0.25g </t>
  </si>
  <si>
    <t>注射用泮托拉唑钠</t>
  </si>
  <si>
    <t>40mg</t>
  </si>
  <si>
    <t>西藏自治区人民医院</t>
  </si>
  <si>
    <t>重庆医药新特药品有限公司</t>
  </si>
  <si>
    <t>注射用泮托拉唑钠(潘妥洛克)</t>
  </si>
  <si>
    <t>德国 Takeda Gmbh Manufacturing</t>
  </si>
  <si>
    <t>42.3mg</t>
  </si>
  <si>
    <t>湖南双成药业股份有限公司</t>
  </si>
  <si>
    <t>海南双成药业股份有限公司</t>
  </si>
  <si>
    <t>注射用哌拉西林钠他唑巴坦钠</t>
  </si>
  <si>
    <t>2.25g</t>
  </si>
  <si>
    <t>湖南科伦制药有限公司</t>
  </si>
  <si>
    <t>绵竹友好医院</t>
  </si>
  <si>
    <t>华北制药股份有限公司</t>
  </si>
  <si>
    <t>射洪县人民医院</t>
  </si>
  <si>
    <t>注射用脑蛋白水解物</t>
  </si>
  <si>
    <t>游离氨基酸350mg</t>
  </si>
  <si>
    <t>哈尔滨三联药业股份有限公司</t>
  </si>
  <si>
    <t>三台县人民医院</t>
  </si>
  <si>
    <t>游离氨基酸175.55mg</t>
  </si>
  <si>
    <t>广西隆赋药业有限公司</t>
  </si>
  <si>
    <t>海南通用同盟药业有限公司</t>
  </si>
  <si>
    <t>四川九州通医药有限公司</t>
  </si>
  <si>
    <t>注射用糜蛋白酶</t>
  </si>
  <si>
    <t>4000单位*2瓶</t>
  </si>
  <si>
    <t>上海第一生化药业有限公司</t>
  </si>
  <si>
    <t>四川悦康源通药业有限公司</t>
  </si>
  <si>
    <t>注射用美洛西林钠舒巴坦钠</t>
  </si>
  <si>
    <t>注射用美罗培南</t>
  </si>
  <si>
    <t>北大医药股份有限公司</t>
  </si>
  <si>
    <t>注射用氯诺昔康</t>
  </si>
  <si>
    <t>8mg</t>
  </si>
  <si>
    <t>浙江震元制药有限公司</t>
  </si>
  <si>
    <t>注射用硫普罗宁</t>
  </si>
  <si>
    <t>海南新世通</t>
  </si>
  <si>
    <t>注射用赖氨匹林</t>
  </si>
  <si>
    <t>0.9g</t>
  </si>
  <si>
    <t>四川美大康药业</t>
  </si>
  <si>
    <t>珠海晨安医药有限公司</t>
  </si>
  <si>
    <t>注射用苦参碱（猗清）</t>
  </si>
  <si>
    <t>100mg</t>
  </si>
  <si>
    <t>珠海经济特医生物化学</t>
  </si>
  <si>
    <t>注射用克林霉素磷酸酯</t>
  </si>
  <si>
    <t>0.6g</t>
  </si>
  <si>
    <t>珠海亿邦制药</t>
  </si>
  <si>
    <t>注射用卡络磺钠</t>
  </si>
  <si>
    <t>湖南中化联合制药工业</t>
  </si>
  <si>
    <t>四川大众医药有限公司</t>
  </si>
  <si>
    <t>注射用甲泼尼龙琥珀酸钠</t>
  </si>
  <si>
    <t>国药集团容生制药</t>
  </si>
  <si>
    <t>注射用甲磺酸酚妥拉明（立其丁）</t>
  </si>
  <si>
    <t>10mg*5支</t>
  </si>
  <si>
    <t>上海复旦复华药业</t>
  </si>
  <si>
    <t>注射用磺苄西林钠</t>
  </si>
  <si>
    <t>湖南尔康湘药制药有限公司</t>
  </si>
  <si>
    <t>注射用环磷腺苷葡胺</t>
  </si>
  <si>
    <t>瑞阳制药有限公司</t>
  </si>
  <si>
    <t>60mg</t>
  </si>
  <si>
    <t>通江县中医院</t>
  </si>
  <si>
    <t>60mg*24片</t>
  </si>
  <si>
    <t>瑞阳制药</t>
  </si>
  <si>
    <t>彭州市丽春镇卫生院</t>
  </si>
  <si>
    <t xml:space="preserve"> 瑞阳制药有限公司</t>
  </si>
  <si>
    <t>注射用还原型谷胱甘肽钠</t>
  </si>
  <si>
    <t>注射用更昔洛韦</t>
  </si>
  <si>
    <t>富顺县人民医院</t>
  </si>
  <si>
    <t>成都华贝康医药有限公司</t>
  </si>
  <si>
    <t>注射用二丁酰环磷腺苷钙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</si>
  <si>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0mg</t>
    </r>
  </si>
  <si>
    <t>上海第一生化药业</t>
  </si>
  <si>
    <t>注射用多索茶碱</t>
  </si>
  <si>
    <t>陕西博森生物科技</t>
  </si>
  <si>
    <t>注射用单硝酸异山梨酯</t>
  </si>
  <si>
    <t>25mg</t>
  </si>
  <si>
    <t>注射用单唾液酸四己糖神经节苷脂钠</t>
  </si>
  <si>
    <t>齐鲁制药</t>
  </si>
  <si>
    <t>注射用促肝细胞生长素</t>
  </si>
  <si>
    <t>长春海悦药业有限公司</t>
  </si>
  <si>
    <t>注射用穿琥宁</t>
  </si>
  <si>
    <t>注射用奥扎格雷钠</t>
  </si>
  <si>
    <t>80mg</t>
  </si>
  <si>
    <t>海南惠普森医药生物技术</t>
  </si>
  <si>
    <t>注射用奥美拉唑钠</t>
  </si>
  <si>
    <t>湖南一格制药有限公司</t>
  </si>
  <si>
    <t>湖南五洲通药业有限公司</t>
  </si>
  <si>
    <t>注射用氨曲南</t>
  </si>
  <si>
    <t>重庆圣华曦药业股份有限公司</t>
  </si>
  <si>
    <t>注射用阿昔洛韦</t>
  </si>
  <si>
    <t>辅仁药业集团有限公司</t>
  </si>
  <si>
    <t>四川圣欣医药有限公司</t>
  </si>
  <si>
    <t>四川欣宏祥贸易有限公司</t>
  </si>
  <si>
    <t>注射用阿莫西林钠舒巴坦钠</t>
  </si>
  <si>
    <t>资中县高楼镇卫生院</t>
  </si>
  <si>
    <t>注射用阿莫西林钠克拉维酸钾</t>
  </si>
  <si>
    <t>华北制药</t>
  </si>
  <si>
    <t>1.2g</t>
  </si>
  <si>
    <t>福安药业集团庆余堂制药</t>
  </si>
  <si>
    <t>成都市第七人民医院</t>
  </si>
  <si>
    <t>四川众仁药业有限公司</t>
  </si>
  <si>
    <t>竹叶柴胡</t>
  </si>
  <si>
    <t>段 切制</t>
  </si>
  <si>
    <t>kg</t>
  </si>
  <si>
    <t>河北奥星集团药业有限公司</t>
  </si>
  <si>
    <t>肿痛安胶囊</t>
  </si>
  <si>
    <t>0.28g*36粒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</si>
  <si>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.28g*36粒</t>
    </r>
  </si>
  <si>
    <t>河北奥星集团</t>
  </si>
  <si>
    <t>肿节风分散片</t>
  </si>
  <si>
    <t>0.5g*36s</t>
  </si>
  <si>
    <t>湖南方盛制药</t>
  </si>
  <si>
    <t>枳壳</t>
  </si>
  <si>
    <t>切制</t>
  </si>
  <si>
    <t>三六三医院</t>
  </si>
  <si>
    <t>成都市康力贸易有限责任公司</t>
  </si>
  <si>
    <t>止血海绵</t>
  </si>
  <si>
    <r>
      <rPr>
        <sz val="10"/>
        <color theme="1"/>
        <rFont val="宋体"/>
        <charset val="134"/>
      </rPr>
      <t>M</t>
    </r>
    <r>
      <rPr>
        <sz val="10"/>
        <color theme="1"/>
        <rFont val="宋体"/>
        <charset val="134"/>
      </rPr>
      <t>HC-5型</t>
    </r>
  </si>
  <si>
    <t>广州市快康医疗器械</t>
  </si>
  <si>
    <t>包</t>
  </si>
  <si>
    <t>青白江妇幼保健院</t>
  </si>
  <si>
    <t>广东好的药业有限公司</t>
  </si>
  <si>
    <t>止痛化癥片</t>
  </si>
  <si>
    <t>0.4g*36s</t>
  </si>
  <si>
    <t>江西杏林白马药业有限公司</t>
  </si>
  <si>
    <t>四川省眉山市迪康中药材有限公司</t>
  </si>
  <si>
    <t>四川省杏杰医药有限公司</t>
  </si>
  <si>
    <t>0.4g*36片</t>
  </si>
  <si>
    <t>成都沪江医疗器械有限公司</t>
  </si>
  <si>
    <t>直接检眼镜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</si>
  <si>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1B型</t>
    </r>
  </si>
  <si>
    <t>上海跃进医用光学仪器</t>
  </si>
  <si>
    <t>个</t>
  </si>
  <si>
    <r>
      <rPr>
        <sz val="10"/>
        <color theme="1"/>
        <rFont val="宋体"/>
        <charset val="134"/>
      </rPr>
      <t>I</t>
    </r>
    <r>
      <rPr>
        <sz val="10"/>
        <color theme="1"/>
        <rFont val="宋体"/>
        <charset val="134"/>
      </rPr>
      <t>IB型</t>
    </r>
  </si>
  <si>
    <t>脂溶性维生素注射液（II）</t>
  </si>
  <si>
    <t>10ml</t>
  </si>
  <si>
    <t>江西科伦药业股份有限公司</t>
  </si>
  <si>
    <t>脂肪乳注射液</t>
  </si>
  <si>
    <t>250ml:50g:3</t>
  </si>
  <si>
    <t>四川科伦药业股份有限公司</t>
  </si>
  <si>
    <t>500ml:50g:6</t>
  </si>
  <si>
    <t>四川科伦药业</t>
  </si>
  <si>
    <t>知母</t>
  </si>
  <si>
    <t>德阳市旌阳区疾病预防控制中心</t>
  </si>
  <si>
    <t>载玻片</t>
  </si>
  <si>
    <t>76*26mm*50片</t>
  </si>
  <si>
    <t>盐城市信泰医疗器械</t>
  </si>
  <si>
    <t>76*26mm*5片</t>
  </si>
  <si>
    <t>7105P</t>
  </si>
  <si>
    <t>江苏省海门市世泰实验器械</t>
  </si>
  <si>
    <t>云南白药散</t>
  </si>
  <si>
    <t>4g*6</t>
  </si>
  <si>
    <t>云南白药</t>
  </si>
  <si>
    <t>云南白药集团</t>
  </si>
  <si>
    <t>云南白药气雾剂（气雾剂+保险液）</t>
  </si>
  <si>
    <t>50g+60g</t>
  </si>
  <si>
    <t>云南白药集团股份有限公司</t>
  </si>
  <si>
    <t>云南白药膏</t>
  </si>
  <si>
    <t>6.5cm*10CM</t>
  </si>
  <si>
    <t>富顺县晨光医院</t>
  </si>
  <si>
    <t>元胡止痛滴丸</t>
  </si>
  <si>
    <t>8*30丸</t>
  </si>
  <si>
    <t>甘肃陇神戎发制药</t>
  </si>
  <si>
    <t>成都德鑫医药有限公司</t>
  </si>
  <si>
    <t>愈美分散片</t>
  </si>
  <si>
    <t>12片</t>
  </si>
  <si>
    <t>赤峰维康生化制药</t>
  </si>
  <si>
    <t>玉屏风颗粒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</si>
  <si>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*15袋</t>
    </r>
  </si>
  <si>
    <t>广东环球制药</t>
  </si>
  <si>
    <t>中国人民解放军第三军医大学第一附属医院</t>
  </si>
  <si>
    <t>广东一品红药业有限公司</t>
  </si>
  <si>
    <t>鱼腥草素钠片</t>
  </si>
  <si>
    <t>30mg*36片</t>
  </si>
  <si>
    <t>广州一品红制药</t>
  </si>
  <si>
    <t>四川华辰药业有限公司</t>
  </si>
  <si>
    <t>右旋糖酐铁片</t>
  </si>
  <si>
    <t>25mg*60片</t>
  </si>
  <si>
    <t>右旋糖酐40葡萄糖注射液（6%）</t>
  </si>
  <si>
    <t>500ml</t>
  </si>
  <si>
    <t>3mg</t>
  </si>
  <si>
    <t>吲哚美辛栓</t>
  </si>
  <si>
    <t>0.1g*10粒</t>
  </si>
  <si>
    <t>成都第一药业有限公司</t>
  </si>
  <si>
    <t>吲达帕胺片</t>
  </si>
  <si>
    <t>2.5mg</t>
  </si>
  <si>
    <t>烟台巨先药业</t>
  </si>
  <si>
    <t>四川信和医药有限公司</t>
  </si>
  <si>
    <t>银杏叶丸</t>
  </si>
  <si>
    <t>0.2g*24s</t>
  </si>
  <si>
    <t>成都永康制药</t>
  </si>
  <si>
    <t>四川恒硕医药有限公司</t>
  </si>
  <si>
    <t>银杏蜜环口服溶液</t>
  </si>
  <si>
    <t>10mL*12支</t>
  </si>
  <si>
    <t>成都天银制药</t>
  </si>
  <si>
    <t>四川省银丹药品有限责任公司</t>
  </si>
  <si>
    <t>银丹心脑通软胶囊</t>
  </si>
  <si>
    <t>36粒</t>
  </si>
  <si>
    <t>贵州百灵</t>
  </si>
  <si>
    <t>贵州百灵企业集团制药股份有限公司</t>
  </si>
  <si>
    <t>海南女娲新特药有限公司</t>
  </si>
  <si>
    <t>益母草分散片</t>
  </si>
  <si>
    <t>0.4g*24s</t>
  </si>
  <si>
    <t>浙江维康药业</t>
  </si>
  <si>
    <t>习水县疾病预防控制中心</t>
  </si>
  <si>
    <t>惠州九惠药业贸易有限公司</t>
  </si>
  <si>
    <t>益肝灵片</t>
  </si>
  <si>
    <t>77mg*100s</t>
  </si>
  <si>
    <t>惠州市九惠制药股份有限公司</t>
  </si>
  <si>
    <t>渠县结核病防治所</t>
  </si>
  <si>
    <t>贵州飞云岭药业股份有限公司</t>
  </si>
  <si>
    <t>益肺止咳胶囊</t>
  </si>
  <si>
    <t>射洪县疾病预防控制中心</t>
  </si>
  <si>
    <t>杭州苏泊尔南洋药业有限公司</t>
  </si>
  <si>
    <t>异福胶囊</t>
  </si>
  <si>
    <t>0.45g*30s</t>
  </si>
  <si>
    <t>浙江南洋药业有限公司</t>
  </si>
  <si>
    <t>异丙托溴铵气雾剂</t>
  </si>
  <si>
    <t>14g</t>
  </si>
  <si>
    <t>北京海德润制药</t>
  </si>
  <si>
    <t>成都瑞泰药业有限公司</t>
  </si>
  <si>
    <t>乙酰谷酰胺注射液</t>
  </si>
  <si>
    <t>5ml:0.25g</t>
  </si>
  <si>
    <t>山东振东制药股份有限公司</t>
  </si>
  <si>
    <t>山西振东制药股份有限公司</t>
  </si>
  <si>
    <t>250ml：0.5g</t>
  </si>
  <si>
    <t>胰激肽原酶肠溶片</t>
  </si>
  <si>
    <t>60单位*60片</t>
  </si>
  <si>
    <t>成都通德药业</t>
  </si>
  <si>
    <t>一次性刷套</t>
  </si>
  <si>
    <t>GDS-1</t>
  </si>
  <si>
    <t>福州国德光电</t>
  </si>
  <si>
    <t>把</t>
  </si>
  <si>
    <t>四川省建筑医院</t>
  </si>
  <si>
    <t>医用手术薄膜</t>
  </si>
  <si>
    <t>45*30</t>
  </si>
  <si>
    <t>片</t>
  </si>
  <si>
    <t>资阳市第一人民医院</t>
  </si>
  <si>
    <t>杭州爱普医疗器械股份有限公司</t>
  </si>
  <si>
    <t>医用缝合针</t>
  </si>
  <si>
    <t>整型4支</t>
  </si>
  <si>
    <t>杭州爱普</t>
  </si>
  <si>
    <t>都江堰市人民医院</t>
  </si>
  <si>
    <t>四川省科欣医药贸易有限公司</t>
  </si>
  <si>
    <t>医用彩色影像成像胶片</t>
  </si>
  <si>
    <t>A4</t>
  </si>
  <si>
    <t>界首市龙鑫生物科技有限公司</t>
  </si>
  <si>
    <t>张</t>
  </si>
  <si>
    <t>都江堰市中医医院</t>
  </si>
  <si>
    <t>一力咳特灵胶囊</t>
  </si>
  <si>
    <t>30粒</t>
  </si>
  <si>
    <t>广州白云山制药</t>
  </si>
  <si>
    <t>广州白云山制业</t>
  </si>
  <si>
    <t>四川道易电子科技有限公司</t>
  </si>
  <si>
    <t>一次性使用阴道扩张器</t>
  </si>
  <si>
    <t>小号</t>
  </si>
  <si>
    <t>常州晓春医疗</t>
  </si>
  <si>
    <t>四川友邦企业有限公司</t>
  </si>
  <si>
    <t>一次性使用医用手术衣</t>
  </si>
  <si>
    <r>
      <rPr>
        <sz val="10"/>
        <color theme="1"/>
        <rFont val="宋体"/>
        <charset val="134"/>
      </rPr>
      <t>Y</t>
    </r>
    <r>
      <rPr>
        <sz val="10"/>
        <color theme="1"/>
        <rFont val="宋体"/>
        <charset val="134"/>
      </rPr>
      <t>B SSY AD</t>
    </r>
  </si>
  <si>
    <t>四川友邦</t>
  </si>
  <si>
    <t>件</t>
  </si>
  <si>
    <t>成都明森医疗器械有限责任公司</t>
  </si>
  <si>
    <t>一次性使用医用脚套</t>
  </si>
  <si>
    <r>
      <rPr>
        <sz val="10"/>
        <color theme="1"/>
        <rFont val="宋体"/>
        <charset val="134"/>
      </rPr>
      <t>8</t>
    </r>
    <r>
      <rPr>
        <sz val="10"/>
        <color theme="1"/>
        <rFont val="宋体"/>
        <charset val="134"/>
      </rPr>
      <t>0*80</t>
    </r>
  </si>
  <si>
    <t>成都明森</t>
  </si>
  <si>
    <t>成都稳健利康医疗用品有限公司</t>
  </si>
  <si>
    <t>一次性使用医用单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</si>
  <si>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40*70CM</t>
    </r>
  </si>
  <si>
    <t>成都稳健利康</t>
  </si>
  <si>
    <t>一次性使用咬嘴</t>
  </si>
  <si>
    <t>胃镜咬嘴</t>
  </si>
  <si>
    <t>扬州市安宁医疗器械</t>
  </si>
  <si>
    <t>一次性使用橡胶检查手套</t>
  </si>
  <si>
    <t>中</t>
  </si>
  <si>
    <t>广州市加明橡胶</t>
  </si>
  <si>
    <t>双</t>
  </si>
  <si>
    <t>广州加明橡胶制品</t>
  </si>
  <si>
    <t>四川瑞特领域科贸有限公司</t>
  </si>
  <si>
    <t>天然橡胶导尿管双腔</t>
  </si>
  <si>
    <t>F14</t>
  </si>
  <si>
    <t>扬州市新星硅胶长</t>
  </si>
  <si>
    <t>成都海辉医疗器械有限公司</t>
  </si>
  <si>
    <t>一次性使用无菌注射针</t>
  </si>
  <si>
    <t>武汉市王冠医疗</t>
  </si>
  <si>
    <t>四川双陆医疗器械有限公司</t>
  </si>
  <si>
    <t>一次性使用无菌注射器</t>
  </si>
  <si>
    <t>50ml</t>
  </si>
  <si>
    <t>只</t>
  </si>
  <si>
    <t>一次性使用无菌梅花头导尿引流管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</si>
  <si>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2Fr</t>
    </r>
  </si>
  <si>
    <t>湛江市事达实业</t>
  </si>
  <si>
    <t>根</t>
  </si>
  <si>
    <t>一次性使用无菌口腔护理包</t>
  </si>
  <si>
    <t>北京金新兴医疗</t>
  </si>
  <si>
    <t>一次性使用无菌导尿管</t>
  </si>
  <si>
    <r>
      <rPr>
        <sz val="10"/>
        <color theme="1"/>
        <rFont val="宋体"/>
        <charset val="134"/>
      </rPr>
      <t>双腔1</t>
    </r>
    <r>
      <rPr>
        <sz val="10"/>
        <color theme="1"/>
        <rFont val="宋体"/>
        <charset val="134"/>
      </rPr>
      <t>8FR</t>
    </r>
  </si>
  <si>
    <r>
      <rPr>
        <sz val="10"/>
        <color theme="1"/>
        <rFont val="宋体"/>
        <charset val="134"/>
      </rPr>
      <t>双腔1</t>
    </r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FR</t>
    </r>
  </si>
  <si>
    <t>湛江市事达实业有限公司</t>
  </si>
  <si>
    <t>一次性使用无菌导尿包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</si>
  <si>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8FR 10ml</t>
    </r>
  </si>
  <si>
    <t>仁寿县妇幼保健院</t>
  </si>
  <si>
    <t>江苏华东医疗器械实业有限公司</t>
  </si>
  <si>
    <t>一次性使用输注泵</t>
  </si>
  <si>
    <t>持续+直控型</t>
  </si>
  <si>
    <t>江苏华东医疗器械</t>
  </si>
  <si>
    <t>一次性使用手术治疗巾</t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</si>
  <si>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0*40CM</t>
    </r>
  </si>
  <si>
    <r>
      <rPr>
        <sz val="10"/>
        <color theme="1"/>
        <rFont val="宋体"/>
        <charset val="134"/>
      </rPr>
      <t>7</t>
    </r>
    <r>
      <rPr>
        <sz val="10"/>
        <color theme="1"/>
        <rFont val="宋体"/>
        <charset val="134"/>
      </rPr>
      <t>00*500</t>
    </r>
  </si>
  <si>
    <t>一次性使用医用口罩</t>
  </si>
  <si>
    <t>三层吊带口罩+弹力</t>
  </si>
  <si>
    <t>套</t>
  </si>
  <si>
    <t>耳挂</t>
  </si>
  <si>
    <t>一次性使用静脉营养输液袋</t>
  </si>
  <si>
    <r>
      <rPr>
        <sz val="10"/>
        <color theme="1"/>
        <rFont val="宋体"/>
        <charset val="134"/>
      </rPr>
      <t>A</t>
    </r>
    <r>
      <rPr>
        <sz val="10"/>
        <color theme="1"/>
        <rFont val="宋体"/>
        <charset val="134"/>
      </rPr>
      <t>-1 3000ml</t>
    </r>
  </si>
  <si>
    <t>上海曹杨医药用品</t>
  </si>
  <si>
    <t>一次性使用换药包</t>
  </si>
  <si>
    <t>A型</t>
  </si>
  <si>
    <t>一次性使用负压引流器</t>
  </si>
  <si>
    <t>1000ml</t>
  </si>
  <si>
    <t>山东威高集团医用高分子制品</t>
  </si>
  <si>
    <t>广东顺德国正医药有限公司</t>
  </si>
  <si>
    <t>桂林市威诺敦医疗器械有限公司</t>
  </si>
  <si>
    <t>一次性理疗用电极片</t>
  </si>
  <si>
    <t>2片</t>
  </si>
  <si>
    <t>桂林市威诺敦医疗器械</t>
  </si>
  <si>
    <t>袋</t>
  </si>
  <si>
    <t>成都市第五人民医院</t>
  </si>
  <si>
    <t>成都岚湖医疗器械有限公司</t>
  </si>
  <si>
    <t>药艾条</t>
  </si>
  <si>
    <t>28g</t>
  </si>
  <si>
    <t>腰息痛胶囊</t>
  </si>
  <si>
    <t>0.3g*24粒</t>
  </si>
  <si>
    <t>河北万岁药业</t>
  </si>
  <si>
    <t>盐酸左氧氟沙星片</t>
  </si>
  <si>
    <t>0.1g*6片</t>
  </si>
  <si>
    <t>0.1g*12片</t>
  </si>
  <si>
    <t>成都锦华药业有限责任公司</t>
  </si>
  <si>
    <t>东美医疗美容整形门诊部</t>
  </si>
  <si>
    <t>盐酸左氧氟沙星氯化钠注射液</t>
  </si>
  <si>
    <t>100ml:0.2g:0.9g</t>
  </si>
  <si>
    <t>盐酸异丙嗪注射液</t>
  </si>
  <si>
    <t>2ml:50mg</t>
  </si>
  <si>
    <t>广东南国药业</t>
  </si>
  <si>
    <t>2ml：50mg*10支</t>
  </si>
  <si>
    <t>遂宁船山区疾病预防控制中心</t>
  </si>
  <si>
    <t>盐酸乙胺丁醇片</t>
  </si>
  <si>
    <t>0.25g*100片</t>
  </si>
  <si>
    <t>西南药业股份有限公司</t>
  </si>
  <si>
    <t>成都肖集翰药业有限责任公司</t>
  </si>
  <si>
    <t>盐酸溴已新葡萄糖注射液</t>
  </si>
  <si>
    <t>100ml：4mg</t>
  </si>
  <si>
    <t>江西科伦药业</t>
  </si>
  <si>
    <t>盐酸溴已新片</t>
  </si>
  <si>
    <t>8mg*1000片</t>
  </si>
  <si>
    <t>地奥集团</t>
  </si>
  <si>
    <t>四川省崇州市三元药业有限责任公司</t>
  </si>
  <si>
    <t>100ml:4mg</t>
  </si>
  <si>
    <t>江西科伦药业有限公司</t>
  </si>
  <si>
    <t>仁寿县人民医院</t>
  </si>
  <si>
    <t>国药控股四川医药股份有限公司</t>
  </si>
  <si>
    <t>成都市温江区中医院</t>
  </si>
  <si>
    <t>盐酸西替利嗪片</t>
  </si>
  <si>
    <t>10mg*12片</t>
  </si>
  <si>
    <t>成都恒瑞制药有限公司</t>
  </si>
  <si>
    <t>北京科园信海医药经营有限公司</t>
  </si>
  <si>
    <t>盐酸乌拉地尔注射液（亚宁定）</t>
  </si>
  <si>
    <t>25mg：5ml</t>
  </si>
  <si>
    <t>BIPSO GmbH /德国</t>
  </si>
  <si>
    <t>盐酸特拉唑嗪片</t>
  </si>
  <si>
    <t>2mg*28片</t>
  </si>
  <si>
    <t>盐酸肾上腺素注射液</t>
  </si>
  <si>
    <t>1ml:1mg</t>
  </si>
  <si>
    <t>西南药业股份</t>
  </si>
  <si>
    <t>佛山市平安药业有限公司</t>
  </si>
  <si>
    <t>盐酸曲美他嗪片</t>
  </si>
  <si>
    <t>20mg*12片*2板</t>
  </si>
  <si>
    <t>湖北四环制药有限公司</t>
  </si>
  <si>
    <r>
      <rPr>
        <sz val="10"/>
        <color theme="1"/>
        <rFont val="宋体"/>
        <charset val="134"/>
      </rPr>
      <t>20mg*15</t>
    </r>
    <r>
      <rPr>
        <sz val="12"/>
        <color rgb="FF767676"/>
        <rFont val="宋体"/>
        <charset val="134"/>
      </rPr>
      <t>片</t>
    </r>
    <r>
      <rPr>
        <sz val="12"/>
        <color rgb="FF767676"/>
        <rFont val="Arial"/>
        <charset val="134"/>
      </rPr>
      <t>*2</t>
    </r>
    <r>
      <rPr>
        <sz val="12"/>
        <color rgb="FF767676"/>
        <rFont val="宋体"/>
        <charset val="134"/>
      </rPr>
      <t>板</t>
    </r>
  </si>
  <si>
    <t>四川科盟医药贸易有限公司</t>
  </si>
  <si>
    <t>盐酸曲马多片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</si>
  <si>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0mg*10片</t>
    </r>
  </si>
  <si>
    <t>50mg*10片</t>
  </si>
  <si>
    <t>盐酸纳美芬注射液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</si>
  <si>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ml：0.1mg</t>
    </r>
  </si>
  <si>
    <t>盐酸纳洛酮注射液</t>
  </si>
  <si>
    <t>2ml：2mg</t>
  </si>
  <si>
    <t>盐酸硫必利片</t>
  </si>
  <si>
    <t>100mg*100片</t>
  </si>
  <si>
    <t>江苏天士力帝益</t>
  </si>
  <si>
    <t>盐酸利多卡因注射液</t>
  </si>
  <si>
    <t>5ml：0.1个*5支</t>
  </si>
  <si>
    <t>天津金耀药业</t>
  </si>
  <si>
    <t>盐酸克林霉素胶囊</t>
  </si>
  <si>
    <t>0.15g*12片</t>
  </si>
  <si>
    <t>盐酸精氨酸注射液</t>
  </si>
  <si>
    <t>20ml:5g</t>
  </si>
  <si>
    <t>上海信谊金朱药业</t>
  </si>
  <si>
    <t>盐酸甲氧氯普胺注射液</t>
  </si>
  <si>
    <t>1ml:10mg*10</t>
  </si>
  <si>
    <t>遂成药业</t>
  </si>
  <si>
    <t>成都昇和医药有限责任公司</t>
  </si>
  <si>
    <t>盐酸格拉司琼注射液</t>
  </si>
  <si>
    <t>300:3ml</t>
  </si>
  <si>
    <t>四川升和药业股份有限公司</t>
  </si>
  <si>
    <t>盐酸氟桂利嗪胶囊</t>
  </si>
  <si>
    <t>5mg*60粒</t>
  </si>
  <si>
    <t>山西津华晖星制药有限公司</t>
  </si>
  <si>
    <t>盐酸二甲双胍缓释片</t>
  </si>
  <si>
    <t>0.5g*30片</t>
  </si>
  <si>
    <t>悦康药业集团有限公司</t>
  </si>
  <si>
    <t>悦康药业股份有限公司</t>
  </si>
  <si>
    <t>盐酸丙卡特罗片</t>
  </si>
  <si>
    <t>25ug*40s</t>
  </si>
  <si>
    <t>安徽环球药业</t>
  </si>
  <si>
    <t>盐酸苯海索片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</si>
  <si>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mg*100片</t>
    </r>
  </si>
  <si>
    <t>山东健康药业</t>
  </si>
  <si>
    <t>2mg*100s</t>
  </si>
  <si>
    <t>盐酸倍他司汀口服液</t>
  </si>
  <si>
    <t>10ml：20ml*10支</t>
  </si>
  <si>
    <t>黑龙江中桂</t>
  </si>
  <si>
    <t>盐酸贝那普利片</t>
  </si>
  <si>
    <t>10mg*14片</t>
  </si>
  <si>
    <t>上海新亚药业闵行有限公司</t>
  </si>
  <si>
    <t>成都众牌医药有限责任公司</t>
  </si>
  <si>
    <t>盐酸昂丹司琼注射液</t>
  </si>
  <si>
    <t>2ml：4mg</t>
  </si>
  <si>
    <t>盐酸氨溴索葡萄糖注射液</t>
  </si>
  <si>
    <t>100ml:30mg</t>
  </si>
  <si>
    <t>上海华源安微锦辉制药</t>
  </si>
  <si>
    <t>100ml：30mg</t>
  </si>
  <si>
    <t>盐酸氨溴索片</t>
  </si>
  <si>
    <t>30mg*20s</t>
  </si>
  <si>
    <t>盐酸氨溴索口服溶液</t>
  </si>
  <si>
    <t>10ml：30mg*1支</t>
  </si>
  <si>
    <t>黑龙江中桂药业</t>
  </si>
  <si>
    <t>10ml:30g*15支</t>
  </si>
  <si>
    <t>山东益康药业有限公司</t>
  </si>
  <si>
    <t>2ml:15mg</t>
  </si>
  <si>
    <t>上海勃林格殷格翰药业有限公司</t>
  </si>
  <si>
    <t>青岛金峰制药有限公司</t>
  </si>
  <si>
    <t>四川新吉医药有限责任公司</t>
  </si>
  <si>
    <t>盐酸氨基葡萄糖片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</si>
  <si>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.24g*42片</t>
    </r>
  </si>
  <si>
    <t>四川新斯顿制药</t>
  </si>
  <si>
    <t>延胡索</t>
  </si>
  <si>
    <t>净制</t>
  </si>
  <si>
    <t>成都市双鹏药业有限公司</t>
  </si>
  <si>
    <t>亚硫酸氢钠甲萘醌注射液</t>
  </si>
  <si>
    <r>
      <rPr>
        <sz val="10"/>
        <color theme="1"/>
        <rFont val="宋体"/>
        <charset val="134"/>
      </rPr>
      <t>1ml:4mg*10</t>
    </r>
    <r>
      <rPr>
        <sz val="12"/>
        <color rgb="FF767676"/>
        <rFont val="宋体"/>
        <charset val="134"/>
      </rPr>
      <t>支</t>
    </r>
  </si>
  <si>
    <t>四川铭维医药有限公司</t>
  </si>
  <si>
    <t>血塞通片</t>
  </si>
  <si>
    <t>0.1g*24片</t>
  </si>
  <si>
    <t>云南维和药业股份有限公司</t>
  </si>
  <si>
    <t>血塞通分散片</t>
  </si>
  <si>
    <t>成都中新药业有限公司</t>
  </si>
  <si>
    <t>玄麦甘桔颗粒</t>
  </si>
  <si>
    <r>
      <rPr>
        <sz val="10"/>
        <color theme="1"/>
        <rFont val="宋体"/>
        <charset val="134"/>
      </rPr>
      <t>10g*20</t>
    </r>
    <r>
      <rPr>
        <sz val="12"/>
        <color rgb="FF767676"/>
        <rFont val="宋体"/>
        <charset val="134"/>
      </rPr>
      <t>袋</t>
    </r>
  </si>
  <si>
    <t>四川金药师制药</t>
  </si>
  <si>
    <t>四川省蜀康药业有限公司</t>
  </si>
  <si>
    <t>胸腺肽肠溶片</t>
  </si>
  <si>
    <t>20mg*10片</t>
  </si>
  <si>
    <t>哈高科白天鹅药业集团有限公司</t>
  </si>
  <si>
    <t>新生化颗粒</t>
  </si>
  <si>
    <t>9g*9袋</t>
  </si>
  <si>
    <t>西安兆兴制药</t>
  </si>
  <si>
    <t>成都君创科技发展有限公司</t>
  </si>
  <si>
    <t>新华牌压力蒸汽灭菌化学测试包</t>
  </si>
  <si>
    <t>山东新华医疗</t>
  </si>
  <si>
    <t>辛伐他汀片</t>
  </si>
  <si>
    <t>20mg*14s</t>
  </si>
  <si>
    <t>成都华宇制药</t>
  </si>
  <si>
    <t>山东鲁抗医药集团赛特公司</t>
  </si>
  <si>
    <t>10mg*10片</t>
  </si>
  <si>
    <t>心舒宝胶囊</t>
  </si>
  <si>
    <t>0.25g*12粒*2板</t>
  </si>
  <si>
    <t>鞋套（防滑）</t>
  </si>
  <si>
    <t>四川省世海通医药器械有限公司</t>
  </si>
  <si>
    <t>小牛血清去蛋白注射液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</si>
  <si>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0ml：0.4g</t>
    </r>
  </si>
  <si>
    <t>锦州奥鸿药业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</si>
  <si>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ml：0.2g</t>
    </r>
  </si>
  <si>
    <t>10ml：0.4g</t>
  </si>
  <si>
    <t>小儿退热口服液</t>
  </si>
  <si>
    <r>
      <rPr>
        <sz val="10"/>
        <color theme="1"/>
        <rFont val="宋体"/>
        <charset val="134"/>
      </rPr>
      <t>10ml*8</t>
    </r>
    <r>
      <rPr>
        <sz val="12"/>
        <color rgb="FF767676"/>
        <rFont val="宋体"/>
        <charset val="134"/>
      </rPr>
      <t>支</t>
    </r>
  </si>
  <si>
    <t>武汉巨能金匙药业</t>
  </si>
  <si>
    <t>小儿清肺化痰颗粒</t>
  </si>
  <si>
    <t>6g*10小包</t>
  </si>
  <si>
    <t>北京勃然制药</t>
  </si>
  <si>
    <t>北京长城制药厂</t>
  </si>
  <si>
    <t>小儿葫芦散</t>
  </si>
  <si>
    <t>0.3g*10袋</t>
  </si>
  <si>
    <t>太原大宁药业</t>
  </si>
  <si>
    <t>硝苯地平片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</si>
  <si>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0mg*100s</t>
    </r>
  </si>
  <si>
    <t>华中药业</t>
  </si>
  <si>
    <t>10mg*100s</t>
  </si>
  <si>
    <t>消痔栓</t>
  </si>
  <si>
    <t>6枚</t>
  </si>
  <si>
    <t>辽宁海思科制药</t>
  </si>
  <si>
    <t>消炎利胆片</t>
  </si>
  <si>
    <t>100片</t>
  </si>
  <si>
    <t>广西济民制药</t>
  </si>
  <si>
    <t>消核片</t>
  </si>
  <si>
    <t>0.46g*60片</t>
  </si>
  <si>
    <t>四川光大制药</t>
  </si>
  <si>
    <t>四川省伊洁士医疗科技有限公司</t>
  </si>
  <si>
    <t>75%消毒酒精</t>
  </si>
  <si>
    <t>四川省伊洁士医疗科技</t>
  </si>
  <si>
    <t>75%100ml</t>
  </si>
  <si>
    <t>逍遥丸</t>
  </si>
  <si>
    <t>200粒</t>
  </si>
  <si>
    <t>湖北润华制药</t>
  </si>
  <si>
    <t>橡胶输血胶管</t>
  </si>
  <si>
    <r>
      <rPr>
        <sz val="10"/>
        <color theme="1"/>
        <rFont val="宋体"/>
        <charset val="134"/>
      </rPr>
      <t>6</t>
    </r>
    <r>
      <rPr>
        <sz val="10"/>
        <color theme="1"/>
        <rFont val="宋体"/>
        <charset val="134"/>
      </rPr>
      <t>mm*9mm</t>
    </r>
  </si>
  <si>
    <t>常州市高振塑料有限公司</t>
  </si>
  <si>
    <t>香连胶囊</t>
  </si>
  <si>
    <t>0.5g*20粒</t>
  </si>
  <si>
    <t>辽宁森荣制药</t>
  </si>
  <si>
    <t>香丹注射液</t>
  </si>
  <si>
    <t>10ml*5支</t>
  </si>
  <si>
    <t>四川省宜宾五粮液集团宜宾制药有限责任公司</t>
  </si>
  <si>
    <t>筠连县疾病预防控制中心</t>
  </si>
  <si>
    <t>四川励图医疗器械有限公司</t>
  </si>
  <si>
    <t>显影液及其补充液</t>
  </si>
  <si>
    <t>2*20L</t>
  </si>
  <si>
    <t>柯达（无锡）股份有限公司</t>
  </si>
  <si>
    <t>鲜竹沥</t>
  </si>
  <si>
    <t>100ml</t>
  </si>
  <si>
    <t>四川省通园</t>
  </si>
  <si>
    <t>贵阳新天药业股份有限公司</t>
  </si>
  <si>
    <t>夏枯草口服液</t>
  </si>
  <si>
    <t>贵阳新天药业</t>
  </si>
  <si>
    <t>细辛</t>
  </si>
  <si>
    <t>西瓜霜润喉片</t>
  </si>
  <si>
    <t>0.6g*12片</t>
  </si>
  <si>
    <t>佳林二金药业</t>
  </si>
  <si>
    <t>无水乙醇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</si>
  <si>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00g</t>
    </r>
  </si>
  <si>
    <t>成都科龙化工</t>
  </si>
  <si>
    <t>无菌手术刀片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</si>
  <si>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5#</t>
    </r>
  </si>
  <si>
    <t>上海浦东金环</t>
  </si>
  <si>
    <t>无菌保护套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</si>
  <si>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4*150</t>
    </r>
  </si>
  <si>
    <t>广州雅夫</t>
  </si>
  <si>
    <t>乌鸡白凤丸</t>
  </si>
  <si>
    <t>9g*10丸</t>
  </si>
  <si>
    <t>北京同仁堂制药厂</t>
  </si>
  <si>
    <t>温脉仪笔芯</t>
  </si>
  <si>
    <t>红色</t>
  </si>
  <si>
    <t>浙江玉环县坎门塑料仪器</t>
  </si>
  <si>
    <t>维生素K1注射液</t>
  </si>
  <si>
    <t>1ml:10mg*10支</t>
  </si>
  <si>
    <t>芜湖康奇</t>
  </si>
  <si>
    <t>眉山浩锐医药有限公司</t>
  </si>
  <si>
    <t>青岛双鲸药业有限公司</t>
  </si>
  <si>
    <t>维生素D滴剂（胶囊型）</t>
  </si>
  <si>
    <t>12粒*3板</t>
  </si>
  <si>
    <t>四川桓远医药发展有限公司</t>
  </si>
  <si>
    <t>10粒*3板</t>
  </si>
  <si>
    <t>四川弘益药业有限公司</t>
  </si>
  <si>
    <t>12粒*2板</t>
  </si>
  <si>
    <t xml:space="preserve">30s </t>
  </si>
  <si>
    <t>德阳市妇幼保健院</t>
  </si>
  <si>
    <t>30s</t>
  </si>
  <si>
    <t>维生素D2注射液</t>
  </si>
  <si>
    <t>1ml：5mg</t>
  </si>
  <si>
    <t>江西赣南海欣药业</t>
  </si>
  <si>
    <t>四川金仁医药集团有限公司</t>
  </si>
  <si>
    <t>维生素C注射液</t>
  </si>
  <si>
    <t>1g:5ml*5支</t>
  </si>
  <si>
    <t>1g;5ml*5支</t>
  </si>
  <si>
    <t>维生素C片</t>
  </si>
  <si>
    <t>0.1g*100片</t>
  </si>
  <si>
    <t>山西太原药业</t>
  </si>
  <si>
    <t>四川森茂医药有限公司</t>
  </si>
  <si>
    <t>澳诺（中国）制药有限公司</t>
  </si>
  <si>
    <t>维生素C咀嚼片</t>
  </si>
  <si>
    <t>100mg*24片</t>
  </si>
  <si>
    <t>维生素B6注射液</t>
  </si>
  <si>
    <t>2ml：0.1g*10支</t>
  </si>
  <si>
    <t>维生素B4片</t>
  </si>
  <si>
    <t>10mg*100片</t>
  </si>
  <si>
    <t>维生素B1片</t>
  </si>
  <si>
    <t>维生素B12注射液</t>
  </si>
  <si>
    <t>1ml:0.5mg*10支</t>
  </si>
  <si>
    <t>绵阳本草堂医药股份有限公司</t>
  </si>
  <si>
    <t>维生素AD滴剂(胶囊型)伊可新片(0-1岁)</t>
  </si>
  <si>
    <t>广安金山药业公司</t>
  </si>
  <si>
    <t>四川和成医药有限公司</t>
  </si>
  <si>
    <t>维生素AD滴剂(一岁以上)</t>
  </si>
  <si>
    <t>太极集团四川德阳荣升药业有限公司</t>
  </si>
  <si>
    <t>重庆桐君阁博瀚医药有限公司</t>
  </si>
  <si>
    <t>河北医药有限责任公司</t>
  </si>
  <si>
    <t>维生素AD滴剂(胶囊型)伊童欣</t>
  </si>
  <si>
    <t>上海东海制药股份有限公司东海制药厂</t>
  </si>
  <si>
    <t>四川聚创医药有限公司</t>
  </si>
  <si>
    <t>四川省仁寿县中药材有限公司</t>
  </si>
  <si>
    <t>10ml*12支</t>
  </si>
  <si>
    <r>
      <rPr>
        <sz val="10"/>
        <color theme="1"/>
        <rFont val="宋体"/>
        <charset val="134"/>
      </rPr>
      <t>维U颠茄铝胶囊</t>
    </r>
    <r>
      <rPr>
        <sz val="10"/>
        <color theme="1"/>
        <rFont val="宋体"/>
        <charset val="134"/>
      </rPr>
      <t>Ⅱ</t>
    </r>
  </si>
  <si>
    <t>12粒</t>
  </si>
  <si>
    <t>福建天平洋制药</t>
  </si>
  <si>
    <t>维D2果糖酸钙注射液（维丁胶性钙注射液）</t>
  </si>
  <si>
    <t>1ml*10支</t>
  </si>
  <si>
    <t>维C银翘片(双层片）</t>
  </si>
  <si>
    <t>12片*2板</t>
  </si>
  <si>
    <t>成都市卫生材料厂</t>
  </si>
  <si>
    <t>脱脂棉球</t>
  </si>
  <si>
    <t>250g</t>
  </si>
  <si>
    <t>南京正科医药股份有限公司</t>
  </si>
  <si>
    <t>托拉塞米片</t>
  </si>
  <si>
    <t>10mg*12s</t>
  </si>
  <si>
    <t>南京正科制药</t>
  </si>
  <si>
    <t>成都倍特药业有限公司</t>
  </si>
  <si>
    <t>头孢克肟片</t>
  </si>
  <si>
    <t>100ml*12片</t>
  </si>
  <si>
    <t>成都倍特药业</t>
  </si>
  <si>
    <t>四川春天药业有限公司</t>
  </si>
  <si>
    <t>四川合纵医药有限公司</t>
  </si>
  <si>
    <t>成都安一达药业有限公司</t>
  </si>
  <si>
    <t>成都地福医药有限责任公司</t>
  </si>
  <si>
    <t>四川君和医药有限公司</t>
  </si>
  <si>
    <t>四川天纵医药有限公司</t>
  </si>
  <si>
    <t>头孢克肟颗粒</t>
  </si>
  <si>
    <t>50mg*12袋</t>
  </si>
  <si>
    <t>头孢克肟胶囊</t>
  </si>
  <si>
    <t>100mg*12粒</t>
  </si>
  <si>
    <t>浙江昂利康</t>
  </si>
  <si>
    <t>头孢克肟分散片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</si>
  <si>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.1g*8片</t>
    </r>
  </si>
  <si>
    <t>南充市中心医院</t>
  </si>
  <si>
    <t>50mg*12片</t>
  </si>
  <si>
    <t>0.125g*12片</t>
  </si>
  <si>
    <t>湖南惠普森</t>
  </si>
  <si>
    <t>头孢克洛胶囊</t>
  </si>
  <si>
    <t>0.25g*12s</t>
  </si>
  <si>
    <t>彭州市中西医院</t>
  </si>
  <si>
    <t>四川省瑞海医药有限公司</t>
  </si>
  <si>
    <t>头孢克洛缓释胶囊</t>
  </si>
  <si>
    <t>187.5mg*12s</t>
  </si>
  <si>
    <t>头孢地尼分散片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</si>
  <si>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00mg*6片</t>
    </r>
  </si>
  <si>
    <t>天津津兰药业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</si>
  <si>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00mg*7片</t>
    </r>
  </si>
  <si>
    <t>听诊器</t>
  </si>
  <si>
    <t>双用</t>
  </si>
  <si>
    <t>江苏鱼跃医疗</t>
  </si>
  <si>
    <t>台州南峰药业有限公司</t>
  </si>
  <si>
    <t>调经养血丸</t>
  </si>
  <si>
    <t>9g*8袋</t>
  </si>
  <si>
    <t>天麻素注射液</t>
  </si>
  <si>
    <t>2ml：0.2g*10支</t>
  </si>
  <si>
    <t>上海现代哈森</t>
  </si>
  <si>
    <t>成都逸仙医药有限公司</t>
  </si>
  <si>
    <t>2ml:200mg</t>
  </si>
  <si>
    <t>天麻</t>
  </si>
  <si>
    <t>桃仁</t>
  </si>
  <si>
    <t>碳酸氢钠注射液</t>
  </si>
  <si>
    <t>10ml:0.5g</t>
  </si>
  <si>
    <t>天津药业集团</t>
  </si>
  <si>
    <t>碳酸氢钠片</t>
  </si>
  <si>
    <t>0.5g*100片</t>
  </si>
  <si>
    <t>上海玉瑞生物科技</t>
  </si>
  <si>
    <t>江苏康健医疗用品有限公司</t>
  </si>
  <si>
    <t>痰盒KJ519-2</t>
  </si>
  <si>
    <t>台式血压计</t>
  </si>
  <si>
    <t>台</t>
  </si>
  <si>
    <t>胎盘多肽注射液</t>
  </si>
  <si>
    <t>4ml</t>
  </si>
  <si>
    <t>贵州泰邦生物制品</t>
  </si>
  <si>
    <t>四川蓝怡药业有限公司</t>
  </si>
  <si>
    <t>盐酸消旋山莨菪碱注射液</t>
  </si>
  <si>
    <t>杭州民生药业</t>
  </si>
  <si>
    <t>成都佰特力医疗器械有限公司</t>
  </si>
  <si>
    <t>速干手消毒液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</si>
  <si>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00ml</t>
    </r>
  </si>
  <si>
    <t>四川联发医疗保健品有限公司</t>
  </si>
  <si>
    <t>丝线编织非吸收性缝线（慕丝）</t>
  </si>
  <si>
    <r>
      <rPr>
        <sz val="10"/>
        <color theme="1"/>
        <rFont val="宋体"/>
        <charset val="134"/>
      </rPr>
      <t>不带针S</t>
    </r>
    <r>
      <rPr>
        <sz val="10"/>
        <color theme="1"/>
        <rFont val="宋体"/>
        <charset val="134"/>
      </rPr>
      <t>A845G</t>
    </r>
  </si>
  <si>
    <t>强生</t>
  </si>
  <si>
    <t>不带针SA846G</t>
  </si>
  <si>
    <t>SA86G 7</t>
  </si>
  <si>
    <t>SA84G 1</t>
  </si>
  <si>
    <t>水蛭</t>
  </si>
  <si>
    <t>酒炙</t>
  </si>
  <si>
    <t>四川善诺生物医药有限公司</t>
  </si>
  <si>
    <t>湖南千金协力药业有限公司</t>
  </si>
  <si>
    <t>水飞蓟宾葡甲胺片</t>
  </si>
  <si>
    <t>50mg*36片</t>
  </si>
  <si>
    <t>四川省华川药业有限公司</t>
  </si>
  <si>
    <t>50mg*60片</t>
  </si>
  <si>
    <t>丹棱县疾病控制中心</t>
  </si>
  <si>
    <t>威远县疾病预防控制中心</t>
  </si>
  <si>
    <t>江油市疾病预防控制中心</t>
  </si>
  <si>
    <t>中江县疾病预防控制中心</t>
  </si>
  <si>
    <t>湖南千金协力药业</t>
  </si>
  <si>
    <t>成都法和药业有限责任公司</t>
  </si>
  <si>
    <t>双歧杆菌三联活菌肠溶胶囊</t>
  </si>
  <si>
    <t>210mg*24s</t>
  </si>
  <si>
    <t>晋城海斯药业有限公司</t>
  </si>
  <si>
    <t>双氯芬酸钠缓释片</t>
  </si>
  <si>
    <t>深圳致君制药有限公司</t>
  </si>
  <si>
    <t>四川华新制药</t>
  </si>
  <si>
    <t>深圳市汇华医药有限公司</t>
  </si>
  <si>
    <t>双氯芬酸二乙胺凝胶</t>
  </si>
  <si>
    <t>25g</t>
  </si>
  <si>
    <t>黄石卫生材料药业</t>
  </si>
  <si>
    <t>双黄连口服液</t>
  </si>
  <si>
    <t>10ml*10支</t>
  </si>
  <si>
    <t>黑龙江瑞格制药</t>
  </si>
  <si>
    <t>10ml*6</t>
  </si>
  <si>
    <t>河南太龙药业</t>
  </si>
  <si>
    <t>双黄连颗粒</t>
  </si>
  <si>
    <t>5g*15袋</t>
  </si>
  <si>
    <t>哈尔滨儿童制药厂有限公司</t>
  </si>
  <si>
    <t>舒血宁注射液</t>
  </si>
  <si>
    <t>5ml*5支</t>
  </si>
  <si>
    <t>四川省德本药业股份有限公司</t>
  </si>
  <si>
    <t>西藏金珠雅砻藏药有限责任公司</t>
  </si>
  <si>
    <t>十五味乳鹏丸</t>
  </si>
  <si>
    <t>0.3g*12粒</t>
  </si>
  <si>
    <t>大连旅顺卓越大药房</t>
  </si>
  <si>
    <t>12丸</t>
  </si>
  <si>
    <t>四川省第五人民医院</t>
  </si>
  <si>
    <t>西藏藏药集团股份有限公司</t>
  </si>
  <si>
    <t>十味龙胆花颗粒</t>
  </si>
  <si>
    <t>3g*6袋</t>
  </si>
  <si>
    <t>西藏藏药股份有限公司</t>
  </si>
  <si>
    <t>四川省国嘉医药科技有限责任公司</t>
  </si>
  <si>
    <t>生物合成人胰岛素注射液（诺和灵R）</t>
  </si>
  <si>
    <t>400IU/10ml</t>
  </si>
  <si>
    <t>诺和诺德（中国）</t>
  </si>
  <si>
    <t>升麻</t>
  </si>
  <si>
    <t>肾石通颗粒</t>
  </si>
  <si>
    <t>15g*10袋</t>
  </si>
  <si>
    <t>成都森科制药有限公司</t>
  </si>
  <si>
    <t>4g*10袋</t>
  </si>
  <si>
    <t>江西九连山药业</t>
  </si>
  <si>
    <t>四川鑫永博药业有限公司</t>
  </si>
  <si>
    <t>肾康注射液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</si>
  <si>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0ml</t>
    </r>
  </si>
  <si>
    <t>西安世纪盛康药业</t>
  </si>
  <si>
    <t>伸筋草</t>
  </si>
  <si>
    <t>麝香壮骨膏(天然)</t>
  </si>
  <si>
    <t>10cm*7cm*10贴/袋*10袋</t>
  </si>
  <si>
    <t>九寨沟天然</t>
  </si>
  <si>
    <t>麝香壮骨膏</t>
  </si>
  <si>
    <t>蛇胆川贝液</t>
  </si>
  <si>
    <r>
      <rPr>
        <sz val="10"/>
        <color theme="1"/>
        <rFont val="宋体"/>
        <charset val="134"/>
      </rPr>
      <t>10</t>
    </r>
    <r>
      <rPr>
        <sz val="12"/>
        <color rgb="FF767676"/>
        <rFont val="宋体"/>
        <charset val="134"/>
      </rPr>
      <t>毫升</t>
    </r>
    <r>
      <rPr>
        <sz val="12"/>
        <color rgb="FF767676"/>
        <rFont val="Arial"/>
        <charset val="134"/>
      </rPr>
      <t>*6</t>
    </r>
    <r>
      <rPr>
        <sz val="12"/>
        <color rgb="FF767676"/>
        <rFont val="宋体"/>
        <charset val="134"/>
      </rPr>
      <t>支</t>
    </r>
  </si>
  <si>
    <t>重庆东方药业</t>
  </si>
  <si>
    <t>四川省通园制药</t>
  </si>
  <si>
    <t>伤科接骨片</t>
  </si>
  <si>
    <t>60片</t>
  </si>
  <si>
    <t>大连美罗中药厂有限公司</t>
  </si>
  <si>
    <t>伤筋正骨酊</t>
  </si>
  <si>
    <t>12ml</t>
  </si>
  <si>
    <t>贵州盛世龙方制药</t>
  </si>
  <si>
    <t>纱布口罩</t>
  </si>
  <si>
    <t>12层</t>
  </si>
  <si>
    <t>扫床刷</t>
  </si>
  <si>
    <t>三七粉</t>
  </si>
  <si>
    <t>粉碎</t>
  </si>
  <si>
    <t>三磷酸腺苷注射液(ATP)</t>
  </si>
  <si>
    <t>20mg*24片</t>
  </si>
  <si>
    <t>广西浦北</t>
  </si>
  <si>
    <t>三磷酸腺苷二钠注射液</t>
  </si>
  <si>
    <t>20mg:2ml*10支</t>
  </si>
  <si>
    <t>湖北天药药业股份有限公司</t>
  </si>
  <si>
    <t>三金片</t>
  </si>
  <si>
    <t>72片</t>
  </si>
  <si>
    <t>桂林三金</t>
  </si>
  <si>
    <t>三号蛇胆川贝片</t>
  </si>
  <si>
    <t>0.25g*12片*2板</t>
  </si>
  <si>
    <t>噻托溴铵粉吸入剂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</si>
  <si>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8ug*10粒</t>
    </r>
  </si>
  <si>
    <r>
      <rPr>
        <sz val="10"/>
        <color theme="1"/>
        <rFont val="宋体"/>
        <charset val="134"/>
      </rPr>
      <t>德国D</t>
    </r>
    <r>
      <rPr>
        <sz val="10"/>
        <color theme="1"/>
        <rFont val="宋体"/>
        <charset val="134"/>
      </rPr>
      <t>OENRINGER</t>
    </r>
  </si>
  <si>
    <t>山东华天药业有限公司</t>
  </si>
  <si>
    <t>瑞格列奈片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</si>
  <si>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.0mg*30片</t>
    </r>
  </si>
  <si>
    <t>(Boehringer Ingelheim Pharma GmbH &amp; Co.KG)丹麦诺和诺德公司</t>
  </si>
  <si>
    <t xml:space="preserve">德国Boehringer Ingelheim </t>
  </si>
  <si>
    <t>乳酸左氧氟沙星氯化钠注射液</t>
  </si>
  <si>
    <t>四川圣诺华药业</t>
  </si>
  <si>
    <t>西安正浩生物制药有限公司</t>
  </si>
  <si>
    <t>乳酸菌阴道胶囊</t>
  </si>
  <si>
    <t>0.25g*600万活乳酸菌*14粒</t>
  </si>
  <si>
    <t>西安正浩生物</t>
  </si>
  <si>
    <t>崇州市妇幼保健院</t>
  </si>
  <si>
    <t>四川联成迅康医药股份有限公司</t>
  </si>
  <si>
    <t>乳癖舒片</t>
  </si>
  <si>
    <t>0.5g*45片</t>
  </si>
  <si>
    <t>如意金黄散</t>
  </si>
  <si>
    <t>12g*10袋</t>
  </si>
  <si>
    <t>溶菌酶肠溶片</t>
  </si>
  <si>
    <t>10mg(6.25万单位)</t>
  </si>
  <si>
    <t>上海长城药业</t>
  </si>
  <si>
    <t>曲克芦丁片</t>
  </si>
  <si>
    <t>60mg*100片</t>
  </si>
  <si>
    <t>曲安奈德注射液</t>
  </si>
  <si>
    <t>1ml：40mg</t>
  </si>
  <si>
    <t>昆明积大制药</t>
  </si>
  <si>
    <t>复方苦参洗剂</t>
  </si>
  <si>
    <t>200ml</t>
  </si>
  <si>
    <t>云南优克制药公司</t>
  </si>
  <si>
    <t>清热通淋片</t>
  </si>
  <si>
    <t>0.39g*36片</t>
  </si>
  <si>
    <t>36s</t>
  </si>
  <si>
    <t>四川中方制药有限公司</t>
  </si>
  <si>
    <t>清脑复神液</t>
  </si>
  <si>
    <t>四川中方制药</t>
  </si>
  <si>
    <t>清淋颗粒</t>
  </si>
  <si>
    <t>3g*10袋</t>
  </si>
  <si>
    <t>四川绵阳一康制药</t>
  </si>
  <si>
    <t>成都伊红科技有限公司</t>
  </si>
  <si>
    <t>切片石蜡56-58</t>
  </si>
  <si>
    <t>500g</t>
  </si>
  <si>
    <t>上海华灵康复器械厂</t>
  </si>
  <si>
    <t>羟乙基淀粉200/0.5氯化钠注射液</t>
  </si>
  <si>
    <t>500ml(软袋）</t>
  </si>
  <si>
    <t>羟乙基淀粉130/0.4氯化钠注射液</t>
  </si>
  <si>
    <t>500ml：30g</t>
  </si>
  <si>
    <t>成都正康药业</t>
  </si>
  <si>
    <t>羌活</t>
  </si>
  <si>
    <t>芡实</t>
  </si>
  <si>
    <t>四川君海医药有限公司</t>
  </si>
  <si>
    <t>前列地尔注射液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</si>
  <si>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ml：10ug</t>
    </r>
  </si>
  <si>
    <t>哈药集团生物工程</t>
  </si>
  <si>
    <t xml:space="preserve">  2月</t>
  </si>
  <si>
    <t>成都维信电子科大新技术有限公司</t>
  </si>
  <si>
    <t>气体压缩式雾化器</t>
  </si>
  <si>
    <t>QW2605B儿童面罩</t>
  </si>
  <si>
    <t>成都维信电子科大新技术</t>
  </si>
  <si>
    <t>郫县人民医院</t>
  </si>
  <si>
    <t>QW2605B含嘴型</t>
  </si>
  <si>
    <t>七叶神安片</t>
  </si>
  <si>
    <t>佛山盈天医药销售有限公司</t>
  </si>
  <si>
    <t>100mg*24s</t>
  </si>
  <si>
    <t>云南植物药业</t>
  </si>
  <si>
    <t>安徽济人药业有限公司</t>
  </si>
  <si>
    <t>蒲地蓝消炎片</t>
  </si>
  <si>
    <t>0.3g*48片</t>
  </si>
  <si>
    <t>四川大容医药有限公司</t>
  </si>
  <si>
    <t>葡萄糖注射液（5%）</t>
  </si>
  <si>
    <t>500ml:25g</t>
  </si>
  <si>
    <t>250ml:12.5g</t>
  </si>
  <si>
    <t>葡萄糖注射液（10%）</t>
  </si>
  <si>
    <t>50ml:5g</t>
  </si>
  <si>
    <t>调价部分</t>
  </si>
  <si>
    <t>葡萄糖注射液</t>
  </si>
  <si>
    <t>20ml：10g*5支</t>
  </si>
  <si>
    <t>湖北科伦</t>
  </si>
  <si>
    <t>葡萄糖酸钙注射液</t>
  </si>
  <si>
    <t>10ml：1g*5支</t>
  </si>
  <si>
    <t>山东新华制药</t>
  </si>
  <si>
    <t>葡萄糖酸钙锌口服溶液</t>
  </si>
  <si>
    <t>10ml*24支</t>
  </si>
  <si>
    <t>四川川悦医药有限公司</t>
  </si>
  <si>
    <t>巴中科伦医药贸易有限公司</t>
  </si>
  <si>
    <t>太极集团四川省德阳大中药业有限公司</t>
  </si>
  <si>
    <t>成都同康药房有限责任公司</t>
  </si>
  <si>
    <t>成都平原大生源医药有限公司</t>
  </si>
  <si>
    <t>四川金沙药业有限公司</t>
  </si>
  <si>
    <t>犍为县鸿康医药有限公司</t>
  </si>
  <si>
    <t>四川宜宾福星药业有限责任公司</t>
  </si>
  <si>
    <t>四川智同医药有限公司</t>
  </si>
  <si>
    <t>凉山州康华医药贸易有限公司</t>
  </si>
  <si>
    <t>成都市妇女儿童中心医院</t>
  </si>
  <si>
    <t>葡萄糖酸钙片</t>
  </si>
  <si>
    <t>开封制药</t>
  </si>
  <si>
    <t>平贝母</t>
  </si>
  <si>
    <t xml:space="preserve">重庆力美药业有限公司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</si>
  <si>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湖南康尔佳医药有限公司</t>
  </si>
  <si>
    <t>暖宫七味散</t>
  </si>
  <si>
    <t>3g*5袋</t>
  </si>
  <si>
    <t>内蒙古大唐药业</t>
  </si>
  <si>
    <t>重庆宽仁医药卫生科技开发公司宽仁药房</t>
  </si>
  <si>
    <t>四川九华益生医药有限公司</t>
  </si>
  <si>
    <t>浓氯化钠注射液</t>
  </si>
  <si>
    <t>10ml:1g</t>
  </si>
  <si>
    <t>湖北天圣药业</t>
  </si>
  <si>
    <t>宁泌泰胶囊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</si>
  <si>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.38g*24s</t>
    </r>
  </si>
  <si>
    <t>0.38g*36s</t>
  </si>
  <si>
    <t>尼莫地平片</t>
  </si>
  <si>
    <t>20mg*50片</t>
  </si>
  <si>
    <t>山西亚宝药业集团股份有限公司</t>
  </si>
  <si>
    <t>尼可刹米注射液</t>
  </si>
  <si>
    <t>1.5ml:0.375支</t>
  </si>
  <si>
    <t>深圳市九明药业有限公司</t>
  </si>
  <si>
    <t>那格列奈分散片</t>
  </si>
  <si>
    <t>山东</t>
  </si>
  <si>
    <t>木香</t>
  </si>
  <si>
    <t>灭菌注射用水</t>
  </si>
  <si>
    <t>2ml*10支</t>
  </si>
  <si>
    <t>河南省康华药业股份</t>
  </si>
  <si>
    <t>河南省康华药业股份有限公司</t>
  </si>
  <si>
    <t>棉垫  脱脂纱布（无菌）</t>
  </si>
  <si>
    <t>20*30cm</t>
  </si>
  <si>
    <t>绍兴振德医用敷料</t>
  </si>
  <si>
    <t>蒙脱石散</t>
  </si>
  <si>
    <t>山东颐和制药</t>
  </si>
  <si>
    <t>门冬胰岛素注射液</t>
  </si>
  <si>
    <t>3ml：300iu（笔芯）</t>
  </si>
  <si>
    <t>发票金额与出库单金额不一致 发票差35元</t>
  </si>
  <si>
    <t>3ml：300iu（特充）</t>
  </si>
  <si>
    <t>门冬胰岛素30注射液（诺和锐30）</t>
  </si>
  <si>
    <t>300iu：3ml</t>
  </si>
  <si>
    <t>门冬酰胺片</t>
  </si>
  <si>
    <t>0.25g*30片</t>
  </si>
  <si>
    <t>成都市浦江制药</t>
  </si>
  <si>
    <t>门冬氨酸鸟氨酸颗粒</t>
  </si>
  <si>
    <t>武汉启瑞药业</t>
  </si>
  <si>
    <t>美洛昔康分散片</t>
  </si>
  <si>
    <t>7.5mg*10粒</t>
  </si>
  <si>
    <t>马来酸依那普利片</t>
  </si>
  <si>
    <t>10mg*16片</t>
  </si>
  <si>
    <r>
      <rPr>
        <sz val="10"/>
        <rFont val="宋体"/>
        <charset val="134"/>
      </rPr>
      <t>发票金额与出库单金额不一致 发票差77.5元</t>
    </r>
  </si>
  <si>
    <t>马来酸噻吗洛尔滴眼液</t>
  </si>
  <si>
    <t>5ml：25mg</t>
  </si>
  <si>
    <t>武汉五景药业</t>
  </si>
  <si>
    <t>马来酸曲美布汀片</t>
  </si>
  <si>
    <t>0.1g*20片</t>
  </si>
  <si>
    <t>海南普利制药</t>
  </si>
  <si>
    <t>广东润嵘药业有限公司</t>
  </si>
  <si>
    <t>马来酸桂哌齐特注射液</t>
  </si>
  <si>
    <t>2ml：80mg</t>
  </si>
  <si>
    <t>北京四环制药</t>
  </si>
  <si>
    <t>麻仁丸</t>
  </si>
  <si>
    <t>6g*5袋</t>
  </si>
  <si>
    <t>太极集团</t>
  </si>
  <si>
    <t>氯霉素滴眼液</t>
  </si>
  <si>
    <t>8ml:20mg</t>
  </si>
  <si>
    <t>四川美大康华康药业有限公司</t>
  </si>
  <si>
    <t>成都永康制药有限公司</t>
  </si>
  <si>
    <t>氯雷他定片</t>
  </si>
  <si>
    <t>10mg*6片</t>
  </si>
  <si>
    <t>河北元森制药有限公司</t>
  </si>
  <si>
    <t>四川合升创展医药有限责任公司药品原料分公司</t>
  </si>
  <si>
    <t>氯化钠</t>
  </si>
  <si>
    <t>25KG</t>
  </si>
  <si>
    <t>自贡市</t>
  </si>
  <si>
    <t>氯化钾注射液</t>
  </si>
  <si>
    <t>天津金耀集团湖北天药药业</t>
  </si>
  <si>
    <t>氨茶碱注射液</t>
  </si>
  <si>
    <t>0.25g：2ml*10支</t>
  </si>
  <si>
    <t>铝碳酸镁颗粒</t>
  </si>
  <si>
    <t>2g:0.5g*12袋</t>
  </si>
  <si>
    <t>海南凯健制药有限公司</t>
  </si>
  <si>
    <t>铝碳酸镁咀嚼片</t>
  </si>
  <si>
    <t>0.5g*24片</t>
  </si>
  <si>
    <t>江苏万高药业有限公司</t>
  </si>
  <si>
    <t>洛索洛芬钠片</t>
  </si>
  <si>
    <t>60mg*10片</t>
  </si>
  <si>
    <t>辽宁天医生物制药股份有限公司</t>
  </si>
  <si>
    <t>出库单差90元</t>
  </si>
  <si>
    <t>四川佰草合医药有限公司</t>
  </si>
  <si>
    <t>洛芬待因缓释片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</si>
  <si>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0s</t>
    </r>
  </si>
  <si>
    <t>西南药业</t>
  </si>
  <si>
    <t>螺内酯片</t>
  </si>
  <si>
    <t>20mg*100s</t>
  </si>
  <si>
    <t>重庆医药集团四川医药有限公司</t>
  </si>
  <si>
    <t>鹿瓜多肽注射液</t>
  </si>
  <si>
    <t>2ml:4mg</t>
  </si>
  <si>
    <t>哈尔滨誉衡药业股份有限公司</t>
  </si>
  <si>
    <t>发票差2780且发票与出库单日期不符</t>
  </si>
  <si>
    <t>龙牡壮骨颗粒</t>
  </si>
  <si>
    <r>
      <rPr>
        <sz val="10"/>
        <color theme="1"/>
        <rFont val="宋体"/>
        <charset val="134"/>
      </rPr>
      <t>5克</t>
    </r>
    <r>
      <rPr>
        <sz val="10"/>
        <color theme="1"/>
        <rFont val="宋体"/>
        <charset val="134"/>
      </rPr>
      <t>*40袋</t>
    </r>
  </si>
  <si>
    <t>武汉健民药业</t>
  </si>
  <si>
    <t>龙胆泻肝丸</t>
  </si>
  <si>
    <t>6g*9袋</t>
  </si>
  <si>
    <t>太极集团四川绵阳制药有限公司</t>
  </si>
  <si>
    <t>六味地黄丸</t>
  </si>
  <si>
    <t>300粒</t>
  </si>
  <si>
    <t>北京同仁堂科技发展股份有限公司制药厂</t>
  </si>
  <si>
    <t>硫糖铝咀嚼片</t>
  </si>
  <si>
    <t>南京白敬宇制药有限责任公司</t>
  </si>
  <si>
    <t>广西大海阳光药业</t>
  </si>
  <si>
    <t>成都康泽药业有限公司</t>
  </si>
  <si>
    <t>硫酸特布他林注射液</t>
  </si>
  <si>
    <t>1ml:0.25mg</t>
  </si>
  <si>
    <t>成都华宇制药有限公司</t>
  </si>
  <si>
    <t>硫酸特布他林片(博利康尼)</t>
  </si>
  <si>
    <t>2.5mg*20片</t>
  </si>
  <si>
    <t>阿斯利康制药有限公司</t>
  </si>
  <si>
    <t>硫酸庆大霉素注射液</t>
  </si>
  <si>
    <t>2ml：8万单位*10支</t>
  </si>
  <si>
    <t>河南润弘制药</t>
  </si>
  <si>
    <t>硫酸镁注射液</t>
  </si>
  <si>
    <t>10ml：2.5g*5支</t>
  </si>
  <si>
    <t>硫酸阿托品注射液</t>
  </si>
  <si>
    <t>2ml:1mg</t>
  </si>
  <si>
    <t>硫普罗宁肠溶片</t>
  </si>
  <si>
    <t>江苏亚邦爱普森</t>
  </si>
  <si>
    <t>四川省西昌医药有限责任公司</t>
  </si>
  <si>
    <t>苓桂咳喘宁胶囊</t>
  </si>
  <si>
    <t>0.34g*60粒</t>
  </si>
  <si>
    <t>河南省济源市济世药业</t>
  </si>
  <si>
    <t>灵芝糖浆</t>
  </si>
  <si>
    <t>0.55g*60粒</t>
  </si>
  <si>
    <t>重庆科瑞南海制药有限责任公司</t>
  </si>
  <si>
    <t>犍为县人民医院</t>
  </si>
  <si>
    <t>利培酮片</t>
  </si>
  <si>
    <t>1mg*20片</t>
  </si>
  <si>
    <t>天津药物研究院药业有限责任公司</t>
  </si>
  <si>
    <t>沈阳双鼎制药有限公司</t>
  </si>
  <si>
    <t>利福平注射液</t>
  </si>
  <si>
    <t>5ml</t>
  </si>
  <si>
    <t>沈阳双鼎制药</t>
  </si>
  <si>
    <t>梅河口市结核病防治所</t>
  </si>
  <si>
    <t>无锡福祈制药有限公司</t>
  </si>
  <si>
    <t>利福喷丁胶囊</t>
  </si>
  <si>
    <t>0.15g*20s</t>
  </si>
  <si>
    <t>四川省长征药业股份有限公司</t>
  </si>
  <si>
    <t>150mg*20粒</t>
  </si>
  <si>
    <t>无锡福析制药</t>
  </si>
  <si>
    <t>利巴韦林片</t>
  </si>
  <si>
    <t>10mg*20s</t>
  </si>
  <si>
    <t>成都诺力医疗技术有限公司</t>
  </si>
  <si>
    <t>类人胶原蛋白敷料</t>
  </si>
  <si>
    <t>椭圆形5片</t>
  </si>
  <si>
    <t>陕西巨子生物科技</t>
  </si>
  <si>
    <t>雷贝拉唑钠肠溶片</t>
  </si>
  <si>
    <r>
      <rPr>
        <sz val="10"/>
        <color theme="1"/>
        <rFont val="宋体"/>
        <charset val="134"/>
      </rPr>
      <t>20mg*10</t>
    </r>
    <r>
      <rPr>
        <sz val="12"/>
        <color rgb="FF767676"/>
        <rFont val="宋体"/>
        <charset val="134"/>
      </rPr>
      <t>片</t>
    </r>
  </si>
  <si>
    <t>晋城海斯制药</t>
  </si>
  <si>
    <t>20mg*3片</t>
  </si>
  <si>
    <t>10mg*7粒</t>
  </si>
  <si>
    <t>兰索拉唑肠溶片</t>
  </si>
  <si>
    <t>15mg*14s</t>
  </si>
  <si>
    <t>15mg*14片</t>
  </si>
  <si>
    <t>乐普药业股份</t>
  </si>
  <si>
    <t>拉米夫定片（贺普丁）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</si>
  <si>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00mg*14片</t>
    </r>
  </si>
  <si>
    <t>拉米夫定片</t>
  </si>
  <si>
    <t>100mg*14片</t>
  </si>
  <si>
    <t>湖南千金湘江药业股份有限公司</t>
  </si>
  <si>
    <t>福建广生堂</t>
  </si>
  <si>
    <t>苦黄注射液</t>
  </si>
  <si>
    <t>江苏常熟雷</t>
  </si>
  <si>
    <t>苦碟子注射液</t>
  </si>
  <si>
    <t>可吸收性外科缝线（医用羊肠线）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</si>
  <si>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R413</t>
    </r>
  </si>
  <si>
    <r>
      <rPr>
        <sz val="10"/>
        <color theme="1"/>
        <rFont val="宋体"/>
        <charset val="134"/>
      </rPr>
      <t>R</t>
    </r>
    <r>
      <rPr>
        <sz val="10"/>
        <color theme="1"/>
        <rFont val="宋体"/>
        <charset val="134"/>
      </rPr>
      <t>413</t>
    </r>
  </si>
  <si>
    <t>四川省医药物资有限公司</t>
  </si>
  <si>
    <t>西安药材贸易中心有限公司</t>
  </si>
  <si>
    <t>抗痨胶囊</t>
  </si>
  <si>
    <t>0.5g*50粒</t>
  </si>
  <si>
    <t>西安康拜尔制药有限公司</t>
  </si>
  <si>
    <t>0.5g*50s</t>
  </si>
  <si>
    <t>河南和顺医疗科技有限公司</t>
  </si>
  <si>
    <t>纳米银抗菌凝胶</t>
  </si>
  <si>
    <t>3ml±0.5ml</t>
  </si>
  <si>
    <t>河南英泰医疗科技有限公司</t>
  </si>
  <si>
    <t>抗感颗粒</t>
  </si>
  <si>
    <r>
      <rPr>
        <sz val="10"/>
        <color theme="1"/>
        <rFont val="宋体"/>
        <charset val="134"/>
      </rPr>
      <t>10g*9</t>
    </r>
    <r>
      <rPr>
        <sz val="12"/>
        <color rgb="FF767676"/>
        <rFont val="宋体"/>
        <charset val="134"/>
      </rPr>
      <t>袋</t>
    </r>
  </si>
  <si>
    <t>抗病毒颗粒（无蔗糖）</t>
  </si>
  <si>
    <r>
      <t>4g*10</t>
    </r>
    <r>
      <rPr>
        <sz val="11"/>
        <color rgb="FF767676"/>
        <rFont val="宋体"/>
        <charset val="134"/>
      </rPr>
      <t>袋</t>
    </r>
  </si>
  <si>
    <t>康复新液</t>
  </si>
  <si>
    <t>昆明赛诺药业</t>
  </si>
  <si>
    <t>坎地沙坦酯片</t>
  </si>
  <si>
    <t>4mg*14片</t>
  </si>
  <si>
    <t>开塞露</t>
  </si>
  <si>
    <t>20ml*20支</t>
  </si>
  <si>
    <t>上海运佳黄埔</t>
  </si>
  <si>
    <t>贵州三力制药股份有限公司</t>
  </si>
  <si>
    <t>开喉剑喷雾剂</t>
  </si>
  <si>
    <t>30ml</t>
  </si>
  <si>
    <t>贵州三力制药</t>
  </si>
  <si>
    <t>成都永安制药有限公司</t>
  </si>
  <si>
    <t>聚维酮碘溶液(艾利克)</t>
  </si>
  <si>
    <t>成都永安制药</t>
  </si>
  <si>
    <t>桔梗</t>
  </si>
  <si>
    <t>酒石酸托特罗定片</t>
  </si>
  <si>
    <t>2mg*14片</t>
  </si>
  <si>
    <t>南京美瑞制药有限公司</t>
  </si>
  <si>
    <t>四川省久荣日用化工有限公司</t>
  </si>
  <si>
    <t>久荣消毒粉(消洗灵)</t>
  </si>
  <si>
    <t>450g</t>
  </si>
  <si>
    <t>四川久荣日用化工品</t>
  </si>
  <si>
    <t>颈复康颗粒</t>
  </si>
  <si>
    <t>预复康药业</t>
  </si>
  <si>
    <t>精蛋白生物合成人胰岛素注射液(诺和灵N笔芯)</t>
  </si>
  <si>
    <t>10ml：400iu</t>
  </si>
  <si>
    <t>京都念慈庵蜜炼川贝枇杷膏</t>
  </si>
  <si>
    <t>150ml</t>
  </si>
  <si>
    <t>京都念慈菴</t>
  </si>
  <si>
    <t>芜湖金禾医药有限公司</t>
  </si>
  <si>
    <t>金刚藤软胶囊</t>
  </si>
  <si>
    <t>0.85g*24粒</t>
  </si>
  <si>
    <t>四川司罗德医药有限责任公司</t>
  </si>
  <si>
    <t>四川添茂医药有限公司</t>
  </si>
  <si>
    <t>广州市康正德药业有限公司</t>
  </si>
  <si>
    <t>北京长江脉医药科技有限责任公司</t>
  </si>
  <si>
    <t>健之素抗菌洗手液</t>
  </si>
  <si>
    <t>北京长江脉医药科技</t>
  </si>
  <si>
    <t>甲紫溶液</t>
  </si>
  <si>
    <t>H31021812</t>
  </si>
  <si>
    <t>甲硝唑片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</si>
  <si>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.2g*21s</t>
    </r>
  </si>
  <si>
    <t>板</t>
  </si>
  <si>
    <t>21片*50板</t>
  </si>
  <si>
    <t>湖北华中药业</t>
  </si>
  <si>
    <t>四川省蓉康鑫医药器械有限公司</t>
  </si>
  <si>
    <t>甲硝唑氯化钠注射液</t>
  </si>
  <si>
    <t>100ml:0.5g</t>
  </si>
  <si>
    <t>100ml：500mg</t>
  </si>
  <si>
    <t>天津金耀集团天药销售有限公司</t>
  </si>
  <si>
    <t>甲泼尼龙片</t>
  </si>
  <si>
    <r>
      <rPr>
        <sz val="10"/>
        <color theme="1"/>
        <rFont val="宋体"/>
        <charset val="134"/>
      </rPr>
      <t>4</t>
    </r>
    <r>
      <rPr>
        <sz val="10"/>
        <color theme="1"/>
        <rFont val="宋体"/>
        <charset val="134"/>
      </rPr>
      <t>mg*24s</t>
    </r>
  </si>
  <si>
    <t>天津天药药业</t>
  </si>
  <si>
    <t>甲硫酸新斯的明注射液</t>
  </si>
  <si>
    <t>河南润弘制药股份有限公司</t>
  </si>
  <si>
    <t>1ml:0.5mg</t>
  </si>
  <si>
    <t>彭州市中医院</t>
  </si>
  <si>
    <t>甲磺酸罗哌卡因注射液</t>
  </si>
  <si>
    <t>10ml：119.2mg</t>
  </si>
  <si>
    <t>四川民康药业有限公司</t>
  </si>
  <si>
    <t>甲磺酸左氧氟沙星氯化钠注射液</t>
  </si>
  <si>
    <t>100ml:0.2g</t>
  </si>
  <si>
    <t>华润双鹤药业股份有限公司（北京双鹤药业股份有限公司）</t>
  </si>
  <si>
    <t>华润双鹤药业股份有限公司</t>
  </si>
  <si>
    <t>1000ml：0.2g</t>
  </si>
  <si>
    <t>四川康达欣医药有限公司</t>
  </si>
  <si>
    <t>甲磺酸阿帕替尼片</t>
  </si>
  <si>
    <t>0.425g*14片</t>
  </si>
  <si>
    <t>江苏恒瑞医药</t>
  </si>
  <si>
    <t>甲钴胺注射液</t>
  </si>
  <si>
    <t>0.5mg:1ml</t>
  </si>
  <si>
    <t>亚宝药业集团股份有限公司</t>
  </si>
  <si>
    <t>加替沙星滴眼液</t>
  </si>
  <si>
    <t>8ml:24mg</t>
  </si>
  <si>
    <t>加巴喷丁胶囊</t>
  </si>
  <si>
    <t>0.1g*10粒*5板</t>
  </si>
  <si>
    <t>江苏恒瑞医药股份有限公司</t>
  </si>
  <si>
    <t>急支糖浆</t>
  </si>
  <si>
    <t>太极集团重庆涪陵制药厂有限公司</t>
  </si>
  <si>
    <t>肌苷注射液</t>
  </si>
  <si>
    <t>山东方明药业</t>
  </si>
  <si>
    <t>肌苷片</t>
  </si>
  <si>
    <t>成都锦华药业</t>
  </si>
  <si>
    <t>0.2g*100片</t>
  </si>
  <si>
    <t>藿香正气合剂</t>
  </si>
  <si>
    <t>10ml*6支</t>
  </si>
  <si>
    <t>江西民济药业有限</t>
  </si>
  <si>
    <t>江西桔王药业有限公司</t>
  </si>
  <si>
    <t>活血止痛片</t>
  </si>
  <si>
    <t>0.8g*24片</t>
  </si>
  <si>
    <t>活血止痛胶囊</t>
  </si>
  <si>
    <t>0.5g*40粒</t>
  </si>
  <si>
    <t>珠海安生凤凰制药</t>
  </si>
  <si>
    <t>茴三硫片(胆维他片)</t>
  </si>
  <si>
    <t>25mg*12片</t>
  </si>
  <si>
    <t>四川奥邦药业</t>
  </si>
  <si>
    <t>黄体酮注射液</t>
  </si>
  <si>
    <t>1ml：20mg*10支</t>
  </si>
  <si>
    <t>浙江仙琚</t>
  </si>
  <si>
    <t>成都中药材采购供应站有限公司</t>
  </si>
  <si>
    <t>浙江仙居制药销售有限公司</t>
  </si>
  <si>
    <t>黄体酮胶囊</t>
  </si>
  <si>
    <t>0.1g*12粒</t>
  </si>
  <si>
    <t>浙江爱生药业</t>
  </si>
  <si>
    <t>四川昊阳药业</t>
  </si>
  <si>
    <t>黄芪注射液</t>
  </si>
  <si>
    <t>大理药业股份有限公司</t>
  </si>
  <si>
    <t>黑龙江珍宝岛药业</t>
  </si>
  <si>
    <t>黄芪</t>
  </si>
  <si>
    <t>片 切制</t>
  </si>
  <si>
    <t>黄连</t>
  </si>
  <si>
    <t>琥珀酰明胶注射液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</si>
  <si>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00ml：20g</t>
    </r>
  </si>
  <si>
    <t>吉林省长源药业</t>
  </si>
  <si>
    <t>猴耳环消炎片</t>
  </si>
  <si>
    <t>广州市花城制药厂</t>
  </si>
  <si>
    <t>猴耳环消炎颗粒</t>
  </si>
  <si>
    <t>6g*6袋</t>
  </si>
  <si>
    <t>0.1g片</t>
  </si>
  <si>
    <t>红霉素软膏</t>
  </si>
  <si>
    <t>10g</t>
  </si>
  <si>
    <t>安徽新和成皖南药业</t>
  </si>
  <si>
    <t>红花注射液</t>
  </si>
  <si>
    <t>石药银湖制药有限公司</t>
  </si>
  <si>
    <t>山西华卫药业</t>
  </si>
  <si>
    <t>威海诺达药业集团有限公司</t>
  </si>
  <si>
    <t>和络舒肝胶囊</t>
  </si>
  <si>
    <t>0.93g*6粒</t>
  </si>
  <si>
    <t>威海东宝制药</t>
  </si>
  <si>
    <t>海珠喘息定片</t>
  </si>
  <si>
    <t>50片</t>
  </si>
  <si>
    <t>沈阳红药制药</t>
  </si>
  <si>
    <t>山西正元盛邦制药有限公司</t>
  </si>
  <si>
    <t>桂枝茯苓丸(包衣浓缩水丸)</t>
  </si>
  <si>
    <t>90丸</t>
  </si>
  <si>
    <t>鲑降钙素注射液</t>
  </si>
  <si>
    <t>100IU</t>
  </si>
  <si>
    <t>青岛国大生物制药股份有限公司</t>
  </si>
  <si>
    <t>归脾丸</t>
  </si>
  <si>
    <t>60克</t>
  </si>
  <si>
    <t>胱氨酸片</t>
  </si>
  <si>
    <t>50mg*100片</t>
  </si>
  <si>
    <t>成都市渝江制药</t>
  </si>
  <si>
    <t>冠心宁注射液</t>
  </si>
  <si>
    <t>冠心丹参滴丸</t>
  </si>
  <si>
    <r>
      <rPr>
        <sz val="10"/>
        <color theme="1"/>
        <rFont val="宋体"/>
        <charset val="134"/>
      </rPr>
      <t>0.04g*150</t>
    </r>
    <r>
      <rPr>
        <sz val="12"/>
        <color rgb="FF767676"/>
        <rFont val="宋体"/>
        <charset val="134"/>
      </rPr>
      <t>粒</t>
    </r>
  </si>
  <si>
    <t>中发实业集团业锐药业</t>
  </si>
  <si>
    <t>关节止痛膏</t>
  </si>
  <si>
    <t>7cm*10cm*6片</t>
  </si>
  <si>
    <t>重庆制药九厂</t>
  </si>
  <si>
    <t>广东德顺医药有限公司</t>
  </si>
  <si>
    <t>广东凌瑞药业有限公司</t>
  </si>
  <si>
    <t>固肾安胎丸</t>
  </si>
  <si>
    <t>骨瓜提取物注射液</t>
  </si>
  <si>
    <t>2ml：10mg</t>
  </si>
  <si>
    <t>哈尔滨圣泰生物制药</t>
  </si>
  <si>
    <t>枸橼酸喷托维林片</t>
  </si>
  <si>
    <t>25mg*48片</t>
  </si>
  <si>
    <t>临汾宝珠制药</t>
  </si>
  <si>
    <t>枸橼酸铋雷尼替丁胶囊</t>
  </si>
  <si>
    <t>0.2g*14s</t>
  </si>
  <si>
    <t>常州兰陵制药</t>
  </si>
  <si>
    <t>葛根</t>
  </si>
  <si>
    <t>格列齐特片</t>
  </si>
  <si>
    <t>80mg*60片</t>
  </si>
  <si>
    <t>四川美大康药业股份有限公司</t>
  </si>
  <si>
    <t>格列美脲胶囊</t>
  </si>
  <si>
    <t>2mg*12s</t>
  </si>
  <si>
    <t>四川普渡制药厂</t>
  </si>
  <si>
    <t>淄博万杰制药有限公司</t>
  </si>
  <si>
    <t>格列吡嗪控释片</t>
  </si>
  <si>
    <t>5mg*12粒</t>
  </si>
  <si>
    <t>淄博万杰制药</t>
  </si>
  <si>
    <t>肝素钠注射液</t>
  </si>
  <si>
    <t>2ml:12500单位</t>
  </si>
  <si>
    <t>海南制药厂</t>
  </si>
  <si>
    <t>输液用肝素帽</t>
  </si>
  <si>
    <t>苏州林华医疗</t>
  </si>
  <si>
    <t>四川古蔺肝苏药业</t>
  </si>
  <si>
    <t>肝精补血素口服液</t>
  </si>
  <si>
    <t>河南灵佑药业有限公司</t>
  </si>
  <si>
    <t>10ml*12</t>
  </si>
  <si>
    <t>甘油果糖氯化钠注射液</t>
  </si>
  <si>
    <t>250ml:25g：12.5g:2</t>
  </si>
  <si>
    <t>四川南药川江医药有限公司</t>
  </si>
  <si>
    <t>肝苏颗粒</t>
  </si>
  <si>
    <t>甘草</t>
  </si>
  <si>
    <t>富马酸酮替芬分散片</t>
  </si>
  <si>
    <t>1mg*24片</t>
  </si>
  <si>
    <t>山东绿因药业</t>
  </si>
  <si>
    <t>富马酸酮替芬片</t>
  </si>
  <si>
    <t>1.38mg*60片</t>
  </si>
  <si>
    <t>江苏云阳集团药业有限公司</t>
  </si>
  <si>
    <t>复合维生素B片</t>
  </si>
  <si>
    <t>泸县疾病预防控制中心</t>
  </si>
  <si>
    <t>吉林紫鑫药业股份有限公司</t>
  </si>
  <si>
    <t>复方益肝灵片</t>
  </si>
  <si>
    <t>21mg*100片</t>
  </si>
  <si>
    <t>复方维生素注射液（4）</t>
  </si>
  <si>
    <t>2ml</t>
  </si>
  <si>
    <t>成都平原药业</t>
  </si>
  <si>
    <t>四川大昕药业有限公司</t>
  </si>
  <si>
    <t>四川神宇医药有限公司</t>
  </si>
  <si>
    <t>四川星银长新药业有限公司</t>
  </si>
  <si>
    <t>四川悦康源药业有限公司</t>
  </si>
  <si>
    <t>头孢克洛干混悬剂（希刻劳）</t>
  </si>
  <si>
    <t>复方3g*6包</t>
  </si>
  <si>
    <t>上海美优制药有限公司</t>
  </si>
  <si>
    <t>成都市万和诚医药有限公司</t>
  </si>
  <si>
    <t>复方天麻颗粒</t>
  </si>
  <si>
    <t>四川新路医药有限公司</t>
  </si>
  <si>
    <t>复方氨基酸注射液（18AA）</t>
  </si>
  <si>
    <t>250ml：12.5g</t>
  </si>
  <si>
    <t>复方氯化钠注射液</t>
  </si>
  <si>
    <t>昆明南疆制药有限公司</t>
  </si>
  <si>
    <t>江西国药有限责任公司</t>
  </si>
  <si>
    <t>复方柳菊片</t>
  </si>
  <si>
    <t>0.58g*48s</t>
  </si>
  <si>
    <t>280ml</t>
  </si>
  <si>
    <t>浙江中法制药有限公司</t>
  </si>
  <si>
    <t>复方甘草酸苷胶囊</t>
  </si>
  <si>
    <t>40粒</t>
  </si>
  <si>
    <t>潍坊中狮制药</t>
  </si>
  <si>
    <t>四川上善医药营销有限公司</t>
  </si>
  <si>
    <t>复方二氯醋酸二异丙胺片</t>
  </si>
  <si>
    <t>24s</t>
  </si>
  <si>
    <t>山西临汾健民</t>
  </si>
  <si>
    <t>复方醋酸棉酚片</t>
  </si>
  <si>
    <t>20mg*5s</t>
  </si>
  <si>
    <t>西安北方药业</t>
  </si>
  <si>
    <t>复方醋酸地塞米松乳膏</t>
  </si>
  <si>
    <t>20g：15mg</t>
  </si>
  <si>
    <t>复方氨林巴比妥注射液</t>
  </si>
  <si>
    <t>复方氨基酸注射液（9AA）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</si>
  <si>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50ml</t>
    </r>
  </si>
  <si>
    <t>宜昌三峡制药</t>
  </si>
  <si>
    <t>250ml</t>
  </si>
  <si>
    <t>复方氨基酸注射液（3AA）</t>
  </si>
  <si>
    <t>复方氨基酸注射液(18AA-VII)</t>
  </si>
  <si>
    <t>200ml：20.65mg</t>
  </si>
  <si>
    <t>5%复方氨基酸注射液(18AA)</t>
  </si>
  <si>
    <t>复方氨基酸(15)双肽(2)注射液</t>
  </si>
  <si>
    <t>500ml：67g</t>
  </si>
  <si>
    <t>妇炎康复胶囊</t>
  </si>
  <si>
    <t>0.38g*48粒</t>
  </si>
  <si>
    <t>太极集团四川德阳大中药业有限公司</t>
  </si>
  <si>
    <t>重庆渝高医药有限公司</t>
  </si>
  <si>
    <t>重庆大千医药有限公司</t>
  </si>
  <si>
    <t>妇科止痒胶囊</t>
  </si>
  <si>
    <t>0.4g*36粒</t>
  </si>
  <si>
    <t>广西神通药业</t>
  </si>
  <si>
    <t>妇科白带胶囊</t>
  </si>
  <si>
    <t>0.3g*12粒*3板</t>
  </si>
  <si>
    <t>陕西康惠制药</t>
  </si>
  <si>
    <t>氟康唑片</t>
  </si>
  <si>
    <t>50mg*6片</t>
  </si>
  <si>
    <t>氟康唑氯化钠注射液</t>
  </si>
  <si>
    <t>100ml：0.2g</t>
  </si>
  <si>
    <t>茯苓</t>
  </si>
  <si>
    <t>四川圣诺华药业有限责任公司</t>
  </si>
  <si>
    <t>江西弘源药业有限公司</t>
  </si>
  <si>
    <t>肤疾洗剂</t>
  </si>
  <si>
    <t>100ml+8.3g</t>
  </si>
  <si>
    <t>呋塞米注射液</t>
  </si>
  <si>
    <t>2ml:20mg*10支</t>
  </si>
  <si>
    <t>酚磺乙胺注射液</t>
  </si>
  <si>
    <t>2ml:0.5g*10支</t>
  </si>
  <si>
    <t>天津金耀集团湖北天药药业股份有限公司</t>
  </si>
  <si>
    <t>2ml：0.5g*10支</t>
  </si>
  <si>
    <t>5ml：1g*5支</t>
  </si>
  <si>
    <t>成都济仁康药业有限公司</t>
  </si>
  <si>
    <t>芜湖张恒春药业有限公司</t>
  </si>
  <si>
    <t>肺结核丸</t>
  </si>
  <si>
    <t>81g</t>
  </si>
  <si>
    <t>非那雄胺片</t>
  </si>
  <si>
    <t>5mg*10片</t>
  </si>
  <si>
    <t>四川省德盛堂健康医械连锁有限公司</t>
  </si>
  <si>
    <t>非接触式电子体温计</t>
  </si>
  <si>
    <r>
      <rPr>
        <sz val="10"/>
        <color theme="1"/>
        <rFont val="宋体"/>
        <charset val="134"/>
      </rPr>
      <t>J</t>
    </r>
    <r>
      <rPr>
        <sz val="10"/>
        <color theme="1"/>
        <rFont val="宋体"/>
        <charset val="134"/>
      </rPr>
      <t>XB-178</t>
    </r>
  </si>
  <si>
    <t>广州番禹金鑫宝电子</t>
  </si>
  <si>
    <t>JXB-178</t>
  </si>
  <si>
    <t>防风</t>
  </si>
  <si>
    <t>法莫替丁氯化钠注射液</t>
  </si>
  <si>
    <t>100ml:20mg</t>
  </si>
  <si>
    <t>福建天泉药业</t>
  </si>
  <si>
    <t>100ml：20g</t>
  </si>
  <si>
    <t>南部县疾病预防控制中心</t>
  </si>
  <si>
    <t>湖南金之路医药有限公司</t>
  </si>
  <si>
    <t>二维葡醛内酯片</t>
  </si>
  <si>
    <t>50mg*12片*4板</t>
  </si>
  <si>
    <t>河北东风药业有限公司</t>
  </si>
  <si>
    <t>二甲硅油片</t>
  </si>
  <si>
    <t>25mg*100片</t>
  </si>
  <si>
    <t>四川同人泰药业</t>
  </si>
  <si>
    <t>恩替卡韦分散片</t>
  </si>
  <si>
    <t>0.5mg*7片</t>
  </si>
  <si>
    <t>江西青峰药业</t>
  </si>
  <si>
    <t>广东康德鑫药业有限公司</t>
  </si>
  <si>
    <t>厄贝沙坦氢氯噻嗪分散片</t>
  </si>
  <si>
    <t>150mg：12.5mg*7片</t>
  </si>
  <si>
    <t>江苏万高药业</t>
  </si>
  <si>
    <t>厄贝沙坦分散片</t>
  </si>
  <si>
    <t>济南利民制药</t>
  </si>
  <si>
    <t>四川天丰医药有限公司</t>
  </si>
  <si>
    <t>多烯磷脂酰胆碱注射液</t>
  </si>
  <si>
    <t>5ml：232.5mg</t>
  </si>
  <si>
    <t>多烯磷脂酰胆碱胶囊</t>
  </si>
  <si>
    <t>228mg*24粒</t>
  </si>
  <si>
    <t>赛诺菲安万特（北京）制药有限公司</t>
  </si>
  <si>
    <t>对氨基水杨酸异烟肼片</t>
  </si>
  <si>
    <t>0.1g*100s</t>
  </si>
  <si>
    <t>贵州神奇药业股份有限公司</t>
  </si>
  <si>
    <t>定影液及其补充液</t>
  </si>
  <si>
    <t>定向药透仪</t>
  </si>
  <si>
    <t>WND-ZZ-2TD</t>
  </si>
  <si>
    <t>四川医药工贸有限责任公司</t>
  </si>
  <si>
    <t>丁酸氢化可的松乳膏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</si>
  <si>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0g：10mg</t>
    </r>
  </si>
  <si>
    <t>电子血压计</t>
  </si>
  <si>
    <t>HEM-6200</t>
  </si>
  <si>
    <t>欧姆龙（大连）</t>
  </si>
  <si>
    <t>成都金中山药业有限公司</t>
  </si>
  <si>
    <t>碘海醇注射液</t>
  </si>
  <si>
    <t>350mgI/ml)</t>
  </si>
  <si>
    <t>宁波天衡药业</t>
  </si>
  <si>
    <t>碘伏医用手术薄膜（碘伏粘贴手术巾）</t>
  </si>
  <si>
    <t>35*14</t>
  </si>
  <si>
    <r>
      <rPr>
        <sz val="10"/>
        <color theme="1"/>
        <rFont val="宋体"/>
        <charset val="134"/>
      </rPr>
      <t>江西3</t>
    </r>
    <r>
      <rPr>
        <sz val="10"/>
        <color theme="1"/>
        <rFont val="宋体"/>
        <charset val="134"/>
      </rPr>
      <t>L医用制品</t>
    </r>
  </si>
  <si>
    <t>地衣芽孢杆菌活菌胶囊</t>
  </si>
  <si>
    <t>0.25g*6粒</t>
  </si>
  <si>
    <t>沈阳第一制药厂</t>
  </si>
  <si>
    <t>地西泮片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</si>
  <si>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.5mg*100片</t>
    </r>
  </si>
  <si>
    <t>山东信谊制药</t>
  </si>
  <si>
    <t>地特胰岛素注射液(笔芯）</t>
  </si>
  <si>
    <t>300单位/3ml</t>
  </si>
  <si>
    <t>地塞米松磷酸钠注射液</t>
  </si>
  <si>
    <t>4ml:5mg*10支</t>
  </si>
  <si>
    <t>天津药业集团新郑股份有限公司</t>
  </si>
  <si>
    <t>1ml:5mg</t>
  </si>
  <si>
    <t>1ml：5mg*10支</t>
  </si>
  <si>
    <t>地塞米松磷酸钠滴眼液</t>
  </si>
  <si>
    <t>5ml:1.25mg</t>
  </si>
  <si>
    <t>武汉五景药业有限公司</t>
  </si>
  <si>
    <t>地高辛片</t>
  </si>
  <si>
    <t>0.25mg*100片</t>
  </si>
  <si>
    <t>上海集团有限信宜制药</t>
  </si>
  <si>
    <t>低分子量肝素钙注射液（尤尼舒）</t>
  </si>
  <si>
    <t>1ml:5000抗Xa因子国际单倍</t>
  </si>
  <si>
    <t>1ml：5000抗Xa因子</t>
  </si>
  <si>
    <t>海南通用同盟</t>
  </si>
  <si>
    <t>当归</t>
  </si>
  <si>
    <t>胆宁片</t>
  </si>
  <si>
    <t>0.25g*36片</t>
  </si>
  <si>
    <t>单硝酸异山梨酯缓释片</t>
  </si>
  <si>
    <t>40mg*20片</t>
  </si>
  <si>
    <t>山东力诺科峰制药有限公司</t>
  </si>
  <si>
    <t>单唾液酸四己糖神经节苷脂钠注射液</t>
  </si>
  <si>
    <t>2ml:20mg</t>
  </si>
  <si>
    <t>北京赛升药业股份有限公司</t>
  </si>
  <si>
    <t>成都德容兴医药有限公司</t>
  </si>
  <si>
    <t>丹参川芎嗪注射液</t>
  </si>
  <si>
    <t>贵州拜特制药</t>
  </si>
  <si>
    <t>广州白云山医药科技发展有限公司</t>
  </si>
  <si>
    <t>丹鳖胶囊</t>
  </si>
  <si>
    <t>0.38g*45s</t>
  </si>
  <si>
    <t>广州白云山潘高寿药业股份有限公司</t>
  </si>
  <si>
    <t>带线缝合针（吸收性手术合成缝线）</t>
  </si>
  <si>
    <r>
      <rPr>
        <sz val="10"/>
        <color theme="1"/>
        <rFont val="宋体"/>
        <charset val="134"/>
      </rPr>
      <t>R</t>
    </r>
    <r>
      <rPr>
        <sz val="10"/>
        <color theme="1"/>
        <rFont val="宋体"/>
        <charset val="134"/>
      </rPr>
      <t>3II3</t>
    </r>
  </si>
  <si>
    <t>带线缝合针</t>
  </si>
  <si>
    <r>
      <rPr>
        <sz val="10"/>
        <color theme="1"/>
        <rFont val="宋体"/>
        <charset val="134"/>
      </rPr>
      <t>三角3</t>
    </r>
    <r>
      <rPr>
        <sz val="10"/>
        <color theme="1"/>
        <rFont val="宋体"/>
        <charset val="134"/>
      </rPr>
      <t>/84*12</t>
    </r>
  </si>
  <si>
    <t>宁波医用缝合针</t>
  </si>
  <si>
    <t>圆角3/84*12</t>
  </si>
  <si>
    <t>醋酸去氨加压素注射液</t>
  </si>
  <si>
    <t>1ml：15ug</t>
  </si>
  <si>
    <t>深圳瀚宇药业</t>
  </si>
  <si>
    <t>醋酸泼尼松片</t>
  </si>
  <si>
    <t>5mg*100片</t>
  </si>
  <si>
    <t>50mg*1000片</t>
  </si>
  <si>
    <t>醋酸钙片</t>
  </si>
  <si>
    <t>0.657g*24s</t>
  </si>
  <si>
    <t>昆明邦宇制药</t>
  </si>
  <si>
    <t>醋酸奥曲肽注射液</t>
  </si>
  <si>
    <t>1ml:0.1mg</t>
  </si>
  <si>
    <t>国药一心制药有限公司</t>
  </si>
  <si>
    <t>1ml：0.1g</t>
  </si>
  <si>
    <t>喘可治注射液</t>
  </si>
  <si>
    <t>广州方正药业</t>
  </si>
  <si>
    <t>广州万正药业</t>
  </si>
  <si>
    <t>川芎</t>
  </si>
  <si>
    <t>川木通</t>
  </si>
  <si>
    <t>（片）净制</t>
  </si>
  <si>
    <t>赤芍</t>
  </si>
  <si>
    <t>陈皮</t>
  </si>
  <si>
    <t>炒芥子</t>
  </si>
  <si>
    <t>清炒</t>
  </si>
  <si>
    <t>茶苯海明片</t>
  </si>
  <si>
    <t>50mg*20片</t>
  </si>
  <si>
    <t>北京益民制药</t>
  </si>
  <si>
    <t>贵州景峰注射剂有限公司</t>
  </si>
  <si>
    <t>参芎葡萄糖注射液</t>
  </si>
  <si>
    <t>参松养心胶囊</t>
  </si>
  <si>
    <t>石家庄以岭药业</t>
  </si>
  <si>
    <t>参麦注射液</t>
  </si>
  <si>
    <t>眉山科润医药集团有限公司</t>
  </si>
  <si>
    <t>布洛芬混悬液</t>
  </si>
  <si>
    <t>25ml*4瓶</t>
  </si>
  <si>
    <t>扬州市三药制药有限公司</t>
  </si>
  <si>
    <t>布洛芬缓释胶囊</t>
  </si>
  <si>
    <t>广州柏赛罗药业</t>
  </si>
  <si>
    <t>布地奈德福莫特罗粉吸入剂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</si>
  <si>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60ug/4.5ug</t>
    </r>
  </si>
  <si>
    <r>
      <rPr>
        <sz val="10"/>
        <color theme="1"/>
        <rFont val="宋体"/>
        <charset val="134"/>
      </rPr>
      <t>瑞典A</t>
    </r>
    <r>
      <rPr>
        <sz val="10"/>
        <color theme="1"/>
        <rFont val="宋体"/>
        <charset val="134"/>
      </rPr>
      <t>STRAZENECAAB</t>
    </r>
  </si>
  <si>
    <t>成都市华粤医疗器械贸易有限公司</t>
  </si>
  <si>
    <t>不锈钢腰子盘</t>
  </si>
  <si>
    <t>中号</t>
  </si>
  <si>
    <t>潮安县宏超医疗</t>
  </si>
  <si>
    <t>不锈钢服药杯</t>
  </si>
  <si>
    <t>4cm</t>
  </si>
  <si>
    <t>不锈钢方盘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</si>
  <si>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2cm*22CM</t>
    </r>
  </si>
  <si>
    <t>四川利信药业有限公司</t>
  </si>
  <si>
    <t>补金片</t>
  </si>
  <si>
    <t>通化汇金堂药业股份有限公司</t>
  </si>
  <si>
    <t>玻璃体温计</t>
  </si>
  <si>
    <t>1支</t>
  </si>
  <si>
    <t>重庆日月温度计</t>
  </si>
  <si>
    <t>成都帕萨罗杰仪器有限公司</t>
  </si>
  <si>
    <t>病理标本袋</t>
  </si>
  <si>
    <t>大</t>
  </si>
  <si>
    <t>南京康煜</t>
  </si>
  <si>
    <t>丙酸氟替卡松鼻喷雾剂（辅舒良）</t>
  </si>
  <si>
    <t>50ug*120</t>
  </si>
  <si>
    <t>西班牙 Glaxo</t>
  </si>
  <si>
    <t>辽宁倍奇药业有限公司</t>
  </si>
  <si>
    <t>丙硫异烟胺肠溶片</t>
  </si>
  <si>
    <t>辽宁倍奇特</t>
  </si>
  <si>
    <t>丙泊酚注射液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</si>
  <si>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0mg：0.2g</t>
    </r>
  </si>
  <si>
    <t>四川国瑞药业</t>
  </si>
  <si>
    <t>丙氨酰谷氨酰胺注射液</t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</si>
  <si>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0ml：10g</t>
    </r>
  </si>
  <si>
    <t>辰欣药业</t>
  </si>
  <si>
    <t>成都科元医药有限公司</t>
  </si>
  <si>
    <t>吡拉西坦氯化钠注射液</t>
  </si>
  <si>
    <t>50ml:10g</t>
  </si>
  <si>
    <t>江苏晨牌药业有限公司</t>
  </si>
  <si>
    <t>成都同吉顺药业有限公司</t>
  </si>
  <si>
    <t>比拜克胶囊</t>
  </si>
  <si>
    <t>0.36g*28s</t>
  </si>
  <si>
    <t>四川金辉药业</t>
  </si>
  <si>
    <t>鼻渊舒口服液(无糖型)</t>
  </si>
  <si>
    <t>10ML*6支</t>
  </si>
  <si>
    <t>成都华神集团股份</t>
  </si>
  <si>
    <t>江西施美制药有限公司</t>
  </si>
  <si>
    <t>苯磺酸左旋氨氯地平片</t>
  </si>
  <si>
    <t>2.5mg*14片</t>
  </si>
  <si>
    <t>苯磺酸氨氯地平片</t>
  </si>
  <si>
    <t>5mg*14片</t>
  </si>
  <si>
    <t>江西制药</t>
  </si>
  <si>
    <t>重庆大同医药有限公司</t>
  </si>
  <si>
    <t>5mg*24片</t>
  </si>
  <si>
    <t>四川省百草生物药业</t>
  </si>
  <si>
    <t>保妇康栓</t>
  </si>
  <si>
    <t>1.74g*8粒</t>
  </si>
  <si>
    <t>海南碧凯药业</t>
  </si>
  <si>
    <t>保妇康凝胶</t>
  </si>
  <si>
    <t>4g*5支</t>
  </si>
  <si>
    <t>成都市诚心人大药房</t>
  </si>
  <si>
    <t>4g*3支</t>
  </si>
  <si>
    <t>宝咳宁颗粒</t>
  </si>
  <si>
    <t>2.5g*12袋</t>
  </si>
  <si>
    <t>四川琦云药业</t>
  </si>
  <si>
    <t>胞磷胆碱钠氯化钠注射液</t>
  </si>
  <si>
    <t>100ml：0.5g</t>
  </si>
  <si>
    <t>重庆莱美药业</t>
  </si>
  <si>
    <t>邦迪牌苯扎氯铵贴</t>
  </si>
  <si>
    <t>板式组合药A2</t>
  </si>
  <si>
    <t>15板</t>
  </si>
  <si>
    <t>白术</t>
  </si>
  <si>
    <t>白花蛇舌草</t>
  </si>
  <si>
    <t>八珍益母胶囊</t>
  </si>
  <si>
    <t>江西南昌桑海制药厂</t>
  </si>
  <si>
    <t>0.28g*36s</t>
  </si>
  <si>
    <t>湖南方盛制药股份有限公司</t>
  </si>
  <si>
    <t>奥硝唑阴道栓</t>
  </si>
  <si>
    <t>0.5g*7粒</t>
  </si>
  <si>
    <t>奥硝唑氯化钠注射液</t>
  </si>
  <si>
    <t>0.5g:100ml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</si>
  <si>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.5g：100ml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</si>
  <si>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50ml：0.5g：2.25g</t>
    </r>
  </si>
  <si>
    <t>100ml:奥硝唑0.5g与氯化钠0.9g</t>
  </si>
  <si>
    <t>成都市怡祥医药贸易有限公司</t>
  </si>
  <si>
    <t>奥硝唑分散片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</si>
  <si>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.25g*20s</t>
    </r>
  </si>
  <si>
    <t>河南天方药业</t>
  </si>
  <si>
    <t>奥美拉唑肠溶胶囊</t>
  </si>
  <si>
    <t>20mg*14粒</t>
  </si>
  <si>
    <t>山东省惠诺药业有限公司</t>
  </si>
  <si>
    <t>氨甲环酸注射液</t>
  </si>
  <si>
    <t>氨甲环酸氯化钠注射液</t>
  </si>
  <si>
    <t>100ml:1g</t>
  </si>
  <si>
    <t>庆莱美药业</t>
  </si>
  <si>
    <t>100ml：1g</t>
  </si>
  <si>
    <t>氨甲苯酸氯化钠注射液</t>
  </si>
  <si>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00ml</t>
    </r>
  </si>
  <si>
    <t>江苏晨牌</t>
  </si>
  <si>
    <t>1g：0.68g：100ml</t>
  </si>
  <si>
    <t>10ml:0.25g</t>
  </si>
  <si>
    <t>2ml:025g*10支</t>
  </si>
  <si>
    <t>安脑片</t>
  </si>
  <si>
    <t>0.5g*24s</t>
  </si>
  <si>
    <t>安络痛片</t>
  </si>
  <si>
    <t>湖北美宝药业</t>
  </si>
  <si>
    <t>四川一众药业有限公司</t>
  </si>
  <si>
    <t>安必洁医用超声耦合剂</t>
  </si>
  <si>
    <t xml:space="preserve">12g  </t>
  </si>
  <si>
    <t>重庆安碧捷</t>
  </si>
  <si>
    <t>艾司唑仑片</t>
  </si>
  <si>
    <t>1mg*150片</t>
  </si>
  <si>
    <t>华中药业股份有限公司</t>
  </si>
  <si>
    <t>阿魏酸哌嗪片</t>
  </si>
  <si>
    <t>成都亨达药业</t>
  </si>
  <si>
    <t>阿托伐他汀钙片</t>
  </si>
  <si>
    <t>20mg*7片</t>
  </si>
  <si>
    <t>北京嘉林药业股份有限公司</t>
  </si>
  <si>
    <t>阿托伐他汀钙胶囊</t>
  </si>
  <si>
    <t>10mg(以C33H35FN2O5计)</t>
  </si>
  <si>
    <t>阿司匹林肠溶片</t>
  </si>
  <si>
    <t>25mg*100s</t>
  </si>
  <si>
    <t>石家庄康力药业</t>
  </si>
  <si>
    <t>100mg*4片</t>
  </si>
  <si>
    <t>沈阳奥吉娜药业</t>
  </si>
  <si>
    <t>四川泰华堂制药有限公司</t>
  </si>
  <si>
    <t>阿奇霉素分散片</t>
  </si>
  <si>
    <t>0.25g*12片</t>
  </si>
  <si>
    <t>0.25g*6片</t>
  </si>
  <si>
    <t>阿奇霉素肠溶片</t>
  </si>
  <si>
    <r>
      <rPr>
        <sz val="10"/>
        <color theme="1"/>
        <rFont val="宋体"/>
        <charset val="134"/>
      </rPr>
      <t>0</t>
    </r>
    <r>
      <rPr>
        <sz val="10"/>
        <color theme="1"/>
        <rFont val="宋体"/>
        <charset val="134"/>
      </rPr>
      <t>.125g*24片</t>
    </r>
  </si>
  <si>
    <t>阿莫西林胶囊</t>
  </si>
  <si>
    <t>0.25g*50s</t>
  </si>
  <si>
    <t>阿法骨化醇软胶囊</t>
  </si>
  <si>
    <t>0.25ug*20粒</t>
  </si>
  <si>
    <t>人连天宇奥森制药</t>
  </si>
  <si>
    <t>广州星群药业股份有限公司</t>
  </si>
  <si>
    <t>阿尔梅TX医用X射线胶片</t>
  </si>
  <si>
    <t>14*14in*100张</t>
  </si>
  <si>
    <t>锐珂（厦门）医疗器械有限公司</t>
  </si>
  <si>
    <t>阿德福韦酯片</t>
  </si>
  <si>
    <t>上海益生源</t>
  </si>
  <si>
    <t>全天麻胶囊</t>
  </si>
  <si>
    <t>0.5g*12粒</t>
  </si>
  <si>
    <t>贵州益康制药有限公司</t>
  </si>
  <si>
    <t>0.5g*30粒</t>
  </si>
  <si>
    <t>江西百神昌诺药业有限公司</t>
  </si>
  <si>
    <t>T型胆管引流管</t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</si>
  <si>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4#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</si>
  <si>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2#</t>
    </r>
  </si>
  <si>
    <t>塞来昔布胶囊(西乐葆)</t>
  </si>
  <si>
    <t>200mg*6粒</t>
  </si>
  <si>
    <t>辉瑞制药有限公司</t>
  </si>
  <si>
    <t>国药集团三益药业（芜湖）有限公司</t>
  </si>
  <si>
    <t>0.1g*1000片</t>
  </si>
  <si>
    <t>四川依科制药有限公司</t>
  </si>
  <si>
    <t>尿素软膏</t>
  </si>
  <si>
    <t>马应龙药业集团股份有限公司</t>
  </si>
  <si>
    <t>2ml:100mg*1支</t>
  </si>
  <si>
    <t>氯唑沙宗片</t>
  </si>
  <si>
    <t>200mg*12片*2板</t>
  </si>
  <si>
    <t>浙江亚太药业股份有限公司</t>
  </si>
  <si>
    <t>甲磺酸帕珠沙星氯化钠注射液</t>
  </si>
  <si>
    <t>100ml:0.3g</t>
  </si>
  <si>
    <t>重庆莱美药业股份有限公司</t>
  </si>
  <si>
    <t>注射用头孢哌酮钠舒巴坦钠</t>
  </si>
  <si>
    <t>齐鲁制药有限公司</t>
  </si>
  <si>
    <t>95%酒精</t>
  </si>
  <si>
    <t>桶</t>
  </si>
  <si>
    <t>中国大冢制药有限公司</t>
  </si>
  <si>
    <t>50%葡萄糖注射液</t>
  </si>
  <si>
    <t>20ml：10g</t>
  </si>
  <si>
    <t>中国大冢制药</t>
  </si>
  <si>
    <t>河南科伦药业</t>
  </si>
  <si>
    <t>5%葡萄糖注射液</t>
  </si>
  <si>
    <t>四川道盛商贸有限公司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</si>
  <si>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M医用胶带</t>
    </r>
  </si>
  <si>
    <r>
      <rPr>
        <sz val="10"/>
        <color theme="1"/>
        <rFont val="宋体"/>
        <charset val="134"/>
      </rPr>
      <t>2</t>
    </r>
    <r>
      <rPr>
        <sz val="10"/>
        <color theme="1"/>
        <rFont val="宋体"/>
        <charset val="134"/>
      </rPr>
      <t>4mm*9.1</t>
    </r>
  </si>
  <si>
    <t>明尼苏达矿业</t>
  </si>
  <si>
    <t>卷</t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</si>
  <si>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M胶带</t>
    </r>
  </si>
  <si>
    <r>
      <rPr>
        <sz val="10"/>
        <color theme="1"/>
        <rFont val="宋体"/>
        <charset val="134"/>
      </rPr>
      <t>9</t>
    </r>
    <r>
      <rPr>
        <sz val="10"/>
        <color theme="1"/>
        <rFont val="宋体"/>
        <charset val="134"/>
      </rPr>
      <t>MM*50CM</t>
    </r>
  </si>
  <si>
    <r>
      <rPr>
        <sz val="10"/>
        <color theme="1"/>
        <rFont val="宋体"/>
        <charset val="134"/>
      </rPr>
      <t>美国3</t>
    </r>
    <r>
      <rPr>
        <sz val="10"/>
        <color theme="1"/>
        <rFont val="宋体"/>
        <charset val="134"/>
      </rPr>
      <t>M公司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</si>
  <si>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M安必洁多酶清洗液</t>
    </r>
  </si>
  <si>
    <r>
      <rPr>
        <sz val="10"/>
        <color theme="1"/>
        <rFont val="宋体"/>
        <charset val="134"/>
      </rPr>
      <t>5</t>
    </r>
    <r>
      <rPr>
        <sz val="10"/>
        <color theme="1"/>
        <rFont val="宋体"/>
        <charset val="134"/>
      </rPr>
      <t>L</t>
    </r>
  </si>
  <si>
    <r>
      <rPr>
        <sz val="10"/>
        <color theme="1"/>
        <rFont val="宋体"/>
        <charset val="134"/>
      </rPr>
      <t>3</t>
    </r>
    <r>
      <rPr>
        <sz val="10"/>
        <color theme="1"/>
        <rFont val="宋体"/>
        <charset val="134"/>
      </rPr>
      <t>M中国有限公司</t>
    </r>
  </si>
  <si>
    <t>3L粘贴伤口敷料</t>
  </si>
  <si>
    <t>9cm*15cm</t>
  </si>
  <si>
    <t>3L医用胶带</t>
  </si>
  <si>
    <t>1.25cm*91</t>
  </si>
  <si>
    <t>江西3L医用制品</t>
  </si>
  <si>
    <t>眉山容合医药有限公司</t>
  </si>
  <si>
    <t>0.9%氯化钠注射液(立软）</t>
  </si>
  <si>
    <t>50ml:0.45g</t>
  </si>
  <si>
    <t>0.9%氯化钠注射液（PP瓶）</t>
  </si>
  <si>
    <t>250ml:2.25g</t>
  </si>
  <si>
    <t>0.9%氯化钠注射液(PP瓶)</t>
  </si>
  <si>
    <t>0.9%氯化钠注射液</t>
  </si>
  <si>
    <t>500ml:4.5g</t>
  </si>
  <si>
    <t>四川科伦药业股份有限公司（仁寿）</t>
  </si>
  <si>
    <t>100ml:0.9g</t>
  </si>
  <si>
    <t>100ml：0.9g</t>
  </si>
  <si>
    <t>羧甲司坦片</t>
  </si>
  <si>
    <t>广东南国</t>
  </si>
  <si>
    <t>四川安博特安全防护科技有限公司</t>
  </si>
  <si>
    <t>防护服</t>
  </si>
  <si>
    <t>1422A</t>
  </si>
  <si>
    <t>四川安博特安全科技有限公司</t>
  </si>
  <si>
    <r>
      <rPr>
        <sz val="11"/>
        <color theme="1"/>
        <rFont val="宋体"/>
        <charset val="134"/>
      </rPr>
      <t>X</t>
    </r>
    <r>
      <rPr>
        <sz val="11"/>
        <color theme="1"/>
        <rFont val="宋体"/>
        <charset val="134"/>
      </rPr>
      <t>*0.17+X=y</t>
    </r>
  </si>
  <si>
    <t>不含税金额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</si>
</sst>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.00_ "/>
  </numFmts>
  <fonts count="4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</font>
    <font>
      <sz val="10"/>
      <color rgb="FF333333"/>
      <name val="宋体"/>
      <charset val="134"/>
    </font>
    <font>
      <sz val="9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宋体"/>
      <charset val="134"/>
    </font>
    <font>
      <sz val="10"/>
      <color rgb="FFFF0000"/>
      <name val="宋体"/>
      <charset val="134"/>
    </font>
    <font>
      <sz val="10"/>
      <color rgb="FF333333"/>
      <name val="Arial"/>
      <charset val="134"/>
    </font>
    <font>
      <sz val="9"/>
      <name val="宋体"/>
      <charset val="134"/>
      <scheme val="minor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theme="1"/>
      <name val="宋体"/>
      <charset val="134"/>
    </font>
    <font>
      <sz val="12"/>
      <color rgb="FF767676"/>
      <name val="宋体"/>
      <charset val="134"/>
    </font>
    <font>
      <sz val="12"/>
      <color rgb="FF767676"/>
      <name val="Arial"/>
      <charset val="134"/>
    </font>
    <font>
      <sz val="11"/>
      <color rgb="FF767676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1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3" fillId="30" borderId="9" applyNumberFormat="0" applyAlignment="0" applyProtection="0">
      <alignment vertical="center"/>
    </xf>
    <xf numFmtId="0" fontId="32" fillId="30" borderId="8" applyNumberFormat="0" applyAlignment="0" applyProtection="0">
      <alignment vertical="center"/>
    </xf>
    <xf numFmtId="0" fontId="27" fillId="20" borderId="6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43" fontId="0" fillId="0" borderId="0" xfId="0" applyNumberFormat="1">
      <alignment vertical="center"/>
    </xf>
    <xf numFmtId="43" fontId="1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ont="1" applyFill="1">
      <alignment vertical="center"/>
    </xf>
    <xf numFmtId="176" fontId="0" fillId="0" borderId="0" xfId="0" applyNumberFormat="1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3" fillId="4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9" fillId="5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3" fillId="6" borderId="0" xfId="0" applyNumberFormat="1" applyFont="1" applyFill="1">
      <alignment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76" fontId="3" fillId="0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0" fontId="3" fillId="7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3" fillId="7" borderId="0" xfId="0" applyNumberFormat="1" applyFont="1" applyFill="1">
      <alignment vertical="center"/>
    </xf>
    <xf numFmtId="176" fontId="3" fillId="8" borderId="0" xfId="0" applyNumberFormat="1" applyFont="1" applyFill="1">
      <alignment vertical="center"/>
    </xf>
    <xf numFmtId="0" fontId="3" fillId="4" borderId="0" xfId="0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10" fillId="2" borderId="0" xfId="0" applyNumberFormat="1" applyFont="1" applyFill="1" applyBorder="1" applyAlignment="1">
      <alignment horizontal="center" vertical="center"/>
    </xf>
    <xf numFmtId="176" fontId="10" fillId="2" borderId="0" xfId="0" applyNumberFormat="1" applyFont="1" applyFill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5" fillId="0" borderId="0" xfId="0" applyFont="1">
      <alignment vertical="center"/>
    </xf>
    <xf numFmtId="0" fontId="3" fillId="0" borderId="1" xfId="0" applyFont="1" applyBorder="1">
      <alignment vertical="center"/>
    </xf>
    <xf numFmtId="176" fontId="12" fillId="0" borderId="0" xfId="0" applyNumberFormat="1" applyFont="1" applyFill="1" applyBorder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 vertical="center"/>
    </xf>
    <xf numFmtId="9" fontId="0" fillId="0" borderId="0" xfId="0" applyNumberFormat="1" applyFont="1">
      <alignment vertical="center"/>
    </xf>
    <xf numFmtId="176" fontId="4" fillId="0" borderId="0" xfId="0" applyNumberFormat="1" applyFont="1" applyFill="1">
      <alignment vertical="center"/>
    </xf>
    <xf numFmtId="0" fontId="4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0" fontId="5" fillId="0" borderId="0" xfId="0" applyFont="1" applyFill="1" applyAlignment="1">
      <alignment horizontal="center" vertical="center"/>
    </xf>
    <xf numFmtId="176" fontId="5" fillId="4" borderId="0" xfId="0" applyNumberFormat="1" applyFont="1" applyFill="1">
      <alignment vertical="center"/>
    </xf>
    <xf numFmtId="176" fontId="3" fillId="0" borderId="0" xfId="0" applyNumberFormat="1" applyFont="1" applyAlignment="1">
      <alignment horizontal="center" vertical="center"/>
    </xf>
    <xf numFmtId="176" fontId="3" fillId="0" borderId="1" xfId="0" applyNumberFormat="1" applyFont="1" applyBorder="1">
      <alignment vertical="center"/>
    </xf>
    <xf numFmtId="0" fontId="9" fillId="9" borderId="0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13" fillId="0" borderId="0" xfId="0" applyFont="1">
      <alignment vertical="center"/>
    </xf>
    <xf numFmtId="0" fontId="6" fillId="0" borderId="0" xfId="0" applyFont="1" applyFill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4" fillId="10" borderId="0" xfId="0" applyFont="1" applyFill="1" applyBorder="1" applyAlignment="1">
      <alignment vertical="center" wrapText="1"/>
    </xf>
    <xf numFmtId="176" fontId="15" fillId="0" borderId="0" xfId="0" applyNumberFormat="1" applyFont="1" applyFill="1" applyBorder="1" applyAlignment="1">
      <alignment horizontal="center" vertical="center"/>
    </xf>
    <xf numFmtId="176" fontId="1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4" borderId="2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4" fillId="4" borderId="0" xfId="0" applyFont="1" applyFill="1">
      <alignment vertical="center"/>
    </xf>
    <xf numFmtId="176" fontId="4" fillId="2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0" fontId="5" fillId="9" borderId="0" xfId="0" applyFont="1" applyFill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>
      <alignment vertical="center"/>
    </xf>
    <xf numFmtId="0" fontId="7" fillId="0" borderId="0" xfId="0" applyFont="1" applyFill="1" applyBorder="1" applyAlignment="1">
      <alignment horizontal="left" vertical="center"/>
    </xf>
    <xf numFmtId="176" fontId="16" fillId="0" borderId="0" xfId="0" applyNumberFormat="1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.yaozui.com/3138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1014"/>
  <sheetViews>
    <sheetView tabSelected="1" workbookViewId="0">
      <pane ySplit="1" topLeftCell="A2" activePane="bottomLeft" state="frozen"/>
      <selection/>
      <selection pane="bottomLeft" activeCell="H1010" sqref="H1010"/>
    </sheetView>
  </sheetViews>
  <sheetFormatPr defaultColWidth="5.125" defaultRowHeight="20" customHeight="1"/>
  <cols>
    <col min="1" max="1" width="4.55" style="12" customWidth="1"/>
    <col min="2" max="2" width="24.9916666666667" style="1" customWidth="1"/>
    <col min="3" max="4" width="29.375" style="1" customWidth="1"/>
    <col min="5" max="5" width="15.625" style="1" customWidth="1"/>
    <col min="6" max="6" width="33.875" style="13" customWidth="1"/>
    <col min="7" max="7" width="8.21666666666667" style="14" customWidth="1"/>
    <col min="8" max="8" width="5.625" style="13" customWidth="1"/>
    <col min="9" max="9" width="14.25" style="15" customWidth="1"/>
    <col min="10" max="10" width="13" style="15" customWidth="1"/>
    <col min="11" max="13" width="14" style="16" customWidth="1"/>
    <col min="14" max="14" width="13.125" style="15" hidden="1" customWidth="1"/>
    <col min="15" max="15" width="9" style="17" customWidth="1"/>
    <col min="16" max="17" width="9" style="7" customWidth="1"/>
    <col min="18" max="32" width="9" style="1" customWidth="1"/>
    <col min="33" max="16384" width="5.125" style="1"/>
  </cols>
  <sheetData>
    <row r="1" s="5" customFormat="1" customHeight="1" spans="1:1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31" t="s">
        <v>8</v>
      </c>
      <c r="J1" s="31" t="s">
        <v>9</v>
      </c>
      <c r="K1" s="32" t="s">
        <v>10</v>
      </c>
      <c r="L1" s="33" t="s">
        <v>11</v>
      </c>
      <c r="M1" s="33" t="s">
        <v>12</v>
      </c>
      <c r="N1" s="34" t="s">
        <v>13</v>
      </c>
      <c r="O1" s="5" t="s">
        <v>14</v>
      </c>
    </row>
    <row r="2" s="6" customFormat="1" hidden="1" customHeight="1" spans="1:15">
      <c r="A2" s="21" t="s">
        <v>15</v>
      </c>
      <c r="B2" s="8" t="s">
        <v>16</v>
      </c>
      <c r="C2" s="8" t="s">
        <v>17</v>
      </c>
      <c r="D2" s="8" t="s">
        <v>18</v>
      </c>
      <c r="E2" s="8" t="s">
        <v>19</v>
      </c>
      <c r="F2" s="22" t="s">
        <v>17</v>
      </c>
      <c r="G2" s="23" t="s">
        <v>20</v>
      </c>
      <c r="H2" s="8">
        <v>50</v>
      </c>
      <c r="I2" s="35">
        <v>825.64</v>
      </c>
      <c r="J2" s="27">
        <v>140.36</v>
      </c>
      <c r="K2" s="36">
        <f>I2+J2</f>
        <v>966</v>
      </c>
      <c r="L2" s="37"/>
      <c r="M2" s="37"/>
      <c r="N2" s="38">
        <f>SUM(K2:K4)</f>
        <v>49206</v>
      </c>
      <c r="O2" s="10"/>
    </row>
    <row r="3" s="7" customFormat="1" customHeight="1" spans="1:15">
      <c r="A3" s="12" t="s">
        <v>15</v>
      </c>
      <c r="B3" s="24" t="s">
        <v>21</v>
      </c>
      <c r="C3" s="25" t="s">
        <v>22</v>
      </c>
      <c r="D3" s="25" t="s">
        <v>23</v>
      </c>
      <c r="E3" s="1" t="s">
        <v>24</v>
      </c>
      <c r="F3" s="13" t="s">
        <v>25</v>
      </c>
      <c r="G3" s="14" t="s">
        <v>26</v>
      </c>
      <c r="H3" s="13">
        <v>600</v>
      </c>
      <c r="I3" s="39">
        <f t="shared" ref="I3:I6" si="0">K3/1.17</f>
        <v>13743.5897435897</v>
      </c>
      <c r="J3" s="15">
        <f>K3-I3</f>
        <v>2336.41025641026</v>
      </c>
      <c r="K3" s="40">
        <v>16080</v>
      </c>
      <c r="L3" s="41">
        <f>K3*0.936</f>
        <v>15050.88</v>
      </c>
      <c r="M3" s="41">
        <f>L3/H3</f>
        <v>25.0848</v>
      </c>
      <c r="N3" s="42"/>
      <c r="O3" s="17"/>
    </row>
    <row r="4" s="7" customFormat="1" customHeight="1" spans="1:15">
      <c r="A4" s="12" t="s">
        <v>15</v>
      </c>
      <c r="B4" s="24" t="s">
        <v>21</v>
      </c>
      <c r="C4" s="25" t="s">
        <v>22</v>
      </c>
      <c r="D4" s="25" t="s">
        <v>23</v>
      </c>
      <c r="E4" s="1" t="s">
        <v>24</v>
      </c>
      <c r="F4" s="13" t="s">
        <v>25</v>
      </c>
      <c r="G4" s="14" t="s">
        <v>26</v>
      </c>
      <c r="H4" s="13">
        <v>1200</v>
      </c>
      <c r="I4" s="39">
        <f t="shared" si="0"/>
        <v>27487.1794871795</v>
      </c>
      <c r="J4" s="15">
        <f>K4-I4</f>
        <v>4672.82051282051</v>
      </c>
      <c r="K4" s="34">
        <v>32160</v>
      </c>
      <c r="L4" s="41">
        <f>K4*0.936</f>
        <v>30101.76</v>
      </c>
      <c r="M4" s="41">
        <f>L4/H4</f>
        <v>25.0848</v>
      </c>
      <c r="N4" s="42"/>
      <c r="O4" s="17"/>
    </row>
    <row r="5" s="1" customFormat="1" customHeight="1" spans="1:17">
      <c r="A5" s="12" t="s">
        <v>15</v>
      </c>
      <c r="B5" s="24" t="s">
        <v>21</v>
      </c>
      <c r="C5" s="25" t="s">
        <v>22</v>
      </c>
      <c r="D5" s="25" t="s">
        <v>23</v>
      </c>
      <c r="E5" s="1" t="s">
        <v>24</v>
      </c>
      <c r="F5" s="13" t="s">
        <v>25</v>
      </c>
      <c r="G5" s="14" t="s">
        <v>26</v>
      </c>
      <c r="H5" s="13">
        <v>1200</v>
      </c>
      <c r="I5" s="39">
        <f t="shared" si="0"/>
        <v>27487.1794871795</v>
      </c>
      <c r="J5" s="15">
        <f>K5-I5</f>
        <v>4672.82051282051</v>
      </c>
      <c r="K5" s="34">
        <v>32160</v>
      </c>
      <c r="L5" s="41">
        <f>K5*0.936</f>
        <v>30101.76</v>
      </c>
      <c r="M5" s="41">
        <f>L5/H5</f>
        <v>25.0848</v>
      </c>
      <c r="N5" s="42">
        <f>SUM(K5:K6)</f>
        <v>48240</v>
      </c>
      <c r="O5" s="17"/>
      <c r="P5" s="7"/>
      <c r="Q5" s="7"/>
    </row>
    <row r="6" s="1" customFormat="1" customHeight="1" spans="1:17">
      <c r="A6" s="12"/>
      <c r="B6" s="1" t="s">
        <v>21</v>
      </c>
      <c r="C6" s="25" t="s">
        <v>22</v>
      </c>
      <c r="D6" s="25" t="s">
        <v>23</v>
      </c>
      <c r="E6" s="1" t="s">
        <v>24</v>
      </c>
      <c r="F6" s="13" t="s">
        <v>25</v>
      </c>
      <c r="G6" s="14"/>
      <c r="H6" s="13">
        <v>600</v>
      </c>
      <c r="I6" s="15">
        <f t="shared" si="0"/>
        <v>13743.5897435897</v>
      </c>
      <c r="J6" s="15">
        <f t="shared" ref="J6:J10" si="1">I6*0.17</f>
        <v>2336.41025641026</v>
      </c>
      <c r="K6" s="43">
        <v>16080</v>
      </c>
      <c r="L6" s="41">
        <f>K6*0.936</f>
        <v>15050.88</v>
      </c>
      <c r="M6" s="41">
        <f>L6/H6</f>
        <v>25.0848</v>
      </c>
      <c r="N6" s="42"/>
      <c r="O6" s="17"/>
      <c r="P6" s="7"/>
      <c r="Q6" s="7"/>
    </row>
    <row r="7" s="8" customFormat="1" hidden="1" customHeight="1" spans="1:17">
      <c r="A7" s="21" t="s">
        <v>15</v>
      </c>
      <c r="B7" s="8" t="s">
        <v>27</v>
      </c>
      <c r="C7" s="8" t="s">
        <v>28</v>
      </c>
      <c r="D7" s="8" t="s">
        <v>29</v>
      </c>
      <c r="E7" s="8" t="s">
        <v>30</v>
      </c>
      <c r="F7" s="8" t="s">
        <v>31</v>
      </c>
      <c r="G7" s="23" t="s">
        <v>26</v>
      </c>
      <c r="H7" s="8">
        <v>600</v>
      </c>
      <c r="I7" s="27">
        <v>8384.62</v>
      </c>
      <c r="J7" s="27">
        <f t="shared" si="1"/>
        <v>1425.3854</v>
      </c>
      <c r="K7" s="36">
        <f t="shared" ref="K7:K10" si="2">I7+J7</f>
        <v>9810.0054</v>
      </c>
      <c r="L7" s="37"/>
      <c r="M7" s="37"/>
      <c r="N7" s="44"/>
      <c r="O7" s="10"/>
      <c r="P7" s="6"/>
      <c r="Q7" s="6"/>
    </row>
    <row r="8" s="8" customFormat="1" hidden="1" customHeight="1" spans="1:17">
      <c r="A8" s="21" t="s">
        <v>15</v>
      </c>
      <c r="B8" s="8" t="s">
        <v>32</v>
      </c>
      <c r="C8" s="8" t="s">
        <v>28</v>
      </c>
      <c r="D8" s="8" t="s">
        <v>29</v>
      </c>
      <c r="E8" s="8" t="s">
        <v>30</v>
      </c>
      <c r="F8" s="8" t="s">
        <v>31</v>
      </c>
      <c r="G8" s="23" t="s">
        <v>26</v>
      </c>
      <c r="H8" s="8">
        <v>600</v>
      </c>
      <c r="I8" s="27">
        <v>8302.56</v>
      </c>
      <c r="J8" s="27">
        <f t="shared" si="1"/>
        <v>1411.4352</v>
      </c>
      <c r="K8" s="36">
        <f t="shared" si="2"/>
        <v>9713.9952</v>
      </c>
      <c r="L8" s="37"/>
      <c r="M8" s="37"/>
      <c r="N8" s="44"/>
      <c r="O8" s="10"/>
      <c r="P8" s="6"/>
      <c r="Q8" s="6"/>
    </row>
    <row r="9" s="8" customFormat="1" hidden="1" customHeight="1" spans="1:17">
      <c r="A9" s="21" t="s">
        <v>15</v>
      </c>
      <c r="B9" s="8" t="s">
        <v>32</v>
      </c>
      <c r="C9" s="8" t="s">
        <v>28</v>
      </c>
      <c r="D9" s="8" t="s">
        <v>29</v>
      </c>
      <c r="E9" s="8" t="s">
        <v>30</v>
      </c>
      <c r="F9" s="8" t="s">
        <v>31</v>
      </c>
      <c r="G9" s="23" t="s">
        <v>26</v>
      </c>
      <c r="H9" s="8">
        <v>600</v>
      </c>
      <c r="I9" s="27">
        <v>8302.564</v>
      </c>
      <c r="J9" s="27">
        <f t="shared" si="1"/>
        <v>1411.43588</v>
      </c>
      <c r="K9" s="36">
        <f t="shared" si="2"/>
        <v>9713.99988</v>
      </c>
      <c r="L9" s="37"/>
      <c r="M9" s="37"/>
      <c r="N9" s="44"/>
      <c r="O9" s="10"/>
      <c r="P9" s="6"/>
      <c r="Q9" s="6"/>
    </row>
    <row r="10" s="8" customFormat="1" hidden="1" customHeight="1" spans="1:17">
      <c r="A10" s="21" t="s">
        <v>15</v>
      </c>
      <c r="B10" s="8" t="s">
        <v>33</v>
      </c>
      <c r="C10" s="8" t="s">
        <v>28</v>
      </c>
      <c r="D10" s="8" t="s">
        <v>29</v>
      </c>
      <c r="E10" s="8" t="s">
        <v>30</v>
      </c>
      <c r="F10" s="8" t="s">
        <v>31</v>
      </c>
      <c r="G10" s="23" t="s">
        <v>26</v>
      </c>
      <c r="H10" s="8">
        <v>3000</v>
      </c>
      <c r="I10" s="27">
        <v>41923.08</v>
      </c>
      <c r="J10" s="27">
        <f t="shared" si="1"/>
        <v>7126.9236</v>
      </c>
      <c r="K10" s="36">
        <f t="shared" si="2"/>
        <v>49050.0036</v>
      </c>
      <c r="L10" s="37"/>
      <c r="M10" s="37"/>
      <c r="N10" s="38">
        <f>SUM(K10:K14)</f>
        <v>97317.009</v>
      </c>
      <c r="O10" s="10"/>
      <c r="P10" s="6"/>
      <c r="Q10" s="6"/>
    </row>
    <row r="11" s="8" customFormat="1" hidden="1" customHeight="1" spans="1:17">
      <c r="A11" s="21" t="s">
        <v>15</v>
      </c>
      <c r="B11" s="26" t="s">
        <v>34</v>
      </c>
      <c r="C11" s="26" t="s">
        <v>28</v>
      </c>
      <c r="D11" s="26" t="s">
        <v>29</v>
      </c>
      <c r="E11" s="8" t="s">
        <v>35</v>
      </c>
      <c r="F11" s="8" t="s">
        <v>36</v>
      </c>
      <c r="G11" s="23" t="s">
        <v>26</v>
      </c>
      <c r="H11" s="8">
        <v>1200</v>
      </c>
      <c r="I11" s="45">
        <f t="shared" ref="I11:I14" si="3">K11/1.17</f>
        <v>28512.8205128205</v>
      </c>
      <c r="J11" s="27">
        <f>K11-I11</f>
        <v>4847.17948717948</v>
      </c>
      <c r="K11" s="36">
        <v>33360</v>
      </c>
      <c r="L11" s="37"/>
      <c r="M11" s="37"/>
      <c r="N11" s="38"/>
      <c r="O11" s="10"/>
      <c r="P11" s="6"/>
      <c r="Q11" s="6"/>
    </row>
    <row r="12" s="8" customFormat="1" hidden="1" customHeight="1" spans="1:17">
      <c r="A12" s="21" t="s">
        <v>15</v>
      </c>
      <c r="B12" s="8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23" t="s">
        <v>42</v>
      </c>
      <c r="H12" s="8">
        <v>450</v>
      </c>
      <c r="I12" s="27">
        <v>5384.62</v>
      </c>
      <c r="J12" s="27">
        <f t="shared" ref="J12:J14" si="4">I12*0.17</f>
        <v>915.3854</v>
      </c>
      <c r="K12" s="36">
        <f>I12+J12</f>
        <v>6300.0054</v>
      </c>
      <c r="L12" s="37"/>
      <c r="M12" s="37"/>
      <c r="N12" s="38"/>
      <c r="O12" s="10"/>
      <c r="P12" s="6"/>
      <c r="Q12" s="6"/>
    </row>
    <row r="13" s="8" customFormat="1" hidden="1" customHeight="1" spans="1:17">
      <c r="A13" s="21"/>
      <c r="B13" s="8" t="s">
        <v>21</v>
      </c>
      <c r="C13" s="8" t="s">
        <v>22</v>
      </c>
      <c r="D13" s="8" t="s">
        <v>43</v>
      </c>
      <c r="E13" s="8" t="s">
        <v>44</v>
      </c>
      <c r="F13" s="8" t="s">
        <v>45</v>
      </c>
      <c r="G13" s="23"/>
      <c r="H13" s="8">
        <v>50</v>
      </c>
      <c r="I13" s="27">
        <f t="shared" si="3"/>
        <v>3901.7094017094</v>
      </c>
      <c r="J13" s="27">
        <f t="shared" si="4"/>
        <v>663.290598290598</v>
      </c>
      <c r="K13" s="46">
        <v>4565</v>
      </c>
      <c r="L13" s="46"/>
      <c r="M13" s="46"/>
      <c r="N13" s="38"/>
      <c r="O13" s="10"/>
      <c r="P13" s="6"/>
      <c r="Q13" s="6"/>
    </row>
    <row r="14" s="1" customFormat="1" customHeight="1" spans="1:17">
      <c r="A14" s="12"/>
      <c r="B14" s="1" t="s">
        <v>21</v>
      </c>
      <c r="C14" s="25" t="s">
        <v>22</v>
      </c>
      <c r="D14" s="25" t="s">
        <v>46</v>
      </c>
      <c r="E14" s="1" t="s">
        <v>47</v>
      </c>
      <c r="F14" s="13" t="s">
        <v>48</v>
      </c>
      <c r="G14" s="14"/>
      <c r="H14" s="13">
        <v>200</v>
      </c>
      <c r="I14" s="15">
        <f t="shared" si="3"/>
        <v>3454.70085470085</v>
      </c>
      <c r="J14" s="15">
        <f t="shared" si="4"/>
        <v>587.299145299145</v>
      </c>
      <c r="K14" s="16">
        <v>4042</v>
      </c>
      <c r="L14" s="41">
        <f>K14*0.936</f>
        <v>3783.312</v>
      </c>
      <c r="M14" s="41">
        <f>L14/H14</f>
        <v>18.91656</v>
      </c>
      <c r="N14" s="42"/>
      <c r="O14" s="17"/>
      <c r="P14" s="7"/>
      <c r="Q14" s="7"/>
    </row>
    <row r="15" s="1" customFormat="1" customHeight="1" spans="1:17">
      <c r="A15" s="12" t="s">
        <v>15</v>
      </c>
      <c r="B15" s="1" t="s">
        <v>49</v>
      </c>
      <c r="C15" s="25" t="s">
        <v>22</v>
      </c>
      <c r="D15" s="25" t="s">
        <v>50</v>
      </c>
      <c r="E15" s="1" t="s">
        <v>51</v>
      </c>
      <c r="F15" s="13" t="s">
        <v>52</v>
      </c>
      <c r="G15" s="14" t="s">
        <v>26</v>
      </c>
      <c r="H15" s="13">
        <v>210</v>
      </c>
      <c r="I15" s="39">
        <v>4311.28</v>
      </c>
      <c r="J15" s="15">
        <v>732.92</v>
      </c>
      <c r="K15" s="34">
        <f t="shared" ref="K15:K29" si="5">I15+J15</f>
        <v>5044.2</v>
      </c>
      <c r="L15" s="41">
        <f>K15*0.936</f>
        <v>4721.3712</v>
      </c>
      <c r="M15" s="41">
        <f>L15/H15</f>
        <v>22.48272</v>
      </c>
      <c r="N15" s="42">
        <v>71586</v>
      </c>
      <c r="O15" s="17"/>
      <c r="P15" s="7"/>
      <c r="Q15" s="7"/>
    </row>
    <row r="16" s="8" customFormat="1" hidden="1" customHeight="1" spans="1:17">
      <c r="A16" s="21" t="s">
        <v>15</v>
      </c>
      <c r="B16" s="8" t="s">
        <v>21</v>
      </c>
      <c r="C16" s="8" t="s">
        <v>53</v>
      </c>
      <c r="D16" s="8" t="s">
        <v>54</v>
      </c>
      <c r="E16" s="8" t="s">
        <v>55</v>
      </c>
      <c r="F16" s="8" t="s">
        <v>56</v>
      </c>
      <c r="G16" s="23"/>
      <c r="H16" s="8">
        <v>110</v>
      </c>
      <c r="I16" s="27">
        <f>K16/1.17</f>
        <v>899.74358974359</v>
      </c>
      <c r="J16" s="27">
        <f t="shared" ref="J16:J28" si="6">I16*0.17</f>
        <v>152.95641025641</v>
      </c>
      <c r="K16" s="36">
        <v>1052.7</v>
      </c>
      <c r="L16" s="37"/>
      <c r="M16" s="37"/>
      <c r="N16" s="38"/>
      <c r="O16" s="10"/>
      <c r="P16" s="6"/>
      <c r="Q16" s="6"/>
    </row>
    <row r="17" s="8" customFormat="1" hidden="1" customHeight="1" spans="1:17">
      <c r="A17" s="21"/>
      <c r="B17" s="8" t="s">
        <v>21</v>
      </c>
      <c r="C17" s="8" t="s">
        <v>57</v>
      </c>
      <c r="D17" s="8" t="s">
        <v>58</v>
      </c>
      <c r="E17" s="8" t="s">
        <v>59</v>
      </c>
      <c r="F17" s="27" t="s">
        <v>60</v>
      </c>
      <c r="G17" s="23"/>
      <c r="H17" s="8">
        <v>1000</v>
      </c>
      <c r="I17" s="27">
        <f>K17/1.17</f>
        <v>7196.5811965812</v>
      </c>
      <c r="J17" s="27">
        <f t="shared" si="6"/>
        <v>1223.4188034188</v>
      </c>
      <c r="K17" s="47">
        <v>8420</v>
      </c>
      <c r="L17" s="47"/>
      <c r="M17" s="47"/>
      <c r="N17" s="38"/>
      <c r="O17" s="10"/>
      <c r="P17" s="6"/>
      <c r="Q17" s="6"/>
    </row>
    <row r="18" s="1" customFormat="1" customHeight="1" spans="1:17">
      <c r="A18" s="12" t="s">
        <v>15</v>
      </c>
      <c r="B18" s="1" t="s">
        <v>61</v>
      </c>
      <c r="C18" s="25" t="s">
        <v>57</v>
      </c>
      <c r="D18" s="25" t="s">
        <v>58</v>
      </c>
      <c r="E18" s="1" t="s">
        <v>62</v>
      </c>
      <c r="F18" s="13" t="s">
        <v>63</v>
      </c>
      <c r="G18" s="14" t="s">
        <v>26</v>
      </c>
      <c r="H18" s="13">
        <v>3000</v>
      </c>
      <c r="I18" s="15">
        <v>12692.3076923</v>
      </c>
      <c r="J18" s="15">
        <f t="shared" si="6"/>
        <v>2157.692307691</v>
      </c>
      <c r="K18" s="34">
        <f t="shared" si="5"/>
        <v>14849.999999991</v>
      </c>
      <c r="L18" s="41">
        <f>K18*0.936</f>
        <v>13899.5999999916</v>
      </c>
      <c r="M18" s="41">
        <f>L18/H18</f>
        <v>4.63319999999719</v>
      </c>
      <c r="N18" s="42">
        <f>SUM(K18:K19)</f>
        <v>127410.002099991</v>
      </c>
      <c r="O18" s="17"/>
      <c r="P18" s="7"/>
      <c r="Q18" s="7"/>
    </row>
    <row r="19" s="8" customFormat="1" hidden="1" customHeight="1" spans="1:17">
      <c r="A19" s="21" t="s">
        <v>15</v>
      </c>
      <c r="B19" s="8" t="s">
        <v>64</v>
      </c>
      <c r="C19" s="8" t="s">
        <v>65</v>
      </c>
      <c r="D19" s="8" t="s">
        <v>66</v>
      </c>
      <c r="E19" s="8" t="s">
        <v>67</v>
      </c>
      <c r="F19" s="8" t="s">
        <v>68</v>
      </c>
      <c r="G19" s="23" t="s">
        <v>26</v>
      </c>
      <c r="H19" s="8">
        <v>2400</v>
      </c>
      <c r="I19" s="27">
        <v>96205.13</v>
      </c>
      <c r="J19" s="27">
        <f t="shared" si="6"/>
        <v>16354.8721</v>
      </c>
      <c r="K19" s="36">
        <f t="shared" si="5"/>
        <v>112560.0021</v>
      </c>
      <c r="L19" s="37"/>
      <c r="M19" s="37"/>
      <c r="N19" s="38"/>
      <c r="O19" s="10"/>
      <c r="P19" s="6"/>
      <c r="Q19" s="6"/>
    </row>
    <row r="20" s="8" customFormat="1" hidden="1" customHeight="1" spans="1:17">
      <c r="A20" s="21" t="s">
        <v>15</v>
      </c>
      <c r="B20" s="8" t="s">
        <v>64</v>
      </c>
      <c r="C20" s="8" t="s">
        <v>65</v>
      </c>
      <c r="D20" s="8" t="s">
        <v>66</v>
      </c>
      <c r="E20" s="8" t="s">
        <v>67</v>
      </c>
      <c r="F20" s="8" t="s">
        <v>68</v>
      </c>
      <c r="G20" s="23" t="s">
        <v>26</v>
      </c>
      <c r="H20" s="8">
        <v>1800</v>
      </c>
      <c r="I20" s="27">
        <v>72153.85</v>
      </c>
      <c r="J20" s="27">
        <f t="shared" si="6"/>
        <v>12266.1545</v>
      </c>
      <c r="K20" s="36">
        <f t="shared" si="5"/>
        <v>84420.0045</v>
      </c>
      <c r="L20" s="37"/>
      <c r="M20" s="37"/>
      <c r="N20" s="38">
        <f>SUM(K20:K21)</f>
        <v>136484.00883</v>
      </c>
      <c r="O20" s="10"/>
      <c r="P20" s="6"/>
      <c r="Q20" s="6"/>
    </row>
    <row r="21" s="8" customFormat="1" hidden="1" customHeight="1" spans="1:17">
      <c r="A21" s="21" t="s">
        <v>15</v>
      </c>
      <c r="B21" s="8" t="s">
        <v>69</v>
      </c>
      <c r="C21" s="8" t="s">
        <v>65</v>
      </c>
      <c r="D21" s="8" t="s">
        <v>66</v>
      </c>
      <c r="E21" s="8" t="s">
        <v>70</v>
      </c>
      <c r="F21" s="8" t="s">
        <v>68</v>
      </c>
      <c r="G21" s="23" t="s">
        <v>26</v>
      </c>
      <c r="H21" s="8">
        <v>1600</v>
      </c>
      <c r="I21" s="27">
        <v>44499.149</v>
      </c>
      <c r="J21" s="27">
        <f t="shared" si="6"/>
        <v>7564.85533</v>
      </c>
      <c r="K21" s="36">
        <f t="shared" si="5"/>
        <v>52064.00433</v>
      </c>
      <c r="L21" s="37"/>
      <c r="M21" s="37"/>
      <c r="N21" s="38"/>
      <c r="O21" s="10"/>
      <c r="P21" s="6"/>
      <c r="Q21" s="6"/>
    </row>
    <row r="22" s="8" customFormat="1" hidden="1" customHeight="1" spans="1:17">
      <c r="A22" s="21" t="s">
        <v>15</v>
      </c>
      <c r="B22" s="8" t="s">
        <v>27</v>
      </c>
      <c r="C22" s="8" t="s">
        <v>65</v>
      </c>
      <c r="D22" s="8" t="s">
        <v>66</v>
      </c>
      <c r="E22" s="8" t="s">
        <v>70</v>
      </c>
      <c r="F22" s="8" t="s">
        <v>68</v>
      </c>
      <c r="G22" s="23" t="s">
        <v>26</v>
      </c>
      <c r="H22" s="8">
        <v>1600</v>
      </c>
      <c r="I22" s="27">
        <v>43131.62</v>
      </c>
      <c r="J22" s="27">
        <f t="shared" si="6"/>
        <v>7332.3754</v>
      </c>
      <c r="K22" s="36">
        <f t="shared" si="5"/>
        <v>50463.9954</v>
      </c>
      <c r="L22" s="37"/>
      <c r="M22" s="37"/>
      <c r="N22" s="44"/>
      <c r="O22" s="10"/>
      <c r="P22" s="6"/>
      <c r="Q22" s="6"/>
    </row>
    <row r="23" s="8" customFormat="1" hidden="1" customHeight="1" spans="1:17">
      <c r="A23" s="21" t="s">
        <v>15</v>
      </c>
      <c r="B23" s="8" t="s">
        <v>71</v>
      </c>
      <c r="C23" s="8" t="s">
        <v>65</v>
      </c>
      <c r="D23" s="8" t="s">
        <v>66</v>
      </c>
      <c r="E23" s="8" t="s">
        <v>70</v>
      </c>
      <c r="F23" s="8" t="s">
        <v>68</v>
      </c>
      <c r="G23" s="23" t="s">
        <v>26</v>
      </c>
      <c r="H23" s="8">
        <v>3200</v>
      </c>
      <c r="I23" s="27">
        <v>88888.89</v>
      </c>
      <c r="J23" s="27">
        <f t="shared" si="6"/>
        <v>15111.1113</v>
      </c>
      <c r="K23" s="36">
        <f t="shared" si="5"/>
        <v>104000.0013</v>
      </c>
      <c r="L23" s="37"/>
      <c r="M23" s="37"/>
      <c r="N23" s="44"/>
      <c r="O23" s="10"/>
      <c r="P23" s="6"/>
      <c r="Q23" s="6"/>
    </row>
    <row r="24" s="8" customFormat="1" hidden="1" customHeight="1" spans="1:17">
      <c r="A24" s="21" t="s">
        <v>15</v>
      </c>
      <c r="B24" s="8" t="s">
        <v>71</v>
      </c>
      <c r="C24" s="8" t="s">
        <v>65</v>
      </c>
      <c r="D24" s="8" t="s">
        <v>66</v>
      </c>
      <c r="E24" s="8" t="s">
        <v>70</v>
      </c>
      <c r="F24" s="8" t="s">
        <v>68</v>
      </c>
      <c r="G24" s="23" t="s">
        <v>26</v>
      </c>
      <c r="H24" s="8">
        <v>3200</v>
      </c>
      <c r="I24" s="27">
        <v>88888.89</v>
      </c>
      <c r="J24" s="27">
        <f t="shared" si="6"/>
        <v>15111.1113</v>
      </c>
      <c r="K24" s="36">
        <f t="shared" si="5"/>
        <v>104000.0013</v>
      </c>
      <c r="L24" s="37"/>
      <c r="M24" s="37"/>
      <c r="N24" s="38">
        <f>SUM(K24:K25)</f>
        <v>208000.0026</v>
      </c>
      <c r="O24" s="10"/>
      <c r="P24" s="6"/>
      <c r="Q24" s="6"/>
    </row>
    <row r="25" s="8" customFormat="1" hidden="1" customHeight="1" spans="1:17">
      <c r="A25" s="21" t="s">
        <v>15</v>
      </c>
      <c r="B25" s="8" t="s">
        <v>71</v>
      </c>
      <c r="C25" s="8" t="s">
        <v>65</v>
      </c>
      <c r="D25" s="8" t="s">
        <v>66</v>
      </c>
      <c r="E25" s="8" t="s">
        <v>70</v>
      </c>
      <c r="F25" s="8" t="s">
        <v>68</v>
      </c>
      <c r="G25" s="23" t="s">
        <v>26</v>
      </c>
      <c r="H25" s="8">
        <v>3200</v>
      </c>
      <c r="I25" s="27">
        <v>88888.89</v>
      </c>
      <c r="J25" s="27">
        <f t="shared" si="6"/>
        <v>15111.1113</v>
      </c>
      <c r="K25" s="36">
        <f t="shared" si="5"/>
        <v>104000.0013</v>
      </c>
      <c r="L25" s="37"/>
      <c r="M25" s="37"/>
      <c r="N25" s="38"/>
      <c r="O25" s="10"/>
      <c r="P25" s="6"/>
      <c r="Q25" s="6"/>
    </row>
    <row r="26" s="8" customFormat="1" hidden="1" customHeight="1" spans="1:17">
      <c r="A26" s="21" t="s">
        <v>15</v>
      </c>
      <c r="B26" s="8" t="s">
        <v>32</v>
      </c>
      <c r="C26" s="8" t="s">
        <v>65</v>
      </c>
      <c r="D26" s="8" t="s">
        <v>66</v>
      </c>
      <c r="E26" s="8" t="s">
        <v>67</v>
      </c>
      <c r="F26" s="8" t="s">
        <v>68</v>
      </c>
      <c r="G26" s="23" t="s">
        <v>26</v>
      </c>
      <c r="H26" s="8">
        <v>1200</v>
      </c>
      <c r="I26" s="27">
        <v>46441.03</v>
      </c>
      <c r="J26" s="27">
        <f t="shared" si="6"/>
        <v>7894.9751</v>
      </c>
      <c r="K26" s="36">
        <f t="shared" si="5"/>
        <v>54336.0051</v>
      </c>
      <c r="L26" s="37"/>
      <c r="M26" s="37"/>
      <c r="N26" s="38">
        <f>SUM(K26:K28)</f>
        <v>184319.9982</v>
      </c>
      <c r="O26" s="10"/>
      <c r="P26" s="6"/>
      <c r="Q26" s="6"/>
    </row>
    <row r="27" s="8" customFormat="1" hidden="1" customHeight="1" spans="1:17">
      <c r="A27" s="21" t="s">
        <v>15</v>
      </c>
      <c r="B27" s="8" t="s">
        <v>32</v>
      </c>
      <c r="C27" s="8" t="s">
        <v>65</v>
      </c>
      <c r="D27" s="8" t="s">
        <v>66</v>
      </c>
      <c r="E27" s="8" t="s">
        <v>70</v>
      </c>
      <c r="F27" s="8" t="s">
        <v>68</v>
      </c>
      <c r="G27" s="23" t="s">
        <v>26</v>
      </c>
      <c r="H27" s="8">
        <v>1600</v>
      </c>
      <c r="I27" s="27">
        <v>43158.97</v>
      </c>
      <c r="J27" s="27">
        <f t="shared" si="6"/>
        <v>7337.0249</v>
      </c>
      <c r="K27" s="36">
        <f t="shared" si="5"/>
        <v>50495.9949</v>
      </c>
      <c r="L27" s="37"/>
      <c r="M27" s="37"/>
      <c r="N27" s="38"/>
      <c r="O27" s="10"/>
      <c r="P27" s="6"/>
      <c r="Q27" s="6"/>
    </row>
    <row r="28" s="8" customFormat="1" hidden="1" customHeight="1" spans="1:17">
      <c r="A28" s="21" t="s">
        <v>15</v>
      </c>
      <c r="B28" s="8" t="s">
        <v>72</v>
      </c>
      <c r="C28" s="8" t="s">
        <v>65</v>
      </c>
      <c r="D28" s="8" t="s">
        <v>66</v>
      </c>
      <c r="E28" s="8" t="s">
        <v>67</v>
      </c>
      <c r="F28" s="8" t="s">
        <v>68</v>
      </c>
      <c r="G28" s="23" t="s">
        <v>26</v>
      </c>
      <c r="H28" s="8">
        <v>1800</v>
      </c>
      <c r="I28" s="27">
        <v>67938.46</v>
      </c>
      <c r="J28" s="27">
        <f t="shared" si="6"/>
        <v>11549.5382</v>
      </c>
      <c r="K28" s="36">
        <f t="shared" si="5"/>
        <v>79487.9982</v>
      </c>
      <c r="L28" s="37"/>
      <c r="M28" s="37"/>
      <c r="N28" s="38"/>
      <c r="O28" s="10"/>
      <c r="P28" s="6"/>
      <c r="Q28" s="6"/>
    </row>
    <row r="29" s="8" customFormat="1" hidden="1" customHeight="1" spans="1:17">
      <c r="A29" s="21" t="s">
        <v>15</v>
      </c>
      <c r="B29" s="8" t="s">
        <v>49</v>
      </c>
      <c r="C29" s="8" t="s">
        <v>73</v>
      </c>
      <c r="D29" s="8" t="s">
        <v>74</v>
      </c>
      <c r="E29" s="8" t="s">
        <v>75</v>
      </c>
      <c r="F29" s="8" t="s">
        <v>76</v>
      </c>
      <c r="G29" s="23" t="s">
        <v>26</v>
      </c>
      <c r="H29" s="8">
        <v>1200</v>
      </c>
      <c r="I29" s="45">
        <v>27774.36</v>
      </c>
      <c r="J29" s="27">
        <v>4721.64</v>
      </c>
      <c r="K29" s="36">
        <f t="shared" si="5"/>
        <v>32496</v>
      </c>
      <c r="L29" s="37"/>
      <c r="M29" s="37"/>
      <c r="N29" s="44"/>
      <c r="O29" s="10"/>
      <c r="P29" s="6"/>
      <c r="Q29" s="6"/>
    </row>
    <row r="30" s="8" customFormat="1" hidden="1" customHeight="1" spans="1:17">
      <c r="A30" s="21"/>
      <c r="B30" s="8" t="s">
        <v>21</v>
      </c>
      <c r="C30" s="8" t="s">
        <v>77</v>
      </c>
      <c r="D30" s="8" t="s">
        <v>78</v>
      </c>
      <c r="E30" s="8" t="s">
        <v>47</v>
      </c>
      <c r="F30" s="8" t="s">
        <v>79</v>
      </c>
      <c r="G30" s="23"/>
      <c r="H30" s="8">
        <v>60</v>
      </c>
      <c r="I30" s="27">
        <f t="shared" ref="I30:I37" si="7">K30/1.17</f>
        <v>946.666666666667</v>
      </c>
      <c r="J30" s="27">
        <f>I30*0.17</f>
        <v>160.933333333333</v>
      </c>
      <c r="K30" s="48">
        <v>1107.6</v>
      </c>
      <c r="L30" s="48"/>
      <c r="M30" s="48"/>
      <c r="N30" s="49"/>
      <c r="O30" s="10"/>
      <c r="P30" s="6"/>
      <c r="Q30" s="6"/>
    </row>
    <row r="31" s="8" customFormat="1" hidden="1" customHeight="1" spans="1:17">
      <c r="A31" s="21" t="s">
        <v>15</v>
      </c>
      <c r="B31" s="26" t="s">
        <v>21</v>
      </c>
      <c r="C31" s="26" t="s">
        <v>53</v>
      </c>
      <c r="D31" s="8" t="s">
        <v>80</v>
      </c>
      <c r="E31" s="8" t="s">
        <v>81</v>
      </c>
      <c r="F31" s="8" t="s">
        <v>82</v>
      </c>
      <c r="G31" s="23" t="s">
        <v>26</v>
      </c>
      <c r="H31" s="8">
        <v>80</v>
      </c>
      <c r="I31" s="45">
        <f t="shared" si="7"/>
        <v>951.111111111111</v>
      </c>
      <c r="J31" s="27">
        <f t="shared" ref="J31:J37" si="8">K31-I31</f>
        <v>161.688888888889</v>
      </c>
      <c r="K31" s="36">
        <v>1112.8</v>
      </c>
      <c r="L31" s="37"/>
      <c r="M31" s="37"/>
      <c r="N31" s="38">
        <f>SUM(K31:K35)</f>
        <v>89076.8</v>
      </c>
      <c r="O31" s="10"/>
      <c r="P31" s="6"/>
      <c r="Q31" s="6"/>
    </row>
    <row r="32" s="8" customFormat="1" hidden="1" customHeight="1" spans="1:17">
      <c r="A32" s="21" t="s">
        <v>15</v>
      </c>
      <c r="B32" s="8" t="s">
        <v>83</v>
      </c>
      <c r="C32" s="8" t="s">
        <v>84</v>
      </c>
      <c r="D32" s="8" t="s">
        <v>85</v>
      </c>
      <c r="E32" s="28" t="s">
        <v>86</v>
      </c>
      <c r="F32" s="8" t="s">
        <v>87</v>
      </c>
      <c r="G32" s="23" t="s">
        <v>26</v>
      </c>
      <c r="H32" s="8">
        <v>2000</v>
      </c>
      <c r="I32" s="50">
        <v>34393.16</v>
      </c>
      <c r="J32" s="27">
        <v>5846.84</v>
      </c>
      <c r="K32" s="36">
        <f>I32+J32</f>
        <v>40240</v>
      </c>
      <c r="L32" s="37"/>
      <c r="M32" s="37"/>
      <c r="N32" s="38"/>
      <c r="O32" s="10"/>
      <c r="P32" s="6"/>
      <c r="Q32" s="6"/>
    </row>
    <row r="33" s="8" customFormat="1" hidden="1" customHeight="1" spans="1:17">
      <c r="A33" s="21" t="s">
        <v>15</v>
      </c>
      <c r="B33" s="8" t="s">
        <v>83</v>
      </c>
      <c r="C33" s="8" t="s">
        <v>84</v>
      </c>
      <c r="D33" s="8" t="s">
        <v>85</v>
      </c>
      <c r="E33" s="8" t="s">
        <v>88</v>
      </c>
      <c r="F33" s="8" t="s">
        <v>87</v>
      </c>
      <c r="G33" s="23" t="s">
        <v>26</v>
      </c>
      <c r="H33" s="8">
        <v>2000</v>
      </c>
      <c r="I33" s="45">
        <v>34393.16</v>
      </c>
      <c r="J33" s="27">
        <v>5846.84</v>
      </c>
      <c r="K33" s="36">
        <f>I33+J33</f>
        <v>40240</v>
      </c>
      <c r="L33" s="37"/>
      <c r="M33" s="37"/>
      <c r="N33" s="38"/>
      <c r="O33" s="10"/>
      <c r="P33" s="6"/>
      <c r="Q33" s="6"/>
    </row>
    <row r="34" s="8" customFormat="1" hidden="1" customHeight="1" spans="1:17">
      <c r="A34" s="21" t="s">
        <v>15</v>
      </c>
      <c r="B34" s="26" t="s">
        <v>21</v>
      </c>
      <c r="C34" s="26" t="s">
        <v>22</v>
      </c>
      <c r="D34" s="8" t="s">
        <v>89</v>
      </c>
      <c r="E34" s="8" t="s">
        <v>90</v>
      </c>
      <c r="F34" s="8" t="s">
        <v>91</v>
      </c>
      <c r="G34" s="23" t="s">
        <v>26</v>
      </c>
      <c r="H34" s="8">
        <v>1200</v>
      </c>
      <c r="I34" s="45">
        <f t="shared" si="7"/>
        <v>2933.33333333333</v>
      </c>
      <c r="J34" s="27">
        <f t="shared" si="8"/>
        <v>498.666666666667</v>
      </c>
      <c r="K34" s="36">
        <v>3432</v>
      </c>
      <c r="L34" s="37"/>
      <c r="M34" s="37"/>
      <c r="N34" s="38"/>
      <c r="O34" s="10"/>
      <c r="P34" s="6"/>
      <c r="Q34" s="6"/>
    </row>
    <row r="35" s="8" customFormat="1" hidden="1" customHeight="1" spans="1:17">
      <c r="A35" s="21" t="s">
        <v>15</v>
      </c>
      <c r="B35" s="26" t="s">
        <v>21</v>
      </c>
      <c r="C35" s="26" t="s">
        <v>22</v>
      </c>
      <c r="D35" s="8" t="s">
        <v>92</v>
      </c>
      <c r="E35" s="8" t="s">
        <v>93</v>
      </c>
      <c r="F35" s="8" t="s">
        <v>94</v>
      </c>
      <c r="G35" s="23" t="s">
        <v>26</v>
      </c>
      <c r="H35" s="8">
        <v>200</v>
      </c>
      <c r="I35" s="51">
        <f t="shared" si="7"/>
        <v>3463.24786324786</v>
      </c>
      <c r="J35" s="27">
        <f t="shared" si="8"/>
        <v>588.752136752137</v>
      </c>
      <c r="K35" s="36">
        <v>4052</v>
      </c>
      <c r="L35" s="37"/>
      <c r="M35" s="37"/>
      <c r="N35" s="38"/>
      <c r="O35" s="10"/>
      <c r="P35" s="6"/>
      <c r="Q35" s="6"/>
    </row>
    <row r="36" s="8" customFormat="1" hidden="1" customHeight="1" spans="1:17">
      <c r="A36" s="21" t="s">
        <v>15</v>
      </c>
      <c r="B36" s="26" t="s">
        <v>34</v>
      </c>
      <c r="C36" s="26" t="s">
        <v>95</v>
      </c>
      <c r="D36" s="26" t="s">
        <v>96</v>
      </c>
      <c r="E36" s="8" t="s">
        <v>90</v>
      </c>
      <c r="F36" s="8" t="s">
        <v>97</v>
      </c>
      <c r="G36" s="23" t="s">
        <v>26</v>
      </c>
      <c r="H36" s="8">
        <v>2400</v>
      </c>
      <c r="I36" s="45">
        <f t="shared" si="7"/>
        <v>62564.1025641026</v>
      </c>
      <c r="J36" s="27">
        <f t="shared" si="8"/>
        <v>10635.8974358974</v>
      </c>
      <c r="K36" s="36">
        <v>73200</v>
      </c>
      <c r="L36" s="37"/>
      <c r="M36" s="37"/>
      <c r="N36" s="38">
        <f>SUM(K36:K39)</f>
        <v>253116</v>
      </c>
      <c r="O36" s="10"/>
      <c r="P36" s="6"/>
      <c r="Q36" s="6"/>
    </row>
    <row r="37" s="8" customFormat="1" hidden="1" customHeight="1" spans="1:17">
      <c r="A37" s="21" t="s">
        <v>15</v>
      </c>
      <c r="B37" s="26" t="s">
        <v>34</v>
      </c>
      <c r="C37" s="26" t="s">
        <v>95</v>
      </c>
      <c r="D37" s="26" t="s">
        <v>96</v>
      </c>
      <c r="E37" s="8" t="s">
        <v>90</v>
      </c>
      <c r="F37" s="8" t="s">
        <v>97</v>
      </c>
      <c r="G37" s="23" t="s">
        <v>26</v>
      </c>
      <c r="H37" s="8">
        <v>3000</v>
      </c>
      <c r="I37" s="45">
        <f t="shared" si="7"/>
        <v>78205.1282051282</v>
      </c>
      <c r="J37" s="27">
        <f t="shared" si="8"/>
        <v>13294.8717948718</v>
      </c>
      <c r="K37" s="36">
        <v>91500</v>
      </c>
      <c r="L37" s="37"/>
      <c r="M37" s="37"/>
      <c r="N37" s="38"/>
      <c r="O37" s="10"/>
      <c r="P37" s="6"/>
      <c r="Q37" s="6"/>
    </row>
    <row r="38" s="8" customFormat="1" hidden="1" customHeight="1" spans="1:17">
      <c r="A38" s="21" t="s">
        <v>15</v>
      </c>
      <c r="B38" s="8" t="s">
        <v>16</v>
      </c>
      <c r="C38" s="8" t="s">
        <v>98</v>
      </c>
      <c r="D38" s="8" t="s">
        <v>99</v>
      </c>
      <c r="E38" s="8" t="s">
        <v>100</v>
      </c>
      <c r="F38" s="8" t="s">
        <v>25</v>
      </c>
      <c r="G38" s="23" t="s">
        <v>42</v>
      </c>
      <c r="H38" s="8">
        <v>3000</v>
      </c>
      <c r="I38" s="35">
        <v>62974.36</v>
      </c>
      <c r="J38" s="27">
        <v>10705.64</v>
      </c>
      <c r="K38" s="36">
        <f t="shared" ref="K38:K42" si="9">I38+J38</f>
        <v>73680</v>
      </c>
      <c r="L38" s="37"/>
      <c r="M38" s="37"/>
      <c r="N38" s="38"/>
      <c r="O38" s="10"/>
      <c r="P38" s="6"/>
      <c r="Q38" s="6"/>
    </row>
    <row r="39" s="8" customFormat="1" hidden="1" customHeight="1" spans="1:17">
      <c r="A39" s="21" t="s">
        <v>15</v>
      </c>
      <c r="B39" s="26" t="s">
        <v>21</v>
      </c>
      <c r="C39" s="26" t="s">
        <v>98</v>
      </c>
      <c r="D39" s="8" t="s">
        <v>99</v>
      </c>
      <c r="E39" s="8" t="s">
        <v>90</v>
      </c>
      <c r="F39" s="8" t="s">
        <v>25</v>
      </c>
      <c r="G39" s="23" t="s">
        <v>42</v>
      </c>
      <c r="H39" s="8">
        <v>600</v>
      </c>
      <c r="I39" s="45">
        <f t="shared" ref="I39:I46" si="10">K39/1.17</f>
        <v>12594.8717948718</v>
      </c>
      <c r="J39" s="27">
        <f t="shared" ref="J39:J44" si="11">K39-I39</f>
        <v>2141.12820512821</v>
      </c>
      <c r="K39" s="36">
        <v>14736</v>
      </c>
      <c r="L39" s="37"/>
      <c r="M39" s="37"/>
      <c r="N39" s="38"/>
      <c r="O39" s="10"/>
      <c r="P39" s="6"/>
      <c r="Q39" s="6"/>
    </row>
    <row r="40" s="8" customFormat="1" hidden="1" customHeight="1" spans="1:17">
      <c r="A40" s="21"/>
      <c r="B40" s="8" t="s">
        <v>21</v>
      </c>
      <c r="C40" s="8" t="s">
        <v>98</v>
      </c>
      <c r="D40" s="8" t="s">
        <v>99</v>
      </c>
      <c r="E40" s="8" t="s">
        <v>90</v>
      </c>
      <c r="F40" s="8" t="s">
        <v>25</v>
      </c>
      <c r="G40" s="23"/>
      <c r="H40" s="8">
        <v>600</v>
      </c>
      <c r="I40" s="27">
        <f t="shared" si="10"/>
        <v>12594.8717948718</v>
      </c>
      <c r="J40" s="27">
        <f t="shared" ref="J40:J48" si="12">I40*0.17</f>
        <v>2141.12820512821</v>
      </c>
      <c r="K40" s="46">
        <v>14736</v>
      </c>
      <c r="L40" s="46"/>
      <c r="M40" s="46"/>
      <c r="N40" s="44"/>
      <c r="O40" s="10"/>
      <c r="P40" s="6"/>
      <c r="Q40" s="6"/>
    </row>
    <row r="41" s="8" customFormat="1" hidden="1" customHeight="1" spans="1:17">
      <c r="A41" s="21" t="s">
        <v>15</v>
      </c>
      <c r="B41" s="8" t="s">
        <v>101</v>
      </c>
      <c r="C41" s="8" t="s">
        <v>22</v>
      </c>
      <c r="D41" s="8" t="s">
        <v>102</v>
      </c>
      <c r="E41" s="8" t="s">
        <v>100</v>
      </c>
      <c r="F41" s="8" t="s">
        <v>103</v>
      </c>
      <c r="G41" s="23" t="s">
        <v>26</v>
      </c>
      <c r="H41" s="8">
        <v>600</v>
      </c>
      <c r="I41" s="45">
        <v>10389.74</v>
      </c>
      <c r="J41" s="27">
        <v>1766.26</v>
      </c>
      <c r="K41" s="36">
        <f t="shared" si="9"/>
        <v>12156</v>
      </c>
      <c r="L41" s="37"/>
      <c r="M41" s="37"/>
      <c r="N41" s="44"/>
      <c r="O41" s="10"/>
      <c r="P41" s="6"/>
      <c r="Q41" s="6"/>
    </row>
    <row r="42" s="8" customFormat="1" hidden="1" customHeight="1" spans="1:17">
      <c r="A42" s="21" t="s">
        <v>15</v>
      </c>
      <c r="B42" s="8" t="s">
        <v>61</v>
      </c>
      <c r="C42" s="8" t="s">
        <v>22</v>
      </c>
      <c r="D42" s="8" t="s">
        <v>104</v>
      </c>
      <c r="E42" s="8" t="s">
        <v>44</v>
      </c>
      <c r="F42" s="8" t="s">
        <v>105</v>
      </c>
      <c r="G42" s="23" t="s">
        <v>26</v>
      </c>
      <c r="H42" s="8">
        <v>1000</v>
      </c>
      <c r="I42" s="27">
        <v>19547.008547</v>
      </c>
      <c r="J42" s="27">
        <f t="shared" si="12"/>
        <v>3322.99145299</v>
      </c>
      <c r="K42" s="36">
        <f t="shared" si="9"/>
        <v>22869.99999999</v>
      </c>
      <c r="L42" s="37"/>
      <c r="M42" s="37"/>
      <c r="N42" s="44"/>
      <c r="O42" s="10"/>
      <c r="P42" s="6"/>
      <c r="Q42" s="6"/>
    </row>
    <row r="43" s="8" customFormat="1" hidden="1" customHeight="1" spans="1:17">
      <c r="A43" s="21" t="s">
        <v>15</v>
      </c>
      <c r="B43" s="26" t="s">
        <v>106</v>
      </c>
      <c r="C43" s="26" t="s">
        <v>22</v>
      </c>
      <c r="D43" s="26" t="s">
        <v>104</v>
      </c>
      <c r="E43" s="8" t="s">
        <v>107</v>
      </c>
      <c r="G43" s="23" t="s">
        <v>26</v>
      </c>
      <c r="H43" s="8">
        <v>600</v>
      </c>
      <c r="I43" s="45">
        <f t="shared" si="10"/>
        <v>5015.38461538462</v>
      </c>
      <c r="J43" s="27">
        <f t="shared" si="11"/>
        <v>852.615384615385</v>
      </c>
      <c r="K43" s="36">
        <v>5868</v>
      </c>
      <c r="L43" s="37"/>
      <c r="M43" s="37"/>
      <c r="N43" s="44"/>
      <c r="O43" s="10"/>
      <c r="P43" s="6"/>
      <c r="Q43" s="6"/>
    </row>
    <row r="44" s="8" customFormat="1" hidden="1" customHeight="1" spans="1:17">
      <c r="A44" s="21" t="s">
        <v>15</v>
      </c>
      <c r="B44" s="26" t="s">
        <v>108</v>
      </c>
      <c r="C44" s="26" t="s">
        <v>22</v>
      </c>
      <c r="D44" s="8" t="s">
        <v>104</v>
      </c>
      <c r="E44" s="8" t="s">
        <v>109</v>
      </c>
      <c r="F44" s="8" t="s">
        <v>110</v>
      </c>
      <c r="G44" s="23" t="s">
        <v>42</v>
      </c>
      <c r="H44" s="8">
        <v>600</v>
      </c>
      <c r="I44" s="27">
        <f t="shared" si="10"/>
        <v>6512.82051282051</v>
      </c>
      <c r="J44" s="27">
        <f t="shared" si="11"/>
        <v>1107.17948717949</v>
      </c>
      <c r="K44" s="36">
        <v>7620</v>
      </c>
      <c r="L44" s="37"/>
      <c r="M44" s="37"/>
      <c r="N44" s="38">
        <f>SUM(K44:K46)</f>
        <v>22860</v>
      </c>
      <c r="O44" s="10"/>
      <c r="P44" s="6"/>
      <c r="Q44" s="6"/>
    </row>
    <row r="45" s="8" customFormat="1" hidden="1" customHeight="1" spans="1:17">
      <c r="A45" s="21"/>
      <c r="B45" s="8" t="s">
        <v>108</v>
      </c>
      <c r="C45" s="8" t="s">
        <v>22</v>
      </c>
      <c r="D45" s="8" t="s">
        <v>104</v>
      </c>
      <c r="E45" s="8" t="s">
        <v>109</v>
      </c>
      <c r="F45" s="8" t="s">
        <v>110</v>
      </c>
      <c r="G45" s="23"/>
      <c r="H45" s="8">
        <v>600</v>
      </c>
      <c r="I45" s="27">
        <f t="shared" si="10"/>
        <v>6512.82051282051</v>
      </c>
      <c r="J45" s="27">
        <f t="shared" si="12"/>
        <v>1107.17948717949</v>
      </c>
      <c r="K45" s="52">
        <v>7620</v>
      </c>
      <c r="L45" s="52"/>
      <c r="M45" s="52"/>
      <c r="N45" s="38"/>
      <c r="O45" s="10"/>
      <c r="P45" s="6"/>
      <c r="Q45" s="6"/>
    </row>
    <row r="46" s="8" customFormat="1" hidden="1" customHeight="1" spans="1:17">
      <c r="A46" s="21"/>
      <c r="B46" s="8" t="s">
        <v>108</v>
      </c>
      <c r="C46" s="8" t="s">
        <v>22</v>
      </c>
      <c r="D46" s="8" t="s">
        <v>104</v>
      </c>
      <c r="E46" s="8" t="s">
        <v>109</v>
      </c>
      <c r="F46" s="8" t="s">
        <v>110</v>
      </c>
      <c r="G46" s="23"/>
      <c r="H46" s="8">
        <v>600</v>
      </c>
      <c r="I46" s="27">
        <f t="shared" si="10"/>
        <v>6512.82051282051</v>
      </c>
      <c r="J46" s="27">
        <f t="shared" si="12"/>
        <v>1107.17948717949</v>
      </c>
      <c r="K46" s="52">
        <v>7620</v>
      </c>
      <c r="L46" s="52"/>
      <c r="M46" s="52"/>
      <c r="N46" s="38"/>
      <c r="O46" s="10"/>
      <c r="P46" s="6"/>
      <c r="Q46" s="6"/>
    </row>
    <row r="47" s="8" customFormat="1" hidden="1" customHeight="1" spans="1:17">
      <c r="A47" s="29" t="s">
        <v>15</v>
      </c>
      <c r="B47" s="6" t="s">
        <v>111</v>
      </c>
      <c r="C47" s="6" t="s">
        <v>22</v>
      </c>
      <c r="D47" s="6" t="s">
        <v>112</v>
      </c>
      <c r="E47" s="6" t="s">
        <v>90</v>
      </c>
      <c r="F47" s="6" t="s">
        <v>113</v>
      </c>
      <c r="G47" s="23" t="s">
        <v>26</v>
      </c>
      <c r="H47" s="6">
        <v>800</v>
      </c>
      <c r="I47" s="44">
        <v>5059.83</v>
      </c>
      <c r="J47" s="44">
        <f t="shared" si="12"/>
        <v>860.1711</v>
      </c>
      <c r="K47" s="36">
        <f t="shared" ref="K47:K51" si="13">I47+J47</f>
        <v>5920.0011</v>
      </c>
      <c r="L47" s="37"/>
      <c r="M47" s="37"/>
      <c r="N47" s="38">
        <f>SUM(K47:K49)</f>
        <v>79320.0054</v>
      </c>
      <c r="O47" s="10"/>
      <c r="P47" s="6"/>
      <c r="Q47" s="6"/>
    </row>
    <row r="48" s="8" customFormat="1" hidden="1" customHeight="1" spans="1:17">
      <c r="A48" s="21" t="s">
        <v>15</v>
      </c>
      <c r="B48" s="8" t="s">
        <v>71</v>
      </c>
      <c r="C48" s="8" t="s">
        <v>22</v>
      </c>
      <c r="D48" s="6" t="s">
        <v>112</v>
      </c>
      <c r="E48" s="8" t="s">
        <v>90</v>
      </c>
      <c r="F48" s="8" t="s">
        <v>113</v>
      </c>
      <c r="G48" s="23" t="s">
        <v>26</v>
      </c>
      <c r="H48" s="8">
        <v>800</v>
      </c>
      <c r="I48" s="27">
        <v>6324.79</v>
      </c>
      <c r="J48" s="27">
        <f t="shared" si="12"/>
        <v>1075.2143</v>
      </c>
      <c r="K48" s="36">
        <f t="shared" si="13"/>
        <v>7400.0043</v>
      </c>
      <c r="L48" s="37"/>
      <c r="M48" s="37"/>
      <c r="N48" s="38"/>
      <c r="O48" s="10"/>
      <c r="P48" s="6"/>
      <c r="Q48" s="6"/>
    </row>
    <row r="49" s="8" customFormat="1" hidden="1" customHeight="1" spans="1:17">
      <c r="A49" s="21" t="s">
        <v>15</v>
      </c>
      <c r="B49" s="8" t="s">
        <v>16</v>
      </c>
      <c r="C49" s="8" t="s">
        <v>114</v>
      </c>
      <c r="D49" s="8" t="s">
        <v>115</v>
      </c>
      <c r="E49" s="8" t="s">
        <v>109</v>
      </c>
      <c r="F49" s="8" t="s">
        <v>97</v>
      </c>
      <c r="G49" s="23" t="s">
        <v>26</v>
      </c>
      <c r="H49" s="8">
        <v>800</v>
      </c>
      <c r="I49" s="35">
        <v>56410.26</v>
      </c>
      <c r="J49" s="27">
        <v>9589.74</v>
      </c>
      <c r="K49" s="36">
        <f t="shared" si="13"/>
        <v>66000</v>
      </c>
      <c r="L49" s="37"/>
      <c r="M49" s="37"/>
      <c r="N49" s="38"/>
      <c r="O49" s="10"/>
      <c r="P49" s="6"/>
      <c r="Q49" s="6"/>
    </row>
    <row r="50" s="8" customFormat="1" hidden="1" customHeight="1" spans="1:17">
      <c r="A50" s="21" t="s">
        <v>15</v>
      </c>
      <c r="B50" s="8" t="s">
        <v>16</v>
      </c>
      <c r="C50" s="8" t="s">
        <v>114</v>
      </c>
      <c r="D50" s="26" t="s">
        <v>115</v>
      </c>
      <c r="E50" s="8" t="s">
        <v>109</v>
      </c>
      <c r="F50" s="8" t="s">
        <v>97</v>
      </c>
      <c r="G50" s="23" t="s">
        <v>26</v>
      </c>
      <c r="H50" s="8">
        <v>800</v>
      </c>
      <c r="I50" s="35">
        <v>56410.26</v>
      </c>
      <c r="J50" s="27">
        <v>9589.74</v>
      </c>
      <c r="K50" s="36">
        <f t="shared" si="13"/>
        <v>66000</v>
      </c>
      <c r="L50" s="37"/>
      <c r="M50" s="37"/>
      <c r="N50" s="38">
        <f>SUM(K50:K55)</f>
        <v>257550</v>
      </c>
      <c r="O50" s="10"/>
      <c r="P50" s="6"/>
      <c r="Q50" s="6"/>
    </row>
    <row r="51" s="8" customFormat="1" hidden="1" customHeight="1" spans="1:17">
      <c r="A51" s="21" t="s">
        <v>15</v>
      </c>
      <c r="B51" s="8" t="s">
        <v>16</v>
      </c>
      <c r="C51" s="8" t="s">
        <v>114</v>
      </c>
      <c r="D51" s="26" t="s">
        <v>115</v>
      </c>
      <c r="E51" s="8" t="s">
        <v>109</v>
      </c>
      <c r="F51" s="8" t="s">
        <v>97</v>
      </c>
      <c r="G51" s="23" t="s">
        <v>26</v>
      </c>
      <c r="H51" s="8">
        <v>800</v>
      </c>
      <c r="I51" s="35">
        <v>56410.26</v>
      </c>
      <c r="J51" s="27">
        <v>9589.74</v>
      </c>
      <c r="K51" s="36">
        <f t="shared" si="13"/>
        <v>66000</v>
      </c>
      <c r="L51" s="37"/>
      <c r="M51" s="37"/>
      <c r="N51" s="38"/>
      <c r="O51" s="10"/>
      <c r="P51" s="6"/>
      <c r="Q51" s="6"/>
    </row>
    <row r="52" s="8" customFormat="1" hidden="1" customHeight="1" spans="1:17">
      <c r="A52" s="21" t="s">
        <v>15</v>
      </c>
      <c r="B52" s="8" t="s">
        <v>116</v>
      </c>
      <c r="C52" s="8" t="s">
        <v>114</v>
      </c>
      <c r="D52" s="30" t="s">
        <v>115</v>
      </c>
      <c r="E52" s="8" t="s">
        <v>109</v>
      </c>
      <c r="F52" s="8" t="s">
        <v>117</v>
      </c>
      <c r="G52" s="23" t="s">
        <v>26</v>
      </c>
      <c r="H52" s="8">
        <v>600</v>
      </c>
      <c r="I52" s="53">
        <f t="shared" ref="I52:I60" si="14">K52/1.17</f>
        <v>6410.25641025641</v>
      </c>
      <c r="J52" s="27">
        <f t="shared" ref="J52:J56" si="15">K52-I52</f>
        <v>1089.74358974359</v>
      </c>
      <c r="K52" s="36">
        <v>7500</v>
      </c>
      <c r="L52" s="37"/>
      <c r="M52" s="37"/>
      <c r="N52" s="38"/>
      <c r="O52" s="10"/>
      <c r="P52" s="6"/>
      <c r="Q52" s="6"/>
    </row>
    <row r="53" s="8" customFormat="1" hidden="1" customHeight="1" spans="1:17">
      <c r="A53" s="21" t="s">
        <v>15</v>
      </c>
      <c r="B53" s="26" t="s">
        <v>106</v>
      </c>
      <c r="C53" s="26" t="s">
        <v>114</v>
      </c>
      <c r="D53" s="8" t="s">
        <v>115</v>
      </c>
      <c r="E53" s="8" t="s">
        <v>109</v>
      </c>
      <c r="F53" s="8" t="s">
        <v>97</v>
      </c>
      <c r="G53" s="23" t="s">
        <v>26</v>
      </c>
      <c r="H53" s="8">
        <v>1200</v>
      </c>
      <c r="I53" s="45">
        <f t="shared" si="14"/>
        <v>40358.9743589744</v>
      </c>
      <c r="J53" s="27">
        <f t="shared" si="15"/>
        <v>6861.02564102564</v>
      </c>
      <c r="K53" s="36">
        <v>47220</v>
      </c>
      <c r="L53" s="37"/>
      <c r="M53" s="37"/>
      <c r="N53" s="38"/>
      <c r="O53" s="10"/>
      <c r="P53" s="6"/>
      <c r="Q53" s="6"/>
    </row>
    <row r="54" s="8" customFormat="1" hidden="1" customHeight="1" spans="1:17">
      <c r="A54" s="21" t="s">
        <v>15</v>
      </c>
      <c r="B54" s="26" t="s">
        <v>106</v>
      </c>
      <c r="C54" s="26" t="s">
        <v>114</v>
      </c>
      <c r="D54" s="8" t="s">
        <v>115</v>
      </c>
      <c r="E54" s="8" t="s">
        <v>109</v>
      </c>
      <c r="F54" s="8" t="s">
        <v>97</v>
      </c>
      <c r="G54" s="23" t="s">
        <v>26</v>
      </c>
      <c r="H54" s="8">
        <v>1200</v>
      </c>
      <c r="I54" s="45">
        <f t="shared" si="14"/>
        <v>40358.9743589744</v>
      </c>
      <c r="J54" s="27">
        <f t="shared" si="15"/>
        <v>6861.02564102564</v>
      </c>
      <c r="K54" s="36">
        <v>47220</v>
      </c>
      <c r="L54" s="37"/>
      <c r="M54" s="37"/>
      <c r="N54" s="38"/>
      <c r="O54" s="10"/>
      <c r="P54" s="6"/>
      <c r="Q54" s="6"/>
    </row>
    <row r="55" s="8" customFormat="1" hidden="1" customHeight="1" spans="1:17">
      <c r="A55" s="21" t="s">
        <v>15</v>
      </c>
      <c r="B55" s="26" t="s">
        <v>106</v>
      </c>
      <c r="C55" s="26" t="s">
        <v>114</v>
      </c>
      <c r="D55" s="8" t="s">
        <v>115</v>
      </c>
      <c r="E55" s="8" t="s">
        <v>109</v>
      </c>
      <c r="F55" s="8" t="s">
        <v>97</v>
      </c>
      <c r="G55" s="23" t="s">
        <v>26</v>
      </c>
      <c r="H55" s="8">
        <v>600</v>
      </c>
      <c r="I55" s="45">
        <f t="shared" si="14"/>
        <v>20179.4871794872</v>
      </c>
      <c r="J55" s="27">
        <f t="shared" si="15"/>
        <v>3430.51282051282</v>
      </c>
      <c r="K55" s="36">
        <v>23610</v>
      </c>
      <c r="L55" s="37"/>
      <c r="M55" s="37"/>
      <c r="N55" s="38"/>
      <c r="O55" s="10"/>
      <c r="P55" s="6"/>
      <c r="Q55" s="6"/>
    </row>
    <row r="56" s="8" customFormat="1" hidden="1" customHeight="1" spans="1:17">
      <c r="A56" s="21" t="s">
        <v>15</v>
      </c>
      <c r="B56" s="26" t="s">
        <v>21</v>
      </c>
      <c r="C56" s="26" t="s">
        <v>114</v>
      </c>
      <c r="D56" s="26" t="s">
        <v>115</v>
      </c>
      <c r="E56" s="8" t="s">
        <v>90</v>
      </c>
      <c r="F56" s="8" t="s">
        <v>97</v>
      </c>
      <c r="G56" s="23" t="s">
        <v>26</v>
      </c>
      <c r="H56" s="8">
        <v>600</v>
      </c>
      <c r="I56" s="53">
        <f t="shared" si="14"/>
        <v>26205.1282051282</v>
      </c>
      <c r="J56" s="27">
        <f t="shared" si="15"/>
        <v>4454.87179487179</v>
      </c>
      <c r="K56" s="54">
        <v>30660</v>
      </c>
      <c r="L56" s="55"/>
      <c r="M56" s="55"/>
      <c r="N56" s="38">
        <f>SUM(K56:K58)</f>
        <v>63060</v>
      </c>
      <c r="O56" s="10"/>
      <c r="P56" s="6"/>
      <c r="Q56" s="6"/>
    </row>
    <row r="57" s="8" customFormat="1" hidden="1" customHeight="1" spans="1:17">
      <c r="A57" s="21" t="s">
        <v>15</v>
      </c>
      <c r="B57" s="8" t="s">
        <v>21</v>
      </c>
      <c r="C57" s="8" t="s">
        <v>114</v>
      </c>
      <c r="D57" s="8" t="s">
        <v>115</v>
      </c>
      <c r="E57" s="8" t="s">
        <v>90</v>
      </c>
      <c r="F57" s="8" t="s">
        <v>97</v>
      </c>
      <c r="G57" s="23"/>
      <c r="H57" s="8">
        <v>600</v>
      </c>
      <c r="I57" s="27">
        <f t="shared" si="14"/>
        <v>26205.1282051282</v>
      </c>
      <c r="J57" s="27">
        <f t="shared" ref="J57:J59" si="16">I57*0.17</f>
        <v>4454.8717948718</v>
      </c>
      <c r="K57" s="36">
        <v>30660</v>
      </c>
      <c r="L57" s="37"/>
      <c r="M57" s="37"/>
      <c r="N57" s="38"/>
      <c r="O57" s="10"/>
      <c r="P57" s="6"/>
      <c r="Q57" s="6"/>
    </row>
    <row r="58" s="8" customFormat="1" hidden="1" customHeight="1" spans="1:17">
      <c r="A58" s="21" t="s">
        <v>15</v>
      </c>
      <c r="B58" s="8" t="s">
        <v>118</v>
      </c>
      <c r="C58" s="8" t="s">
        <v>22</v>
      </c>
      <c r="D58" s="8" t="s">
        <v>119</v>
      </c>
      <c r="E58" s="8" t="s">
        <v>90</v>
      </c>
      <c r="F58" s="8" t="s">
        <v>120</v>
      </c>
      <c r="G58" s="23" t="s">
        <v>42</v>
      </c>
      <c r="H58" s="8">
        <v>300</v>
      </c>
      <c r="I58" s="27">
        <f t="shared" si="14"/>
        <v>1487.17948717949</v>
      </c>
      <c r="J58" s="27">
        <f t="shared" si="16"/>
        <v>252.820512820513</v>
      </c>
      <c r="K58" s="36">
        <v>1740</v>
      </c>
      <c r="L58" s="37"/>
      <c r="M58" s="37"/>
      <c r="N58" s="38"/>
      <c r="O58" s="10"/>
      <c r="P58" s="6"/>
      <c r="Q58" s="6"/>
    </row>
    <row r="59" s="8" customFormat="1" hidden="1" customHeight="1" spans="1:17">
      <c r="A59" s="21"/>
      <c r="B59" s="8" t="s">
        <v>21</v>
      </c>
      <c r="C59" s="8" t="s">
        <v>22</v>
      </c>
      <c r="D59" s="8" t="s">
        <v>119</v>
      </c>
      <c r="E59" s="8" t="s">
        <v>90</v>
      </c>
      <c r="F59" s="8" t="s">
        <v>120</v>
      </c>
      <c r="G59" s="23"/>
      <c r="H59" s="8">
        <v>600</v>
      </c>
      <c r="I59" s="27">
        <f t="shared" si="14"/>
        <v>13733.3333333333</v>
      </c>
      <c r="J59" s="27">
        <f t="shared" si="16"/>
        <v>2334.66666666667</v>
      </c>
      <c r="K59" s="46">
        <v>16068</v>
      </c>
      <c r="L59" s="46"/>
      <c r="M59" s="46"/>
      <c r="N59" s="38">
        <f>SUM(K59:K70)</f>
        <v>206493.39319985</v>
      </c>
      <c r="O59" s="10"/>
      <c r="P59" s="6"/>
      <c r="Q59" s="6"/>
    </row>
    <row r="60" s="8" customFormat="1" hidden="1" customHeight="1" spans="1:17">
      <c r="A60" s="21" t="s">
        <v>15</v>
      </c>
      <c r="B60" s="26" t="s">
        <v>121</v>
      </c>
      <c r="C60" s="26" t="s">
        <v>122</v>
      </c>
      <c r="D60" s="26" t="s">
        <v>123</v>
      </c>
      <c r="E60" s="8" t="s">
        <v>90</v>
      </c>
      <c r="F60" s="8" t="s">
        <v>124</v>
      </c>
      <c r="G60" s="23" t="s">
        <v>26</v>
      </c>
      <c r="H60" s="8">
        <v>600</v>
      </c>
      <c r="I60" s="53">
        <f t="shared" si="14"/>
        <v>21415.3846153846</v>
      </c>
      <c r="J60" s="27">
        <f>K60-I60</f>
        <v>3640.61538461538</v>
      </c>
      <c r="K60" s="36">
        <v>25056</v>
      </c>
      <c r="L60" s="37"/>
      <c r="M60" s="37"/>
      <c r="N60" s="38"/>
      <c r="O60" s="10"/>
      <c r="P60" s="6"/>
      <c r="Q60" s="6"/>
    </row>
    <row r="61" s="8" customFormat="1" hidden="1" customHeight="1" spans="1:17">
      <c r="A61" s="21" t="s">
        <v>15</v>
      </c>
      <c r="B61" s="8" t="s">
        <v>125</v>
      </c>
      <c r="C61" s="8" t="s">
        <v>22</v>
      </c>
      <c r="D61" s="8" t="s">
        <v>126</v>
      </c>
      <c r="E61" s="8" t="s">
        <v>127</v>
      </c>
      <c r="F61" s="8" t="s">
        <v>128</v>
      </c>
      <c r="G61" s="23" t="s">
        <v>26</v>
      </c>
      <c r="H61" s="8">
        <v>480</v>
      </c>
      <c r="I61" s="45">
        <v>17981.54</v>
      </c>
      <c r="J61" s="27">
        <v>3056.86</v>
      </c>
      <c r="K61" s="36">
        <v>21038.4</v>
      </c>
      <c r="L61" s="37"/>
      <c r="M61" s="37"/>
      <c r="N61" s="38"/>
      <c r="O61" s="10"/>
      <c r="P61" s="6"/>
      <c r="Q61" s="6"/>
    </row>
    <row r="62" s="8" customFormat="1" hidden="1" customHeight="1" spans="1:17">
      <c r="A62" s="21" t="s">
        <v>15</v>
      </c>
      <c r="B62" s="8" t="s">
        <v>129</v>
      </c>
      <c r="C62" s="8" t="s">
        <v>38</v>
      </c>
      <c r="D62" s="8" t="s">
        <v>130</v>
      </c>
      <c r="E62" s="8" t="s">
        <v>44</v>
      </c>
      <c r="F62" s="8" t="s">
        <v>120</v>
      </c>
      <c r="G62" s="23" t="s">
        <v>42</v>
      </c>
      <c r="H62" s="8">
        <v>100</v>
      </c>
      <c r="I62" s="27">
        <v>1305.98</v>
      </c>
      <c r="J62" s="27">
        <f t="shared" ref="J62:J64" si="17">I62*0.17</f>
        <v>222.0166</v>
      </c>
      <c r="K62" s="36">
        <f t="shared" ref="K62:K64" si="18">I62+J62</f>
        <v>1527.9966</v>
      </c>
      <c r="L62" s="37"/>
      <c r="M62" s="37"/>
      <c r="N62" s="38"/>
      <c r="O62" s="10"/>
      <c r="P62" s="6"/>
      <c r="Q62" s="6"/>
    </row>
    <row r="63" s="8" customFormat="1" hidden="1" customHeight="1" spans="1:17">
      <c r="A63" s="21" t="s">
        <v>15</v>
      </c>
      <c r="B63" s="8" t="s">
        <v>129</v>
      </c>
      <c r="C63" s="8" t="s">
        <v>38</v>
      </c>
      <c r="D63" s="8" t="s">
        <v>130</v>
      </c>
      <c r="E63" s="8" t="s">
        <v>44</v>
      </c>
      <c r="F63" s="8" t="s">
        <v>120</v>
      </c>
      <c r="G63" s="23" t="s">
        <v>42</v>
      </c>
      <c r="H63" s="8">
        <v>100</v>
      </c>
      <c r="I63" s="27">
        <v>1305.98</v>
      </c>
      <c r="J63" s="27">
        <f t="shared" si="17"/>
        <v>222.0166</v>
      </c>
      <c r="K63" s="36">
        <f t="shared" si="18"/>
        <v>1527.9966</v>
      </c>
      <c r="L63" s="37"/>
      <c r="M63" s="37"/>
      <c r="N63" s="38"/>
      <c r="O63" s="10"/>
      <c r="P63" s="6"/>
      <c r="Q63" s="6"/>
    </row>
    <row r="64" s="8" customFormat="1" hidden="1" customHeight="1" spans="1:17">
      <c r="A64" s="21" t="s">
        <v>15</v>
      </c>
      <c r="B64" s="8" t="s">
        <v>33</v>
      </c>
      <c r="C64" s="8" t="s">
        <v>131</v>
      </c>
      <c r="D64" s="8" t="s">
        <v>132</v>
      </c>
      <c r="E64" s="8" t="s">
        <v>133</v>
      </c>
      <c r="F64" s="8" t="s">
        <v>134</v>
      </c>
      <c r="G64" s="23" t="s">
        <v>26</v>
      </c>
      <c r="H64" s="8">
        <v>1000</v>
      </c>
      <c r="I64" s="27">
        <v>36205.128205</v>
      </c>
      <c r="J64" s="27">
        <f t="shared" si="17"/>
        <v>6154.87179485</v>
      </c>
      <c r="K64" s="36">
        <f t="shared" si="18"/>
        <v>42359.99999985</v>
      </c>
      <c r="L64" s="37"/>
      <c r="M64" s="37"/>
      <c r="N64" s="38"/>
      <c r="O64" s="10"/>
      <c r="P64" s="6"/>
      <c r="Q64" s="6"/>
    </row>
    <row r="65" s="1" customFormat="1" customHeight="1" spans="1:17">
      <c r="A65" s="12" t="s">
        <v>15</v>
      </c>
      <c r="B65" s="24" t="s">
        <v>135</v>
      </c>
      <c r="C65" s="25" t="s">
        <v>131</v>
      </c>
      <c r="D65" s="25" t="s">
        <v>136</v>
      </c>
      <c r="E65" s="1" t="s">
        <v>30</v>
      </c>
      <c r="F65" s="13" t="s">
        <v>137</v>
      </c>
      <c r="G65" s="14" t="s">
        <v>26</v>
      </c>
      <c r="H65" s="13">
        <v>100</v>
      </c>
      <c r="I65" s="39">
        <f t="shared" ref="I65:I76" si="19">K65/1.17</f>
        <v>1649.57264957265</v>
      </c>
      <c r="J65" s="15">
        <f>K65-I65</f>
        <v>280.42735042735</v>
      </c>
      <c r="K65" s="34">
        <v>1930</v>
      </c>
      <c r="L65" s="41">
        <f>K65*0.936</f>
        <v>1806.48</v>
      </c>
      <c r="M65" s="41">
        <f>L65/H65</f>
        <v>18.0648</v>
      </c>
      <c r="N65" s="42"/>
      <c r="O65" s="17"/>
      <c r="P65" s="7"/>
      <c r="Q65" s="7"/>
    </row>
    <row r="66" s="8" customFormat="1" hidden="1" customHeight="1" spans="1:17">
      <c r="A66" s="21" t="s">
        <v>15</v>
      </c>
      <c r="B66" s="8" t="s">
        <v>83</v>
      </c>
      <c r="C66" s="8" t="s">
        <v>138</v>
      </c>
      <c r="D66" s="8" t="s">
        <v>139</v>
      </c>
      <c r="E66" s="8" t="s">
        <v>140</v>
      </c>
      <c r="F66" s="8" t="s">
        <v>141</v>
      </c>
      <c r="G66" s="23" t="s">
        <v>42</v>
      </c>
      <c r="H66" s="8">
        <v>100</v>
      </c>
      <c r="I66" s="45">
        <v>21330.77</v>
      </c>
      <c r="J66" s="27">
        <v>3626.23</v>
      </c>
      <c r="K66" s="36">
        <f>I66+J66</f>
        <v>24957</v>
      </c>
      <c r="L66" s="37"/>
      <c r="M66" s="37"/>
      <c r="N66" s="38"/>
      <c r="O66" s="10"/>
      <c r="P66" s="6"/>
      <c r="Q66" s="6"/>
    </row>
    <row r="67" s="8" customFormat="1" hidden="1" customHeight="1" spans="1:17">
      <c r="A67" s="21" t="s">
        <v>15</v>
      </c>
      <c r="B67" s="8" t="s">
        <v>83</v>
      </c>
      <c r="C67" s="8" t="s">
        <v>138</v>
      </c>
      <c r="D67" s="8" t="s">
        <v>142</v>
      </c>
      <c r="E67" s="8" t="s">
        <v>143</v>
      </c>
      <c r="F67" s="8" t="s">
        <v>79</v>
      </c>
      <c r="G67" s="23" t="s">
        <v>26</v>
      </c>
      <c r="H67" s="8">
        <v>200</v>
      </c>
      <c r="I67" s="45">
        <v>25121.37</v>
      </c>
      <c r="J67" s="27">
        <v>4270.63</v>
      </c>
      <c r="K67" s="36">
        <f>I67+J67</f>
        <v>29392</v>
      </c>
      <c r="L67" s="37"/>
      <c r="M67" s="37"/>
      <c r="N67" s="38"/>
      <c r="O67" s="10"/>
      <c r="P67" s="6"/>
      <c r="Q67" s="6"/>
    </row>
    <row r="68" s="8" customFormat="1" hidden="1" customHeight="1" spans="1:17">
      <c r="A68" s="21" t="s">
        <v>15</v>
      </c>
      <c r="B68" s="26" t="s">
        <v>21</v>
      </c>
      <c r="C68" s="26" t="s">
        <v>22</v>
      </c>
      <c r="D68" s="8" t="s">
        <v>144</v>
      </c>
      <c r="E68" s="8" t="s">
        <v>51</v>
      </c>
      <c r="F68" s="8" t="s">
        <v>145</v>
      </c>
      <c r="G68" s="23" t="s">
        <v>26</v>
      </c>
      <c r="H68" s="8">
        <v>400</v>
      </c>
      <c r="I68" s="53">
        <f t="shared" si="19"/>
        <v>12188.0341880342</v>
      </c>
      <c r="J68" s="27">
        <f>K68-I68</f>
        <v>2071.96581196581</v>
      </c>
      <c r="K68" s="54">
        <v>14260</v>
      </c>
      <c r="L68" s="55"/>
      <c r="M68" s="55"/>
      <c r="N68" s="38"/>
      <c r="O68" s="10"/>
      <c r="P68" s="6"/>
      <c r="Q68" s="6"/>
    </row>
    <row r="69" s="8" customFormat="1" hidden="1" customHeight="1" spans="1:17">
      <c r="A69" s="21"/>
      <c r="B69" s="26" t="s">
        <v>146</v>
      </c>
      <c r="C69" s="26" t="s">
        <v>22</v>
      </c>
      <c r="D69" s="8" t="s">
        <v>144</v>
      </c>
      <c r="E69" s="8" t="s">
        <v>51</v>
      </c>
      <c r="G69" s="23"/>
      <c r="H69" s="8">
        <v>400</v>
      </c>
      <c r="I69" s="27">
        <f t="shared" si="19"/>
        <v>12064.9572649573</v>
      </c>
      <c r="J69" s="27">
        <f t="shared" ref="J69:J72" si="20">I69*0.17</f>
        <v>2051.04273504274</v>
      </c>
      <c r="K69" s="36">
        <v>14116</v>
      </c>
      <c r="L69" s="37"/>
      <c r="M69" s="37"/>
      <c r="N69" s="38"/>
      <c r="O69" s="10"/>
      <c r="P69" s="6"/>
      <c r="Q69" s="6"/>
    </row>
    <row r="70" s="8" customFormat="1" hidden="1" customHeight="1" spans="1:17">
      <c r="A70" s="21"/>
      <c r="B70" s="8" t="s">
        <v>21</v>
      </c>
      <c r="C70" s="8" t="s">
        <v>22</v>
      </c>
      <c r="D70" s="8" t="s">
        <v>144</v>
      </c>
      <c r="E70" s="8" t="s">
        <v>147</v>
      </c>
      <c r="F70" s="8" t="s">
        <v>145</v>
      </c>
      <c r="G70" s="23"/>
      <c r="H70" s="8">
        <v>400</v>
      </c>
      <c r="I70" s="27">
        <f t="shared" si="19"/>
        <v>12188.0341880342</v>
      </c>
      <c r="J70" s="27">
        <f t="shared" si="20"/>
        <v>2071.96581196581</v>
      </c>
      <c r="K70" s="46">
        <v>14260</v>
      </c>
      <c r="L70" s="46"/>
      <c r="M70" s="46"/>
      <c r="N70" s="38"/>
      <c r="O70" s="10"/>
      <c r="P70" s="6"/>
      <c r="Q70" s="6"/>
    </row>
    <row r="71" s="8" customFormat="1" hidden="1" customHeight="1" spans="1:17">
      <c r="A71" s="21"/>
      <c r="B71" s="8" t="s">
        <v>21</v>
      </c>
      <c r="C71" s="8" t="s">
        <v>22</v>
      </c>
      <c r="D71" s="8" t="s">
        <v>144</v>
      </c>
      <c r="E71" s="8" t="s">
        <v>51</v>
      </c>
      <c r="F71" s="8" t="s">
        <v>145</v>
      </c>
      <c r="G71" s="23"/>
      <c r="H71" s="8">
        <v>400</v>
      </c>
      <c r="I71" s="27">
        <f t="shared" si="19"/>
        <v>12188.0341880342</v>
      </c>
      <c r="J71" s="27">
        <f t="shared" si="20"/>
        <v>2071.96581196581</v>
      </c>
      <c r="K71" s="48">
        <v>14260</v>
      </c>
      <c r="L71" s="48"/>
      <c r="M71" s="48"/>
      <c r="N71" s="38">
        <f>SUM(K71:K80)</f>
        <v>410179.999749826</v>
      </c>
      <c r="O71" s="10"/>
      <c r="P71" s="6"/>
      <c r="Q71" s="6"/>
    </row>
    <row r="72" s="1" customFormat="1" customHeight="1" spans="1:17">
      <c r="A72" s="12"/>
      <c r="B72" s="1" t="s">
        <v>21</v>
      </c>
      <c r="C72" s="25" t="s">
        <v>22</v>
      </c>
      <c r="D72" s="25" t="s">
        <v>148</v>
      </c>
      <c r="E72" s="1" t="s">
        <v>149</v>
      </c>
      <c r="F72" s="13" t="s">
        <v>79</v>
      </c>
      <c r="G72" s="14"/>
      <c r="H72" s="13">
        <v>600</v>
      </c>
      <c r="I72" s="15">
        <f t="shared" si="19"/>
        <v>12692.3076923077</v>
      </c>
      <c r="J72" s="15">
        <f t="shared" si="20"/>
        <v>2157.69230769231</v>
      </c>
      <c r="K72" s="43">
        <v>14850</v>
      </c>
      <c r="L72" s="41">
        <f>K72*0.936</f>
        <v>13899.6</v>
      </c>
      <c r="M72" s="41">
        <f>L72/H72</f>
        <v>23.166</v>
      </c>
      <c r="N72" s="42"/>
      <c r="O72" s="17"/>
      <c r="P72" s="7"/>
      <c r="Q72" s="7"/>
    </row>
    <row r="73" s="1" customFormat="1" customHeight="1" spans="1:17">
      <c r="A73" s="12" t="s">
        <v>15</v>
      </c>
      <c r="B73" s="1" t="s">
        <v>150</v>
      </c>
      <c r="C73" s="25" t="s">
        <v>151</v>
      </c>
      <c r="D73" s="25" t="s">
        <v>152</v>
      </c>
      <c r="E73" s="56" t="s">
        <v>149</v>
      </c>
      <c r="F73" s="57" t="s">
        <v>153</v>
      </c>
      <c r="G73" s="14" t="s">
        <v>42</v>
      </c>
      <c r="H73" s="13">
        <v>900</v>
      </c>
      <c r="I73" s="39">
        <f t="shared" si="19"/>
        <v>83846.1538461539</v>
      </c>
      <c r="J73" s="15">
        <f t="shared" ref="J73:J76" si="21">K73-I73</f>
        <v>14253.8461538461</v>
      </c>
      <c r="K73" s="34">
        <v>98100</v>
      </c>
      <c r="L73" s="41">
        <f>K73*0.936</f>
        <v>91821.6</v>
      </c>
      <c r="M73" s="41">
        <f>L73/H73</f>
        <v>102.024</v>
      </c>
      <c r="N73" s="42"/>
      <c r="O73" s="17"/>
      <c r="P73" s="7"/>
      <c r="Q73" s="7"/>
    </row>
    <row r="74" s="1" customFormat="1" customHeight="1" spans="1:17">
      <c r="A74" s="12" t="s">
        <v>15</v>
      </c>
      <c r="B74" s="1" t="s">
        <v>150</v>
      </c>
      <c r="C74" s="25" t="s">
        <v>151</v>
      </c>
      <c r="D74" s="25" t="s">
        <v>152</v>
      </c>
      <c r="E74" s="56" t="s">
        <v>149</v>
      </c>
      <c r="F74" s="57" t="s">
        <v>153</v>
      </c>
      <c r="G74" s="14" t="s">
        <v>42</v>
      </c>
      <c r="H74" s="13">
        <v>900</v>
      </c>
      <c r="I74" s="39">
        <f t="shared" si="19"/>
        <v>83846.1538461539</v>
      </c>
      <c r="J74" s="15">
        <f t="shared" si="21"/>
        <v>14253.8461538461</v>
      </c>
      <c r="K74" s="34">
        <v>98100</v>
      </c>
      <c r="L74" s="41">
        <f>K74*0.936</f>
        <v>91821.6</v>
      </c>
      <c r="M74" s="41">
        <f>L74/H74</f>
        <v>102.024</v>
      </c>
      <c r="N74" s="42"/>
      <c r="O74" s="17"/>
      <c r="P74" s="7"/>
      <c r="Q74" s="7"/>
    </row>
    <row r="75" s="8" customFormat="1" hidden="1" customHeight="1" spans="1:17">
      <c r="A75" s="21" t="s">
        <v>15</v>
      </c>
      <c r="B75" s="26" t="s">
        <v>21</v>
      </c>
      <c r="C75" s="26" t="s">
        <v>22</v>
      </c>
      <c r="D75" s="8" t="s">
        <v>148</v>
      </c>
      <c r="E75" s="8" t="s">
        <v>154</v>
      </c>
      <c r="F75" s="8" t="s">
        <v>79</v>
      </c>
      <c r="G75" s="23" t="s">
        <v>42</v>
      </c>
      <c r="H75" s="8">
        <v>600</v>
      </c>
      <c r="I75" s="53">
        <f t="shared" si="19"/>
        <v>12692.3076923077</v>
      </c>
      <c r="J75" s="27">
        <f t="shared" si="21"/>
        <v>2157.69230769231</v>
      </c>
      <c r="K75" s="36">
        <v>14850</v>
      </c>
      <c r="L75" s="37"/>
      <c r="M75" s="37"/>
      <c r="N75" s="38"/>
      <c r="O75" s="10"/>
      <c r="P75" s="6"/>
      <c r="Q75" s="6"/>
    </row>
    <row r="76" s="8" customFormat="1" hidden="1" customHeight="1" spans="1:17">
      <c r="A76" s="21" t="s">
        <v>15</v>
      </c>
      <c r="B76" s="26" t="s">
        <v>21</v>
      </c>
      <c r="C76" s="26" t="s">
        <v>22</v>
      </c>
      <c r="D76" s="8" t="s">
        <v>148</v>
      </c>
      <c r="E76" s="8" t="s">
        <v>154</v>
      </c>
      <c r="F76" s="8" t="s">
        <v>79</v>
      </c>
      <c r="G76" s="23" t="s">
        <v>42</v>
      </c>
      <c r="H76" s="8">
        <v>600</v>
      </c>
      <c r="I76" s="51">
        <f t="shared" si="19"/>
        <v>12692.3076923077</v>
      </c>
      <c r="J76" s="27">
        <f t="shared" si="21"/>
        <v>2157.69230769231</v>
      </c>
      <c r="K76" s="36">
        <v>14850</v>
      </c>
      <c r="L76" s="37"/>
      <c r="M76" s="37"/>
      <c r="N76" s="38"/>
      <c r="O76" s="10"/>
      <c r="P76" s="6"/>
      <c r="Q76" s="6"/>
    </row>
    <row r="77" s="1" customFormat="1" customHeight="1" spans="1:17">
      <c r="A77" s="12" t="s">
        <v>15</v>
      </c>
      <c r="B77" s="1" t="s">
        <v>61</v>
      </c>
      <c r="C77" s="25" t="s">
        <v>22</v>
      </c>
      <c r="D77" s="25" t="s">
        <v>148</v>
      </c>
      <c r="E77" s="1" t="s">
        <v>149</v>
      </c>
      <c r="F77" s="13" t="s">
        <v>155</v>
      </c>
      <c r="G77" s="14" t="s">
        <v>42</v>
      </c>
      <c r="H77" s="13">
        <v>1000</v>
      </c>
      <c r="I77" s="15">
        <v>14358.9743589</v>
      </c>
      <c r="J77" s="15">
        <f t="shared" ref="J77:J88" si="22">I77*0.17</f>
        <v>2441.025641013</v>
      </c>
      <c r="K77" s="34">
        <f t="shared" ref="K77:K80" si="23">I77+J77</f>
        <v>16799.999999913</v>
      </c>
      <c r="L77" s="41">
        <f>K77*0.936</f>
        <v>15724.7999999186</v>
      </c>
      <c r="M77" s="41">
        <f>L77/H77</f>
        <v>15.7247999999186</v>
      </c>
      <c r="N77" s="42"/>
      <c r="O77" s="17"/>
      <c r="P77" s="7"/>
      <c r="Q77" s="7"/>
    </row>
    <row r="78" s="1" customFormat="1" customHeight="1" spans="1:17">
      <c r="A78" s="12" t="s">
        <v>15</v>
      </c>
      <c r="B78" s="1" t="s">
        <v>61</v>
      </c>
      <c r="C78" s="25" t="s">
        <v>22</v>
      </c>
      <c r="D78" s="25" t="s">
        <v>148</v>
      </c>
      <c r="E78" s="1" t="s">
        <v>149</v>
      </c>
      <c r="F78" s="13" t="s">
        <v>156</v>
      </c>
      <c r="G78" s="14" t="s">
        <v>42</v>
      </c>
      <c r="H78" s="13">
        <v>1000</v>
      </c>
      <c r="I78" s="15">
        <v>14358.9743589</v>
      </c>
      <c r="J78" s="15">
        <f t="shared" si="22"/>
        <v>2441.025641013</v>
      </c>
      <c r="K78" s="34">
        <f t="shared" si="23"/>
        <v>16799.999999913</v>
      </c>
      <c r="L78" s="41">
        <f>K78*0.936</f>
        <v>15724.7999999186</v>
      </c>
      <c r="M78" s="41">
        <f>L78/H78</f>
        <v>15.7247999999186</v>
      </c>
      <c r="N78" s="42"/>
      <c r="O78" s="17"/>
      <c r="P78" s="7"/>
      <c r="Q78" s="7"/>
    </row>
    <row r="79" s="1" customFormat="1" customHeight="1" spans="1:17">
      <c r="A79" s="12" t="s">
        <v>15</v>
      </c>
      <c r="B79" s="1" t="s">
        <v>21</v>
      </c>
      <c r="C79" s="25" t="s">
        <v>22</v>
      </c>
      <c r="D79" s="25" t="s">
        <v>148</v>
      </c>
      <c r="E79" s="1" t="s">
        <v>154</v>
      </c>
      <c r="F79" s="13" t="s">
        <v>79</v>
      </c>
      <c r="G79" s="14"/>
      <c r="H79" s="13">
        <v>600</v>
      </c>
      <c r="I79" s="15">
        <f t="shared" ref="I79:I83" si="24">K79/1.17</f>
        <v>12692.3076923077</v>
      </c>
      <c r="J79" s="15">
        <f t="shared" si="22"/>
        <v>2157.69230769231</v>
      </c>
      <c r="K79" s="34">
        <v>14850</v>
      </c>
      <c r="L79" s="41">
        <f>K79*0.936</f>
        <v>13899.6</v>
      </c>
      <c r="M79" s="41">
        <f>L79/H79</f>
        <v>23.166</v>
      </c>
      <c r="N79" s="42"/>
      <c r="O79" s="17"/>
      <c r="P79" s="7"/>
      <c r="Q79" s="7"/>
    </row>
    <row r="80" s="8" customFormat="1" hidden="1" customHeight="1" spans="1:17">
      <c r="A80" s="21" t="s">
        <v>15</v>
      </c>
      <c r="B80" s="8" t="s">
        <v>72</v>
      </c>
      <c r="C80" s="8" t="s">
        <v>38</v>
      </c>
      <c r="D80" s="8" t="s">
        <v>157</v>
      </c>
      <c r="E80" s="8" t="s">
        <v>158</v>
      </c>
      <c r="F80" s="8" t="s">
        <v>159</v>
      </c>
      <c r="G80" s="23" t="s">
        <v>26</v>
      </c>
      <c r="H80" s="8">
        <v>4000</v>
      </c>
      <c r="I80" s="27">
        <v>91213.675</v>
      </c>
      <c r="J80" s="27">
        <f t="shared" si="22"/>
        <v>15506.32475</v>
      </c>
      <c r="K80" s="36">
        <f t="shared" si="23"/>
        <v>106719.99975</v>
      </c>
      <c r="L80" s="37"/>
      <c r="M80" s="37"/>
      <c r="N80" s="38"/>
      <c r="O80" s="10"/>
      <c r="P80" s="6"/>
      <c r="Q80" s="6"/>
    </row>
    <row r="81" s="8" customFormat="1" hidden="1" customHeight="1" spans="1:17">
      <c r="A81" s="21" t="s">
        <v>15</v>
      </c>
      <c r="B81" s="8" t="s">
        <v>160</v>
      </c>
      <c r="C81" s="8" t="s">
        <v>38</v>
      </c>
      <c r="D81" s="8" t="s">
        <v>157</v>
      </c>
      <c r="E81" s="8" t="s">
        <v>158</v>
      </c>
      <c r="F81" s="8" t="s">
        <v>161</v>
      </c>
      <c r="G81" s="23" t="s">
        <v>26</v>
      </c>
      <c r="H81" s="8">
        <v>200</v>
      </c>
      <c r="I81" s="27">
        <f t="shared" si="24"/>
        <v>2564.10256410256</v>
      </c>
      <c r="J81" s="27">
        <f t="shared" si="22"/>
        <v>435.897435897436</v>
      </c>
      <c r="K81" s="36">
        <v>3000</v>
      </c>
      <c r="L81" s="37"/>
      <c r="M81" s="37"/>
      <c r="N81" s="44"/>
      <c r="O81" s="10"/>
      <c r="P81" s="6"/>
      <c r="Q81" s="6"/>
    </row>
    <row r="82" s="8" customFormat="1" hidden="1" customHeight="1" spans="1:17">
      <c r="A82" s="21"/>
      <c r="B82" s="8" t="s">
        <v>21</v>
      </c>
      <c r="C82" s="8" t="s">
        <v>38</v>
      </c>
      <c r="D82" s="8" t="s">
        <v>157</v>
      </c>
      <c r="E82" s="8" t="s">
        <v>24</v>
      </c>
      <c r="F82" s="8" t="s">
        <v>25</v>
      </c>
      <c r="G82" s="23"/>
      <c r="H82" s="8">
        <v>600</v>
      </c>
      <c r="I82" s="27">
        <f t="shared" si="24"/>
        <v>13743.5897435897</v>
      </c>
      <c r="J82" s="27">
        <f t="shared" si="22"/>
        <v>2336.41025641026</v>
      </c>
      <c r="K82" s="48">
        <v>16080</v>
      </c>
      <c r="L82" s="48"/>
      <c r="M82" s="48"/>
      <c r="N82" s="38">
        <f>SUM(K82:K84)</f>
        <v>56759.9988</v>
      </c>
      <c r="O82" s="10"/>
      <c r="P82" s="6"/>
      <c r="Q82" s="6"/>
    </row>
    <row r="83" s="8" customFormat="1" hidden="1" customHeight="1" spans="1:17">
      <c r="A83" s="21"/>
      <c r="B83" s="8" t="s">
        <v>21</v>
      </c>
      <c r="C83" s="8" t="s">
        <v>73</v>
      </c>
      <c r="D83" s="8" t="s">
        <v>23</v>
      </c>
      <c r="E83" s="8" t="s">
        <v>24</v>
      </c>
      <c r="F83" s="8" t="s">
        <v>25</v>
      </c>
      <c r="G83" s="23"/>
      <c r="H83" s="8">
        <v>600</v>
      </c>
      <c r="I83" s="27">
        <f t="shared" si="24"/>
        <v>13743.5897435897</v>
      </c>
      <c r="J83" s="27">
        <f t="shared" si="22"/>
        <v>2336.41025641026</v>
      </c>
      <c r="K83" s="48">
        <v>16080</v>
      </c>
      <c r="L83" s="48"/>
      <c r="M83" s="48"/>
      <c r="N83" s="38"/>
      <c r="O83" s="10"/>
      <c r="P83" s="6"/>
      <c r="Q83" s="6"/>
    </row>
    <row r="84" s="8" customFormat="1" hidden="1" customHeight="1" spans="1:17">
      <c r="A84" s="21" t="s">
        <v>15</v>
      </c>
      <c r="B84" s="8" t="s">
        <v>162</v>
      </c>
      <c r="C84" s="8" t="s">
        <v>22</v>
      </c>
      <c r="D84" s="8" t="s">
        <v>163</v>
      </c>
      <c r="E84" s="8" t="s">
        <v>164</v>
      </c>
      <c r="F84" s="8" t="s">
        <v>165</v>
      </c>
      <c r="G84" s="23" t="s">
        <v>26</v>
      </c>
      <c r="H84" s="8">
        <v>600</v>
      </c>
      <c r="I84" s="27">
        <v>21025.64</v>
      </c>
      <c r="J84" s="27">
        <f t="shared" si="22"/>
        <v>3574.3588</v>
      </c>
      <c r="K84" s="36">
        <f t="shared" ref="K84:K92" si="25">I84+J84</f>
        <v>24599.9988</v>
      </c>
      <c r="L84" s="37"/>
      <c r="M84" s="37"/>
      <c r="N84" s="38"/>
      <c r="O84" s="10"/>
      <c r="P84" s="6"/>
      <c r="Q84" s="6"/>
    </row>
    <row r="85" s="8" customFormat="1" hidden="1" customHeight="1" spans="1:17">
      <c r="A85" s="21" t="s">
        <v>15</v>
      </c>
      <c r="B85" s="8" t="s">
        <v>166</v>
      </c>
      <c r="C85" s="8" t="s">
        <v>22</v>
      </c>
      <c r="D85" s="8" t="s">
        <v>163</v>
      </c>
      <c r="E85" s="8" t="s">
        <v>167</v>
      </c>
      <c r="F85" s="8" t="s">
        <v>168</v>
      </c>
      <c r="G85" s="23" t="s">
        <v>26</v>
      </c>
      <c r="H85" s="8">
        <v>600</v>
      </c>
      <c r="I85" s="27">
        <v>12810.26</v>
      </c>
      <c r="J85" s="27">
        <f t="shared" si="22"/>
        <v>2177.7442</v>
      </c>
      <c r="K85" s="36">
        <f t="shared" si="25"/>
        <v>14988.0042</v>
      </c>
      <c r="L85" s="37"/>
      <c r="M85" s="37"/>
      <c r="N85" s="38">
        <f>SUM(K85:K87)</f>
        <v>16288.0042</v>
      </c>
      <c r="O85" s="10"/>
      <c r="P85" s="6"/>
      <c r="Q85" s="6"/>
    </row>
    <row r="86" s="8" customFormat="1" hidden="1" customHeight="1" spans="1:17">
      <c r="A86" s="21" t="s">
        <v>15</v>
      </c>
      <c r="B86" s="8" t="s">
        <v>118</v>
      </c>
      <c r="C86" s="8" t="s">
        <v>22</v>
      </c>
      <c r="D86" s="8" t="s">
        <v>163</v>
      </c>
      <c r="E86" s="8" t="s">
        <v>59</v>
      </c>
      <c r="F86" s="8" t="s">
        <v>169</v>
      </c>
      <c r="G86" s="23" t="s">
        <v>26</v>
      </c>
      <c r="H86" s="8">
        <v>50</v>
      </c>
      <c r="I86" s="27">
        <f t="shared" ref="I86:I88" si="26">K86/1.17</f>
        <v>277.777777777778</v>
      </c>
      <c r="J86" s="27">
        <f t="shared" si="22"/>
        <v>47.2222222222222</v>
      </c>
      <c r="K86" s="36">
        <v>325</v>
      </c>
      <c r="L86" s="37"/>
      <c r="M86" s="37"/>
      <c r="N86" s="38"/>
      <c r="O86" s="10"/>
      <c r="P86" s="6"/>
      <c r="Q86" s="6"/>
    </row>
    <row r="87" s="8" customFormat="1" hidden="1" customHeight="1" spans="1:17">
      <c r="A87" s="21" t="s">
        <v>15</v>
      </c>
      <c r="B87" s="8" t="s">
        <v>118</v>
      </c>
      <c r="C87" s="8" t="s">
        <v>22</v>
      </c>
      <c r="D87" s="8" t="s">
        <v>163</v>
      </c>
      <c r="E87" s="8" t="s">
        <v>59</v>
      </c>
      <c r="F87" s="8" t="s">
        <v>169</v>
      </c>
      <c r="G87" s="23" t="s">
        <v>26</v>
      </c>
      <c r="H87" s="8">
        <v>150</v>
      </c>
      <c r="I87" s="27">
        <f t="shared" si="26"/>
        <v>833.333333333333</v>
      </c>
      <c r="J87" s="27">
        <f t="shared" si="22"/>
        <v>141.666666666667</v>
      </c>
      <c r="K87" s="36">
        <v>975</v>
      </c>
      <c r="L87" s="37"/>
      <c r="M87" s="37"/>
      <c r="N87" s="38"/>
      <c r="O87" s="10"/>
      <c r="P87" s="6"/>
      <c r="Q87" s="6"/>
    </row>
    <row r="88" s="8" customFormat="1" hidden="1" customHeight="1" spans="1:17">
      <c r="A88" s="21" t="s">
        <v>15</v>
      </c>
      <c r="B88" s="8" t="s">
        <v>160</v>
      </c>
      <c r="C88" s="8" t="s">
        <v>170</v>
      </c>
      <c r="D88" s="8" t="s">
        <v>171</v>
      </c>
      <c r="E88" s="8" t="s">
        <v>172</v>
      </c>
      <c r="F88" s="8" t="s">
        <v>173</v>
      </c>
      <c r="G88" s="23" t="s">
        <v>20</v>
      </c>
      <c r="H88" s="8">
        <v>10</v>
      </c>
      <c r="I88" s="27">
        <f t="shared" si="26"/>
        <v>66.6666666666667</v>
      </c>
      <c r="J88" s="27">
        <f t="shared" si="22"/>
        <v>11.3333333333333</v>
      </c>
      <c r="K88" s="36">
        <v>78</v>
      </c>
      <c r="L88" s="37"/>
      <c r="M88" s="37"/>
      <c r="N88" s="38">
        <f>SUM(K88:K90)</f>
        <v>198798</v>
      </c>
      <c r="O88" s="10"/>
      <c r="P88" s="6"/>
      <c r="Q88" s="6"/>
    </row>
    <row r="89" s="8" customFormat="1" hidden="1" customHeight="1" spans="1:17">
      <c r="A89" s="21" t="s">
        <v>15</v>
      </c>
      <c r="B89" s="8" t="s">
        <v>49</v>
      </c>
      <c r="C89" s="8" t="s">
        <v>174</v>
      </c>
      <c r="D89" s="8" t="s">
        <v>175</v>
      </c>
      <c r="E89" s="8" t="s">
        <v>24</v>
      </c>
      <c r="F89" s="8" t="s">
        <v>97</v>
      </c>
      <c r="G89" s="23" t="s">
        <v>26</v>
      </c>
      <c r="H89" s="8">
        <v>2657</v>
      </c>
      <c r="I89" s="45">
        <v>75213.54</v>
      </c>
      <c r="J89" s="27">
        <v>12786.3</v>
      </c>
      <c r="K89" s="36">
        <f t="shared" si="25"/>
        <v>87999.84</v>
      </c>
      <c r="L89" s="37"/>
      <c r="M89" s="37"/>
      <c r="N89" s="38"/>
      <c r="O89" s="10"/>
      <c r="P89" s="6"/>
      <c r="Q89" s="6"/>
    </row>
    <row r="90" s="8" customFormat="1" hidden="1" customHeight="1" spans="1:17">
      <c r="A90" s="21" t="s">
        <v>15</v>
      </c>
      <c r="B90" s="8" t="s">
        <v>49</v>
      </c>
      <c r="C90" s="8" t="s">
        <v>174</v>
      </c>
      <c r="D90" s="8" t="s">
        <v>175</v>
      </c>
      <c r="E90" s="8" t="s">
        <v>24</v>
      </c>
      <c r="F90" s="8" t="s">
        <v>97</v>
      </c>
      <c r="G90" s="23" t="s">
        <v>26</v>
      </c>
      <c r="H90" s="8">
        <v>3343</v>
      </c>
      <c r="I90" s="45">
        <v>94632.62</v>
      </c>
      <c r="J90" s="27">
        <v>16087.54</v>
      </c>
      <c r="K90" s="36">
        <f t="shared" si="25"/>
        <v>110720.16</v>
      </c>
      <c r="L90" s="37"/>
      <c r="M90" s="37"/>
      <c r="N90" s="38"/>
      <c r="O90" s="10"/>
      <c r="P90" s="6"/>
      <c r="Q90" s="6"/>
    </row>
    <row r="91" s="8" customFormat="1" hidden="1" customHeight="1" spans="1:17">
      <c r="A91" s="21" t="s">
        <v>15</v>
      </c>
      <c r="B91" s="8" t="s">
        <v>16</v>
      </c>
      <c r="C91" s="8" t="s">
        <v>174</v>
      </c>
      <c r="D91" s="8" t="s">
        <v>175</v>
      </c>
      <c r="E91" s="8" t="s">
        <v>24</v>
      </c>
      <c r="F91" s="8" t="s">
        <v>97</v>
      </c>
      <c r="G91" s="23" t="s">
        <v>26</v>
      </c>
      <c r="H91" s="8">
        <v>2400</v>
      </c>
      <c r="I91" s="35">
        <v>67938.46</v>
      </c>
      <c r="J91" s="27">
        <v>11549.54</v>
      </c>
      <c r="K91" s="36">
        <f t="shared" si="25"/>
        <v>79488</v>
      </c>
      <c r="L91" s="37"/>
      <c r="M91" s="37"/>
      <c r="N91" s="38">
        <f>SUM(K91:K93)</f>
        <v>86577.0015</v>
      </c>
      <c r="O91" s="10"/>
      <c r="P91" s="6"/>
      <c r="Q91" s="6"/>
    </row>
    <row r="92" s="8" customFormat="1" hidden="1" customHeight="1" spans="1:17">
      <c r="A92" s="21" t="s">
        <v>15</v>
      </c>
      <c r="B92" s="8" t="s">
        <v>129</v>
      </c>
      <c r="C92" s="8" t="s">
        <v>22</v>
      </c>
      <c r="D92" s="8" t="s">
        <v>176</v>
      </c>
      <c r="E92" s="8" t="s">
        <v>147</v>
      </c>
      <c r="F92" s="8" t="s">
        <v>177</v>
      </c>
      <c r="G92" s="23" t="s">
        <v>42</v>
      </c>
      <c r="H92" s="8">
        <v>100</v>
      </c>
      <c r="I92" s="27">
        <v>5417.95</v>
      </c>
      <c r="J92" s="27">
        <f t="shared" ref="J92:J96" si="27">I92*0.17</f>
        <v>921.0515</v>
      </c>
      <c r="K92" s="36">
        <f t="shared" si="25"/>
        <v>6339.0015</v>
      </c>
      <c r="L92" s="37"/>
      <c r="M92" s="37"/>
      <c r="N92" s="38"/>
      <c r="O92" s="10"/>
      <c r="P92" s="6"/>
      <c r="Q92" s="6"/>
    </row>
    <row r="93" s="8" customFormat="1" hidden="1" customHeight="1" spans="1:17">
      <c r="A93" s="21" t="s">
        <v>15</v>
      </c>
      <c r="B93" s="8" t="s">
        <v>160</v>
      </c>
      <c r="C93" s="8" t="s">
        <v>22</v>
      </c>
      <c r="D93" s="8" t="s">
        <v>178</v>
      </c>
      <c r="E93" s="8" t="s">
        <v>179</v>
      </c>
      <c r="F93" s="8" t="s">
        <v>180</v>
      </c>
      <c r="G93" s="23" t="s">
        <v>42</v>
      </c>
      <c r="H93" s="8">
        <v>100</v>
      </c>
      <c r="I93" s="27">
        <f t="shared" ref="I93:I96" si="28">K93/1.17</f>
        <v>641.025641025641</v>
      </c>
      <c r="J93" s="27">
        <f t="shared" si="27"/>
        <v>108.974358974359</v>
      </c>
      <c r="K93" s="36">
        <v>750</v>
      </c>
      <c r="L93" s="37"/>
      <c r="M93" s="37"/>
      <c r="N93" s="38"/>
      <c r="O93" s="10"/>
      <c r="P93" s="6"/>
      <c r="Q93" s="6"/>
    </row>
    <row r="94" s="8" customFormat="1" hidden="1" customHeight="1" spans="1:17">
      <c r="A94" s="21" t="s">
        <v>15</v>
      </c>
      <c r="B94" s="26" t="s">
        <v>108</v>
      </c>
      <c r="C94" s="26" t="s">
        <v>22</v>
      </c>
      <c r="D94" s="8" t="s">
        <v>181</v>
      </c>
      <c r="E94" s="8" t="s">
        <v>75</v>
      </c>
      <c r="F94" s="8" t="s">
        <v>182</v>
      </c>
      <c r="G94" s="23" t="s">
        <v>26</v>
      </c>
      <c r="H94" s="8">
        <v>80</v>
      </c>
      <c r="I94" s="27">
        <f t="shared" si="28"/>
        <v>1664.95726495727</v>
      </c>
      <c r="J94" s="27">
        <f>K94-I94</f>
        <v>283.042735042735</v>
      </c>
      <c r="K94" s="36">
        <v>1948</v>
      </c>
      <c r="L94" s="37"/>
      <c r="M94" s="37"/>
      <c r="N94" s="44"/>
      <c r="O94" s="10"/>
      <c r="P94" s="6"/>
      <c r="Q94" s="6"/>
    </row>
    <row r="95" s="8" customFormat="1" hidden="1" customHeight="1" spans="1:17">
      <c r="A95" s="21" t="s">
        <v>15</v>
      </c>
      <c r="B95" s="26" t="s">
        <v>21</v>
      </c>
      <c r="C95" s="26" t="s">
        <v>131</v>
      </c>
      <c r="D95" s="8" t="s">
        <v>183</v>
      </c>
      <c r="E95" s="8" t="s">
        <v>184</v>
      </c>
      <c r="F95" s="8" t="s">
        <v>185</v>
      </c>
      <c r="G95" s="23" t="s">
        <v>26</v>
      </c>
      <c r="H95" s="8">
        <v>100</v>
      </c>
      <c r="I95" s="51">
        <f t="shared" si="28"/>
        <v>334.188034188034</v>
      </c>
      <c r="J95" s="27">
        <f>K95-I95</f>
        <v>56.8119658119658</v>
      </c>
      <c r="K95" s="36">
        <v>391</v>
      </c>
      <c r="L95" s="37"/>
      <c r="M95" s="37"/>
      <c r="N95" s="44"/>
      <c r="O95" s="10"/>
      <c r="P95" s="6"/>
      <c r="Q95" s="6"/>
    </row>
    <row r="96" s="8" customFormat="1" hidden="1" customHeight="1" spans="1:17">
      <c r="A96" s="21"/>
      <c r="B96" s="8" t="s">
        <v>108</v>
      </c>
      <c r="C96" s="8" t="s">
        <v>186</v>
      </c>
      <c r="D96" s="8" t="s">
        <v>187</v>
      </c>
      <c r="E96" s="8" t="s">
        <v>188</v>
      </c>
      <c r="F96" s="8" t="s">
        <v>189</v>
      </c>
      <c r="G96" s="23"/>
      <c r="H96" s="8">
        <v>480</v>
      </c>
      <c r="I96" s="27">
        <f t="shared" si="28"/>
        <v>9271.79487179487</v>
      </c>
      <c r="J96" s="27">
        <f t="shared" si="27"/>
        <v>1576.20512820513</v>
      </c>
      <c r="K96" s="52">
        <v>10848</v>
      </c>
      <c r="L96" s="52"/>
      <c r="M96" s="52"/>
      <c r="N96" s="44"/>
      <c r="O96" s="10"/>
      <c r="P96" s="6"/>
      <c r="Q96" s="6"/>
    </row>
    <row r="97" s="1" customFormat="1" customHeight="1" spans="1:17">
      <c r="A97" s="12" t="s">
        <v>15</v>
      </c>
      <c r="B97" s="1" t="s">
        <v>16</v>
      </c>
      <c r="C97" s="25" t="s">
        <v>22</v>
      </c>
      <c r="D97" s="25" t="s">
        <v>190</v>
      </c>
      <c r="E97" s="1" t="s">
        <v>191</v>
      </c>
      <c r="F97" s="13" t="s">
        <v>192</v>
      </c>
      <c r="G97" s="14" t="s">
        <v>42</v>
      </c>
      <c r="H97" s="13">
        <v>900</v>
      </c>
      <c r="I97" s="39">
        <v>14846.15</v>
      </c>
      <c r="J97" s="15">
        <v>2523.85</v>
      </c>
      <c r="K97" s="34">
        <f t="shared" ref="K97:K106" si="29">I97+J97</f>
        <v>17370</v>
      </c>
      <c r="L97" s="41">
        <f>K97*0.936</f>
        <v>16258.32</v>
      </c>
      <c r="M97" s="41">
        <f>L97/H97</f>
        <v>18.0648</v>
      </c>
      <c r="N97" s="15"/>
      <c r="O97" s="17"/>
      <c r="P97" s="7"/>
      <c r="Q97" s="7"/>
    </row>
    <row r="98" s="8" customFormat="1" hidden="1" customHeight="1" spans="1:17">
      <c r="A98" s="21" t="s">
        <v>15</v>
      </c>
      <c r="B98" s="8" t="s">
        <v>69</v>
      </c>
      <c r="C98" s="8" t="s">
        <v>22</v>
      </c>
      <c r="D98" s="8" t="s">
        <v>193</v>
      </c>
      <c r="E98" s="8" t="s">
        <v>55</v>
      </c>
      <c r="F98" s="8" t="s">
        <v>41</v>
      </c>
      <c r="G98" s="23" t="s">
        <v>26</v>
      </c>
      <c r="H98" s="8">
        <v>250</v>
      </c>
      <c r="I98" s="27">
        <v>2117.52</v>
      </c>
      <c r="J98" s="27">
        <f t="shared" ref="J98:J100" si="30">I98*0.17</f>
        <v>359.9784</v>
      </c>
      <c r="K98" s="36">
        <f t="shared" si="29"/>
        <v>2477.4984</v>
      </c>
      <c r="L98" s="37"/>
      <c r="M98" s="37"/>
      <c r="N98" s="44"/>
      <c r="O98" s="10"/>
      <c r="P98" s="6"/>
      <c r="Q98" s="6"/>
    </row>
    <row r="99" s="8" customFormat="1" hidden="1" customHeight="1" spans="1:17">
      <c r="A99" s="21" t="s">
        <v>15</v>
      </c>
      <c r="B99" s="8" t="s">
        <v>21</v>
      </c>
      <c r="C99" s="8" t="s">
        <v>22</v>
      </c>
      <c r="D99" s="8" t="s">
        <v>193</v>
      </c>
      <c r="E99" s="8" t="s">
        <v>149</v>
      </c>
      <c r="F99" s="8" t="s">
        <v>194</v>
      </c>
      <c r="G99" s="23"/>
      <c r="H99" s="8">
        <v>800</v>
      </c>
      <c r="I99" s="27">
        <f t="shared" ref="I99:I101" si="31">K99/1.17</f>
        <v>11528.2051282051</v>
      </c>
      <c r="J99" s="27">
        <f t="shared" si="30"/>
        <v>1959.79487179487</v>
      </c>
      <c r="K99" s="36">
        <v>13488</v>
      </c>
      <c r="L99" s="37"/>
      <c r="M99" s="37"/>
      <c r="N99" s="44"/>
      <c r="O99" s="10"/>
      <c r="P99" s="6"/>
      <c r="Q99" s="6"/>
    </row>
    <row r="100" s="8" customFormat="1" hidden="1" customHeight="1" spans="1:17">
      <c r="A100" s="21"/>
      <c r="B100" s="8" t="s">
        <v>21</v>
      </c>
      <c r="C100" s="8" t="s">
        <v>195</v>
      </c>
      <c r="D100" s="8" t="s">
        <v>196</v>
      </c>
      <c r="E100" s="8" t="s">
        <v>149</v>
      </c>
      <c r="F100" s="27" t="s">
        <v>197</v>
      </c>
      <c r="G100" s="23"/>
      <c r="H100" s="8">
        <v>500</v>
      </c>
      <c r="I100" s="27">
        <f t="shared" si="31"/>
        <v>6837.60683760684</v>
      </c>
      <c r="J100" s="27">
        <f t="shared" si="30"/>
        <v>1162.39316239316</v>
      </c>
      <c r="K100" s="47">
        <v>8000</v>
      </c>
      <c r="L100" s="47"/>
      <c r="M100" s="47"/>
      <c r="N100" s="38">
        <f>SUM(K100:K101)</f>
        <v>9080</v>
      </c>
      <c r="O100" s="10"/>
      <c r="P100" s="6"/>
      <c r="Q100" s="6"/>
    </row>
    <row r="101" s="1" customFormat="1" customHeight="1" spans="1:17">
      <c r="A101" s="12" t="s">
        <v>15</v>
      </c>
      <c r="B101" s="1" t="s">
        <v>116</v>
      </c>
      <c r="C101" s="25" t="s">
        <v>195</v>
      </c>
      <c r="D101" s="25" t="s">
        <v>198</v>
      </c>
      <c r="E101" s="56" t="s">
        <v>199</v>
      </c>
      <c r="F101" s="13" t="s">
        <v>200</v>
      </c>
      <c r="G101" s="14" t="s">
        <v>20</v>
      </c>
      <c r="H101" s="13">
        <v>100</v>
      </c>
      <c r="I101" s="39">
        <f t="shared" si="31"/>
        <v>923.076923076923</v>
      </c>
      <c r="J101" s="15">
        <f>K101-I101</f>
        <v>156.923076923077</v>
      </c>
      <c r="K101" s="34">
        <v>1080</v>
      </c>
      <c r="L101" s="41">
        <f>K101*0.936</f>
        <v>1010.88</v>
      </c>
      <c r="M101" s="41">
        <f>L101/H101</f>
        <v>10.1088</v>
      </c>
      <c r="N101" s="42"/>
      <c r="O101" s="17"/>
      <c r="P101" s="7"/>
      <c r="Q101" s="7"/>
    </row>
    <row r="102" s="8" customFormat="1" hidden="1" customHeight="1" spans="1:17">
      <c r="A102" s="29" t="s">
        <v>15</v>
      </c>
      <c r="B102" s="6" t="s">
        <v>111</v>
      </c>
      <c r="C102" s="6" t="s">
        <v>22</v>
      </c>
      <c r="D102" s="6" t="s">
        <v>201</v>
      </c>
      <c r="E102" s="6" t="s">
        <v>100</v>
      </c>
      <c r="F102" s="6" t="s">
        <v>202</v>
      </c>
      <c r="G102" s="23" t="s">
        <v>42</v>
      </c>
      <c r="H102" s="6">
        <v>400</v>
      </c>
      <c r="I102" s="44">
        <v>7863.25</v>
      </c>
      <c r="J102" s="44">
        <f t="shared" ref="J102:J108" si="32">I102*0.17</f>
        <v>1336.7525</v>
      </c>
      <c r="K102" s="36">
        <f t="shared" si="29"/>
        <v>9200.0025</v>
      </c>
      <c r="L102" s="37"/>
      <c r="M102" s="37"/>
      <c r="N102" s="44"/>
      <c r="O102" s="10"/>
      <c r="P102" s="6"/>
      <c r="Q102" s="6"/>
    </row>
    <row r="103" s="8" customFormat="1" hidden="1" customHeight="1" spans="1:17">
      <c r="A103" s="21" t="s">
        <v>15</v>
      </c>
      <c r="B103" s="8" t="s">
        <v>111</v>
      </c>
      <c r="C103" s="8" t="s">
        <v>22</v>
      </c>
      <c r="D103" s="8" t="s">
        <v>201</v>
      </c>
      <c r="E103" s="8" t="s">
        <v>100</v>
      </c>
      <c r="F103" s="8" t="s">
        <v>202</v>
      </c>
      <c r="G103" s="23" t="s">
        <v>42</v>
      </c>
      <c r="H103" s="8">
        <v>600</v>
      </c>
      <c r="I103" s="27">
        <v>11794.87</v>
      </c>
      <c r="J103" s="27">
        <f t="shared" si="32"/>
        <v>2005.1279</v>
      </c>
      <c r="K103" s="36">
        <f t="shared" si="29"/>
        <v>13799.9979</v>
      </c>
      <c r="L103" s="37"/>
      <c r="M103" s="37"/>
      <c r="N103" s="44"/>
      <c r="O103" s="10"/>
      <c r="P103" s="6"/>
      <c r="Q103" s="6"/>
    </row>
    <row r="104" s="8" customFormat="1" hidden="1" customHeight="1" spans="1:17">
      <c r="A104" s="21" t="s">
        <v>15</v>
      </c>
      <c r="B104" s="8" t="s">
        <v>37</v>
      </c>
      <c r="C104" s="8" t="s">
        <v>22</v>
      </c>
      <c r="D104" s="8" t="s">
        <v>201</v>
      </c>
      <c r="E104" s="8" t="s">
        <v>100</v>
      </c>
      <c r="F104" s="8" t="s">
        <v>202</v>
      </c>
      <c r="G104" s="23" t="s">
        <v>42</v>
      </c>
      <c r="H104" s="8">
        <v>2000</v>
      </c>
      <c r="I104" s="27">
        <v>56307.69</v>
      </c>
      <c r="J104" s="27">
        <f t="shared" si="32"/>
        <v>9572.3073</v>
      </c>
      <c r="K104" s="36">
        <f t="shared" si="29"/>
        <v>65879.9973</v>
      </c>
      <c r="L104" s="37"/>
      <c r="M104" s="37"/>
      <c r="N104" s="38">
        <f>SUM(K104:K109)</f>
        <v>248105.99109</v>
      </c>
      <c r="O104" s="10"/>
      <c r="P104" s="6"/>
      <c r="Q104" s="6"/>
    </row>
    <row r="105" s="8" customFormat="1" hidden="1" customHeight="1" spans="1:17">
      <c r="A105" s="21" t="s">
        <v>15</v>
      </c>
      <c r="B105" s="8" t="s">
        <v>37</v>
      </c>
      <c r="C105" s="8" t="s">
        <v>22</v>
      </c>
      <c r="D105" s="8" t="s">
        <v>201</v>
      </c>
      <c r="E105" s="8" t="s">
        <v>100</v>
      </c>
      <c r="F105" s="8" t="s">
        <v>202</v>
      </c>
      <c r="G105" s="23" t="s">
        <v>42</v>
      </c>
      <c r="H105" s="8">
        <v>2000</v>
      </c>
      <c r="I105" s="27">
        <v>56307.69</v>
      </c>
      <c r="J105" s="27">
        <f t="shared" si="32"/>
        <v>9572.3073</v>
      </c>
      <c r="K105" s="36">
        <f t="shared" si="29"/>
        <v>65879.9973</v>
      </c>
      <c r="L105" s="37"/>
      <c r="M105" s="37"/>
      <c r="N105" s="38"/>
      <c r="O105" s="10"/>
      <c r="P105" s="6"/>
      <c r="Q105" s="6"/>
    </row>
    <row r="106" s="8" customFormat="1" hidden="1" customHeight="1" spans="1:17">
      <c r="A106" s="21" t="s">
        <v>15</v>
      </c>
      <c r="B106" s="8" t="s">
        <v>71</v>
      </c>
      <c r="C106" s="8" t="s">
        <v>38</v>
      </c>
      <c r="D106" s="6" t="s">
        <v>203</v>
      </c>
      <c r="E106" s="8" t="s">
        <v>59</v>
      </c>
      <c r="F106" s="8" t="s">
        <v>204</v>
      </c>
      <c r="G106" s="23" t="s">
        <v>26</v>
      </c>
      <c r="H106" s="8">
        <v>6600</v>
      </c>
      <c r="I106" s="27">
        <v>72487.177</v>
      </c>
      <c r="J106" s="27">
        <f t="shared" si="32"/>
        <v>12322.82009</v>
      </c>
      <c r="K106" s="36">
        <f t="shared" si="29"/>
        <v>84809.99709</v>
      </c>
      <c r="L106" s="37"/>
      <c r="M106" s="37"/>
      <c r="N106" s="38"/>
      <c r="O106" s="10"/>
      <c r="P106" s="6"/>
      <c r="Q106" s="6"/>
    </row>
    <row r="107" s="8" customFormat="1" hidden="1" customHeight="1" spans="1:17">
      <c r="A107" s="21" t="s">
        <v>15</v>
      </c>
      <c r="B107" s="8" t="s">
        <v>118</v>
      </c>
      <c r="C107" s="8" t="s">
        <v>38</v>
      </c>
      <c r="D107" s="8" t="s">
        <v>203</v>
      </c>
      <c r="E107" s="8" t="s">
        <v>205</v>
      </c>
      <c r="F107" s="8" t="s">
        <v>204</v>
      </c>
      <c r="G107" s="23" t="s">
        <v>26</v>
      </c>
      <c r="H107" s="8">
        <v>600</v>
      </c>
      <c r="I107" s="27">
        <f t="shared" ref="I107:I110" si="33">K107/1.17</f>
        <v>4820.51282051282</v>
      </c>
      <c r="J107" s="27">
        <f t="shared" si="32"/>
        <v>819.48717948718</v>
      </c>
      <c r="K107" s="36">
        <v>5640</v>
      </c>
      <c r="L107" s="37"/>
      <c r="M107" s="37"/>
      <c r="N107" s="38"/>
      <c r="O107" s="10"/>
      <c r="P107" s="6"/>
      <c r="Q107" s="6"/>
    </row>
    <row r="108" s="8" customFormat="1" hidden="1" customHeight="1" spans="1:17">
      <c r="A108" s="21" t="s">
        <v>15</v>
      </c>
      <c r="B108" s="8" t="s">
        <v>206</v>
      </c>
      <c r="C108" s="8" t="s">
        <v>38</v>
      </c>
      <c r="D108" s="8" t="s">
        <v>203</v>
      </c>
      <c r="E108" s="8" t="s">
        <v>205</v>
      </c>
      <c r="F108" s="8" t="s">
        <v>204</v>
      </c>
      <c r="G108" s="23" t="s">
        <v>26</v>
      </c>
      <c r="H108" s="8">
        <v>600</v>
      </c>
      <c r="I108" s="27">
        <v>10912.82</v>
      </c>
      <c r="J108" s="27">
        <f t="shared" si="32"/>
        <v>1855.1794</v>
      </c>
      <c r="K108" s="36">
        <f>I108+J108</f>
        <v>12767.9994</v>
      </c>
      <c r="L108" s="37"/>
      <c r="M108" s="37"/>
      <c r="N108" s="38"/>
      <c r="O108" s="10"/>
      <c r="P108" s="6"/>
      <c r="Q108" s="6"/>
    </row>
    <row r="109" s="8" customFormat="1" hidden="1" customHeight="1" spans="1:17">
      <c r="A109" s="21" t="s">
        <v>15</v>
      </c>
      <c r="B109" s="26" t="s">
        <v>21</v>
      </c>
      <c r="C109" s="26" t="s">
        <v>38</v>
      </c>
      <c r="D109" s="8" t="s">
        <v>203</v>
      </c>
      <c r="E109" s="8" t="s">
        <v>207</v>
      </c>
      <c r="F109" s="8" t="s">
        <v>208</v>
      </c>
      <c r="G109" s="23" t="s">
        <v>26</v>
      </c>
      <c r="H109" s="8">
        <v>600</v>
      </c>
      <c r="I109" s="53">
        <f t="shared" si="33"/>
        <v>11220.5128205128</v>
      </c>
      <c r="J109" s="27">
        <f>K109-I109</f>
        <v>1907.48717948718</v>
      </c>
      <c r="K109" s="54">
        <v>13128</v>
      </c>
      <c r="L109" s="55"/>
      <c r="M109" s="55"/>
      <c r="N109" s="38"/>
      <c r="O109" s="10"/>
      <c r="P109" s="6"/>
      <c r="Q109" s="6"/>
    </row>
    <row r="110" s="8" customFormat="1" hidden="1" customHeight="1" spans="1:17">
      <c r="A110" s="21" t="s">
        <v>15</v>
      </c>
      <c r="B110" s="26" t="s">
        <v>21</v>
      </c>
      <c r="C110" s="26" t="s">
        <v>38</v>
      </c>
      <c r="D110" s="8" t="s">
        <v>203</v>
      </c>
      <c r="E110" s="8" t="s">
        <v>205</v>
      </c>
      <c r="F110" s="8" t="s">
        <v>208</v>
      </c>
      <c r="G110" s="23" t="s">
        <v>26</v>
      </c>
      <c r="H110" s="8">
        <v>600</v>
      </c>
      <c r="I110" s="53">
        <f t="shared" si="33"/>
        <v>11220.5128205128</v>
      </c>
      <c r="J110" s="27">
        <f>K110-I110</f>
        <v>1907.48717948718</v>
      </c>
      <c r="K110" s="36">
        <v>13128</v>
      </c>
      <c r="L110" s="37"/>
      <c r="M110" s="37"/>
      <c r="N110" s="44"/>
      <c r="O110" s="10"/>
      <c r="P110" s="6"/>
      <c r="Q110" s="6"/>
    </row>
    <row r="111" s="8" customFormat="1" hidden="1" customHeight="1" spans="1:17">
      <c r="A111" s="21" t="s">
        <v>15</v>
      </c>
      <c r="B111" s="26" t="s">
        <v>209</v>
      </c>
      <c r="C111" s="26" t="s">
        <v>38</v>
      </c>
      <c r="D111" s="8" t="s">
        <v>203</v>
      </c>
      <c r="E111" s="8" t="s">
        <v>205</v>
      </c>
      <c r="G111" s="23"/>
      <c r="H111" s="8">
        <v>1200</v>
      </c>
      <c r="I111" s="27">
        <v>22441.03</v>
      </c>
      <c r="J111" s="27">
        <v>3814.97</v>
      </c>
      <c r="K111" s="36">
        <f>I111+J111</f>
        <v>26256</v>
      </c>
      <c r="L111" s="37"/>
      <c r="M111" s="37"/>
      <c r="N111" s="44"/>
      <c r="O111" s="10"/>
      <c r="P111" s="6"/>
      <c r="Q111" s="6"/>
    </row>
    <row r="112" s="8" customFormat="1" hidden="1" customHeight="1" spans="1:17">
      <c r="A112" s="21"/>
      <c r="B112" s="8" t="s">
        <v>21</v>
      </c>
      <c r="C112" s="8" t="s">
        <v>38</v>
      </c>
      <c r="D112" s="8" t="s">
        <v>203</v>
      </c>
      <c r="E112" s="8" t="s">
        <v>205</v>
      </c>
      <c r="F112" s="8" t="s">
        <v>208</v>
      </c>
      <c r="G112" s="23"/>
      <c r="H112" s="8">
        <v>600</v>
      </c>
      <c r="I112" s="27">
        <f t="shared" ref="I112:I120" si="34">K112/1.17</f>
        <v>11220.5128205128</v>
      </c>
      <c r="J112" s="27">
        <f t="shared" ref="J112:J115" si="35">I112*0.17</f>
        <v>1907.48717948718</v>
      </c>
      <c r="K112" s="46">
        <v>13128</v>
      </c>
      <c r="L112" s="46"/>
      <c r="M112" s="46"/>
      <c r="N112" s="44"/>
      <c r="O112" s="10"/>
      <c r="P112" s="6"/>
      <c r="Q112" s="6"/>
    </row>
    <row r="113" s="8" customFormat="1" hidden="1" customHeight="1" spans="1:17">
      <c r="A113" s="21"/>
      <c r="B113" s="8" t="s">
        <v>21</v>
      </c>
      <c r="C113" s="8" t="s">
        <v>38</v>
      </c>
      <c r="D113" s="8" t="s">
        <v>203</v>
      </c>
      <c r="E113" s="8" t="s">
        <v>205</v>
      </c>
      <c r="F113" s="8" t="s">
        <v>210</v>
      </c>
      <c r="G113" s="23"/>
      <c r="H113" s="8">
        <v>600</v>
      </c>
      <c r="I113" s="27">
        <f t="shared" si="34"/>
        <v>11220.5128205128</v>
      </c>
      <c r="J113" s="27">
        <f t="shared" si="35"/>
        <v>1907.48717948718</v>
      </c>
      <c r="K113" s="48">
        <v>13128</v>
      </c>
      <c r="L113" s="48"/>
      <c r="M113" s="48"/>
      <c r="N113" s="44"/>
      <c r="O113" s="10"/>
      <c r="P113" s="6"/>
      <c r="Q113" s="6"/>
    </row>
    <row r="114" s="1" customFormat="1" customHeight="1" spans="1:17">
      <c r="A114" s="12"/>
      <c r="B114" s="1" t="s">
        <v>21</v>
      </c>
      <c r="C114" s="25" t="s">
        <v>22</v>
      </c>
      <c r="D114" s="25" t="s">
        <v>211</v>
      </c>
      <c r="E114" s="1" t="s">
        <v>191</v>
      </c>
      <c r="F114" s="13" t="s">
        <v>200</v>
      </c>
      <c r="G114" s="14"/>
      <c r="H114" s="13">
        <v>180</v>
      </c>
      <c r="I114" s="15">
        <f t="shared" si="34"/>
        <v>2572.30769230769</v>
      </c>
      <c r="J114" s="15">
        <f t="shared" si="35"/>
        <v>437.292307692308</v>
      </c>
      <c r="K114" s="43">
        <v>3009.6</v>
      </c>
      <c r="L114" s="41">
        <f>K114*0.936</f>
        <v>2816.9856</v>
      </c>
      <c r="M114" s="41">
        <f>L114/H114</f>
        <v>15.64992</v>
      </c>
      <c r="N114" s="15"/>
      <c r="O114" s="17"/>
      <c r="P114" s="7"/>
      <c r="Q114" s="7"/>
    </row>
    <row r="115" s="8" customFormat="1" hidden="1" customHeight="1" spans="1:17">
      <c r="A115" s="21" t="s">
        <v>15</v>
      </c>
      <c r="B115" s="8" t="s">
        <v>160</v>
      </c>
      <c r="C115" s="8" t="s">
        <v>131</v>
      </c>
      <c r="D115" s="8" t="s">
        <v>212</v>
      </c>
      <c r="E115" s="8" t="s">
        <v>51</v>
      </c>
      <c r="F115" s="8" t="s">
        <v>41</v>
      </c>
      <c r="G115" s="23" t="s">
        <v>26</v>
      </c>
      <c r="H115" s="8">
        <v>100</v>
      </c>
      <c r="I115" s="27">
        <f t="shared" si="34"/>
        <v>299.145299145299</v>
      </c>
      <c r="J115" s="27">
        <f t="shared" si="35"/>
        <v>50.8547008547009</v>
      </c>
      <c r="K115" s="36">
        <v>350</v>
      </c>
      <c r="L115" s="37"/>
      <c r="M115" s="37"/>
      <c r="N115" s="44"/>
      <c r="O115" s="10"/>
      <c r="P115" s="6"/>
      <c r="Q115" s="6"/>
    </row>
    <row r="116" s="8" customFormat="1" hidden="1" customHeight="1" spans="1:17">
      <c r="A116" s="21" t="s">
        <v>15</v>
      </c>
      <c r="B116" s="8" t="s">
        <v>213</v>
      </c>
      <c r="C116" s="8" t="s">
        <v>214</v>
      </c>
      <c r="D116" s="8" t="s">
        <v>215</v>
      </c>
      <c r="E116" s="8" t="s">
        <v>216</v>
      </c>
      <c r="F116" s="8" t="s">
        <v>217</v>
      </c>
      <c r="G116" s="23" t="s">
        <v>26</v>
      </c>
      <c r="H116" s="8">
        <v>400</v>
      </c>
      <c r="I116" s="53">
        <f t="shared" si="34"/>
        <v>13538.4615384615</v>
      </c>
      <c r="J116" s="27">
        <f t="shared" ref="J116:J120" si="36">K116-I116</f>
        <v>2301.53846153846</v>
      </c>
      <c r="K116" s="36">
        <v>15840</v>
      </c>
      <c r="L116" s="37"/>
      <c r="M116" s="37"/>
      <c r="N116" s="44"/>
      <c r="O116" s="10"/>
      <c r="P116" s="6"/>
      <c r="Q116" s="6"/>
    </row>
    <row r="117" s="8" customFormat="1" hidden="1" customHeight="1" spans="1:17">
      <c r="A117" s="21" t="s">
        <v>15</v>
      </c>
      <c r="B117" s="26" t="s">
        <v>106</v>
      </c>
      <c r="C117" s="26" t="s">
        <v>95</v>
      </c>
      <c r="D117" s="8" t="s">
        <v>218</v>
      </c>
      <c r="E117" s="8" t="s">
        <v>75</v>
      </c>
      <c r="F117" s="8" t="s">
        <v>219</v>
      </c>
      <c r="G117" s="23" t="s">
        <v>42</v>
      </c>
      <c r="H117" s="8">
        <v>1800</v>
      </c>
      <c r="I117" s="45">
        <f t="shared" si="34"/>
        <v>29876.9230769231</v>
      </c>
      <c r="J117" s="27">
        <f t="shared" si="36"/>
        <v>5079.07692307692</v>
      </c>
      <c r="K117" s="36">
        <v>34956</v>
      </c>
      <c r="L117" s="37"/>
      <c r="M117" s="37"/>
      <c r="N117" s="44"/>
      <c r="O117" s="10"/>
      <c r="P117" s="6"/>
      <c r="Q117" s="6"/>
    </row>
    <row r="118" s="8" customFormat="1" hidden="1" customHeight="1" spans="1:17">
      <c r="A118" s="21" t="s">
        <v>15</v>
      </c>
      <c r="B118" s="26" t="s">
        <v>106</v>
      </c>
      <c r="C118" s="26" t="s">
        <v>95</v>
      </c>
      <c r="D118" s="8" t="s">
        <v>218</v>
      </c>
      <c r="E118" s="8" t="s">
        <v>75</v>
      </c>
      <c r="F118" s="8" t="s">
        <v>219</v>
      </c>
      <c r="G118" s="23" t="s">
        <v>42</v>
      </c>
      <c r="H118" s="8">
        <v>600</v>
      </c>
      <c r="I118" s="45">
        <f t="shared" si="34"/>
        <v>9958.97435897436</v>
      </c>
      <c r="J118" s="27">
        <f t="shared" si="36"/>
        <v>1693.02564102564</v>
      </c>
      <c r="K118" s="36">
        <v>11652</v>
      </c>
      <c r="L118" s="37"/>
      <c r="M118" s="37"/>
      <c r="N118" s="44"/>
      <c r="O118" s="10"/>
      <c r="P118" s="6"/>
      <c r="Q118" s="6"/>
    </row>
    <row r="119" s="8" customFormat="1" hidden="1" customHeight="1" spans="1:17">
      <c r="A119" s="21" t="s">
        <v>15</v>
      </c>
      <c r="B119" s="26" t="s">
        <v>106</v>
      </c>
      <c r="C119" s="26" t="s">
        <v>95</v>
      </c>
      <c r="D119" s="8" t="s">
        <v>218</v>
      </c>
      <c r="E119" s="8" t="s">
        <v>75</v>
      </c>
      <c r="F119" s="8" t="s">
        <v>219</v>
      </c>
      <c r="G119" s="23" t="s">
        <v>42</v>
      </c>
      <c r="H119" s="8">
        <v>600</v>
      </c>
      <c r="I119" s="45">
        <f t="shared" si="34"/>
        <v>9958.97435897436</v>
      </c>
      <c r="J119" s="27">
        <f t="shared" si="36"/>
        <v>1693.02564102564</v>
      </c>
      <c r="K119" s="36">
        <v>11652</v>
      </c>
      <c r="L119" s="37"/>
      <c r="M119" s="37"/>
      <c r="N119" s="44"/>
      <c r="O119" s="10"/>
      <c r="P119" s="6"/>
      <c r="Q119" s="6"/>
    </row>
    <row r="120" s="8" customFormat="1" hidden="1" customHeight="1" spans="1:17">
      <c r="A120" s="21" t="s">
        <v>15</v>
      </c>
      <c r="B120" s="26" t="s">
        <v>21</v>
      </c>
      <c r="C120" s="26" t="s">
        <v>95</v>
      </c>
      <c r="D120" s="8" t="s">
        <v>218</v>
      </c>
      <c r="E120" s="8" t="s">
        <v>75</v>
      </c>
      <c r="F120" s="8" t="s">
        <v>219</v>
      </c>
      <c r="G120" s="23" t="s">
        <v>42</v>
      </c>
      <c r="H120" s="8">
        <v>600</v>
      </c>
      <c r="I120" s="51">
        <f t="shared" si="34"/>
        <v>12933.3333333333</v>
      </c>
      <c r="J120" s="27">
        <f t="shared" si="36"/>
        <v>2198.66666666667</v>
      </c>
      <c r="K120" s="36">
        <v>15132</v>
      </c>
      <c r="L120" s="37"/>
      <c r="M120" s="37"/>
      <c r="N120" s="44"/>
      <c r="O120" s="10"/>
      <c r="P120" s="6"/>
      <c r="Q120" s="6"/>
    </row>
    <row r="121" s="8" customFormat="1" hidden="1" customHeight="1" spans="1:17">
      <c r="A121" s="21" t="s">
        <v>15</v>
      </c>
      <c r="B121" s="26" t="s">
        <v>209</v>
      </c>
      <c r="C121" s="26" t="s">
        <v>38</v>
      </c>
      <c r="D121" s="8" t="s">
        <v>220</v>
      </c>
      <c r="E121" s="8" t="s">
        <v>221</v>
      </c>
      <c r="G121" s="23"/>
      <c r="H121" s="8">
        <v>600</v>
      </c>
      <c r="I121" s="27">
        <v>11102.56</v>
      </c>
      <c r="J121" s="27">
        <v>1887.44</v>
      </c>
      <c r="K121" s="36">
        <f t="shared" ref="K121:K124" si="37">I121+J121</f>
        <v>12990</v>
      </c>
      <c r="L121" s="37"/>
      <c r="M121" s="37"/>
      <c r="N121" s="44"/>
      <c r="O121" s="10"/>
      <c r="P121" s="6"/>
      <c r="Q121" s="6"/>
    </row>
    <row r="122" s="8" customFormat="1" hidden="1" customHeight="1" spans="1:17">
      <c r="A122" s="21" t="s">
        <v>15</v>
      </c>
      <c r="B122" s="26" t="s">
        <v>209</v>
      </c>
      <c r="C122" s="26" t="s">
        <v>38</v>
      </c>
      <c r="D122" s="8" t="s">
        <v>220</v>
      </c>
      <c r="E122" s="8" t="s">
        <v>221</v>
      </c>
      <c r="G122" s="23"/>
      <c r="H122" s="8">
        <v>600</v>
      </c>
      <c r="I122" s="27">
        <v>11102.56</v>
      </c>
      <c r="J122" s="27">
        <v>1887.44</v>
      </c>
      <c r="K122" s="36">
        <f t="shared" si="37"/>
        <v>12990</v>
      </c>
      <c r="L122" s="37"/>
      <c r="M122" s="37"/>
      <c r="N122" s="44"/>
      <c r="O122" s="10"/>
      <c r="P122" s="6"/>
      <c r="Q122" s="6"/>
    </row>
    <row r="123" s="8" customFormat="1" hidden="1" customHeight="1" spans="1:17">
      <c r="A123" s="21" t="s">
        <v>15</v>
      </c>
      <c r="B123" s="26" t="s">
        <v>34</v>
      </c>
      <c r="C123" s="26" t="s">
        <v>95</v>
      </c>
      <c r="D123" s="26" t="s">
        <v>222</v>
      </c>
      <c r="E123" s="8" t="s">
        <v>149</v>
      </c>
      <c r="F123" s="8" t="s">
        <v>223</v>
      </c>
      <c r="G123" s="23" t="s">
        <v>26</v>
      </c>
      <c r="H123" s="8">
        <v>480</v>
      </c>
      <c r="I123" s="45">
        <f t="shared" ref="I123:I128" si="38">K123/1.17</f>
        <v>67200</v>
      </c>
      <c r="J123" s="27">
        <f t="shared" ref="J123:J128" si="39">K123-I123</f>
        <v>11424</v>
      </c>
      <c r="K123" s="36">
        <v>78624</v>
      </c>
      <c r="L123" s="37"/>
      <c r="M123" s="37"/>
      <c r="N123" s="44"/>
      <c r="O123" s="10"/>
      <c r="P123" s="6"/>
      <c r="Q123" s="6"/>
    </row>
    <row r="124" s="8" customFormat="1" hidden="1" customHeight="1" spans="1:17">
      <c r="A124" s="21" t="s">
        <v>15</v>
      </c>
      <c r="B124" s="8" t="s">
        <v>71</v>
      </c>
      <c r="C124" s="8" t="s">
        <v>22</v>
      </c>
      <c r="D124" s="8" t="s">
        <v>224</v>
      </c>
      <c r="E124" s="8" t="s">
        <v>55</v>
      </c>
      <c r="F124" s="8" t="s">
        <v>225</v>
      </c>
      <c r="G124" s="23" t="s">
        <v>26</v>
      </c>
      <c r="H124" s="8">
        <v>1000</v>
      </c>
      <c r="I124" s="27">
        <v>6880.339</v>
      </c>
      <c r="J124" s="27">
        <f t="shared" ref="J124:J127" si="40">I124*0.17</f>
        <v>1169.65763</v>
      </c>
      <c r="K124" s="36">
        <f t="shared" si="37"/>
        <v>8049.99663</v>
      </c>
      <c r="L124" s="37"/>
      <c r="M124" s="37"/>
      <c r="N124" s="38">
        <f>SUM(K124:K125)</f>
        <v>8349.99663</v>
      </c>
      <c r="O124" s="10"/>
      <c r="P124" s="6"/>
      <c r="Q124" s="6"/>
    </row>
    <row r="125" s="8" customFormat="1" hidden="1" customHeight="1" spans="1:17">
      <c r="A125" s="21" t="s">
        <v>15</v>
      </c>
      <c r="B125" s="8" t="s">
        <v>118</v>
      </c>
      <c r="C125" s="8" t="s">
        <v>22</v>
      </c>
      <c r="D125" s="8" t="s">
        <v>224</v>
      </c>
      <c r="E125" s="8" t="s">
        <v>55</v>
      </c>
      <c r="F125" s="8" t="s">
        <v>225</v>
      </c>
      <c r="G125" s="23" t="s">
        <v>26</v>
      </c>
      <c r="H125" s="8">
        <v>100</v>
      </c>
      <c r="I125" s="27">
        <f t="shared" si="38"/>
        <v>256.410256410256</v>
      </c>
      <c r="J125" s="27">
        <f t="shared" si="40"/>
        <v>43.5897435897436</v>
      </c>
      <c r="K125" s="36">
        <v>300</v>
      </c>
      <c r="L125" s="37"/>
      <c r="M125" s="37"/>
      <c r="N125" s="38"/>
      <c r="O125" s="10"/>
      <c r="P125" s="6"/>
      <c r="Q125" s="6"/>
    </row>
    <row r="126" s="8" customFormat="1" hidden="1" customHeight="1" spans="1:17">
      <c r="A126" s="21" t="s">
        <v>15</v>
      </c>
      <c r="B126" s="26" t="s">
        <v>21</v>
      </c>
      <c r="C126" s="26" t="s">
        <v>53</v>
      </c>
      <c r="D126" s="8" t="s">
        <v>226</v>
      </c>
      <c r="E126" s="8" t="s">
        <v>75</v>
      </c>
      <c r="F126" s="8" t="s">
        <v>124</v>
      </c>
      <c r="G126" s="23" t="s">
        <v>26</v>
      </c>
      <c r="H126" s="8">
        <v>200</v>
      </c>
      <c r="I126" s="53">
        <f t="shared" si="38"/>
        <v>803.418803418803</v>
      </c>
      <c r="J126" s="27">
        <f t="shared" si="39"/>
        <v>136.581196581197</v>
      </c>
      <c r="K126" s="36">
        <v>940</v>
      </c>
      <c r="L126" s="37"/>
      <c r="M126" s="37"/>
      <c r="N126" s="44"/>
      <c r="O126" s="10"/>
      <c r="P126" s="6"/>
      <c r="Q126" s="6"/>
    </row>
    <row r="127" s="8" customFormat="1" hidden="1" customHeight="1" spans="1:17">
      <c r="A127" s="21"/>
      <c r="B127" s="8" t="s">
        <v>21</v>
      </c>
      <c r="C127" s="8" t="s">
        <v>53</v>
      </c>
      <c r="D127" s="8" t="s">
        <v>226</v>
      </c>
      <c r="E127" s="8" t="s">
        <v>75</v>
      </c>
      <c r="F127" s="8" t="s">
        <v>124</v>
      </c>
      <c r="G127" s="23"/>
      <c r="H127" s="8">
        <v>100</v>
      </c>
      <c r="I127" s="27">
        <f t="shared" si="38"/>
        <v>401.709401709402</v>
      </c>
      <c r="J127" s="27">
        <f t="shared" si="40"/>
        <v>68.2905982905983</v>
      </c>
      <c r="K127" s="46">
        <v>470</v>
      </c>
      <c r="L127" s="46"/>
      <c r="M127" s="46"/>
      <c r="N127" s="44"/>
      <c r="O127" s="10"/>
      <c r="P127" s="6"/>
      <c r="Q127" s="6"/>
    </row>
    <row r="128" s="8" customFormat="1" hidden="1" customHeight="1" spans="1:17">
      <c r="A128" s="21" t="s">
        <v>15</v>
      </c>
      <c r="B128" s="26" t="s">
        <v>21</v>
      </c>
      <c r="C128" s="26" t="s">
        <v>95</v>
      </c>
      <c r="D128" s="8" t="s">
        <v>227</v>
      </c>
      <c r="E128" s="8" t="s">
        <v>228</v>
      </c>
      <c r="F128" s="8" t="s">
        <v>229</v>
      </c>
      <c r="G128" s="23" t="s">
        <v>26</v>
      </c>
      <c r="H128" s="8">
        <v>200</v>
      </c>
      <c r="I128" s="45">
        <f t="shared" si="38"/>
        <v>3820.51282051282</v>
      </c>
      <c r="J128" s="27">
        <f t="shared" si="39"/>
        <v>649.487179487179</v>
      </c>
      <c r="K128" s="36">
        <v>4470</v>
      </c>
      <c r="L128" s="37"/>
      <c r="M128" s="37"/>
      <c r="N128" s="44"/>
      <c r="O128" s="10"/>
      <c r="P128" s="6"/>
      <c r="Q128" s="6"/>
    </row>
    <row r="129" s="8" customFormat="1" hidden="1" customHeight="1" spans="1:17">
      <c r="A129" s="21" t="s">
        <v>15</v>
      </c>
      <c r="B129" s="8" t="s">
        <v>61</v>
      </c>
      <c r="C129" s="8" t="s">
        <v>131</v>
      </c>
      <c r="D129" s="8" t="s">
        <v>230</v>
      </c>
      <c r="E129" s="8" t="s">
        <v>149</v>
      </c>
      <c r="F129" s="8" t="s">
        <v>231</v>
      </c>
      <c r="G129" s="23" t="s">
        <v>26</v>
      </c>
      <c r="H129" s="8">
        <v>400</v>
      </c>
      <c r="I129" s="27">
        <v>2461.53846153</v>
      </c>
      <c r="J129" s="27">
        <f t="shared" ref="J129:J134" si="41">I129*0.17</f>
        <v>418.4615384601</v>
      </c>
      <c r="K129" s="36">
        <f t="shared" ref="K129:K135" si="42">I129+J129</f>
        <v>2879.9999999901</v>
      </c>
      <c r="L129" s="37"/>
      <c r="M129" s="37"/>
      <c r="N129" s="38">
        <f>SUM(K129:K130)</f>
        <v>3029.9999999901</v>
      </c>
      <c r="O129" s="10"/>
      <c r="P129" s="6"/>
      <c r="Q129" s="6"/>
    </row>
    <row r="130" s="8" customFormat="1" hidden="1" customHeight="1" spans="1:17">
      <c r="A130" s="21" t="s">
        <v>15</v>
      </c>
      <c r="B130" s="8" t="s">
        <v>160</v>
      </c>
      <c r="C130" s="8" t="s">
        <v>131</v>
      </c>
      <c r="D130" s="8" t="s">
        <v>230</v>
      </c>
      <c r="E130" s="8" t="s">
        <v>149</v>
      </c>
      <c r="F130" s="8" t="s">
        <v>232</v>
      </c>
      <c r="G130" s="23" t="s">
        <v>26</v>
      </c>
      <c r="H130" s="8">
        <v>100</v>
      </c>
      <c r="I130" s="27">
        <f t="shared" ref="I130:I132" si="43">K130/1.17</f>
        <v>128.205128205128</v>
      </c>
      <c r="J130" s="27">
        <f t="shared" si="41"/>
        <v>21.7948717948718</v>
      </c>
      <c r="K130" s="36">
        <v>150</v>
      </c>
      <c r="L130" s="37"/>
      <c r="M130" s="37"/>
      <c r="N130" s="38"/>
      <c r="O130" s="10"/>
      <c r="P130" s="6"/>
      <c r="Q130" s="6"/>
    </row>
    <row r="131" s="8" customFormat="1" hidden="1" customHeight="1" spans="1:17">
      <c r="A131" s="21" t="s">
        <v>15</v>
      </c>
      <c r="B131" s="8" t="s">
        <v>160</v>
      </c>
      <c r="C131" s="8" t="s">
        <v>22</v>
      </c>
      <c r="D131" s="8" t="s">
        <v>233</v>
      </c>
      <c r="E131" s="8" t="s">
        <v>44</v>
      </c>
      <c r="F131" s="8" t="s">
        <v>234</v>
      </c>
      <c r="G131" s="23" t="s">
        <v>26</v>
      </c>
      <c r="H131" s="8">
        <v>300</v>
      </c>
      <c r="I131" s="27">
        <f t="shared" si="43"/>
        <v>897.435897435897</v>
      </c>
      <c r="J131" s="27">
        <f t="shared" si="41"/>
        <v>152.564102564103</v>
      </c>
      <c r="K131" s="36">
        <v>1050</v>
      </c>
      <c r="L131" s="37"/>
      <c r="M131" s="37"/>
      <c r="N131" s="38">
        <f>SUM(K131:K132)</f>
        <v>1270</v>
      </c>
      <c r="O131" s="10"/>
      <c r="P131" s="6"/>
      <c r="Q131" s="6"/>
    </row>
    <row r="132" s="8" customFormat="1" hidden="1" customHeight="1" spans="1:17">
      <c r="A132" s="21" t="s">
        <v>15</v>
      </c>
      <c r="B132" s="8" t="s">
        <v>160</v>
      </c>
      <c r="C132" s="8" t="s">
        <v>170</v>
      </c>
      <c r="D132" s="8" t="s">
        <v>235</v>
      </c>
      <c r="E132" s="8" t="s">
        <v>51</v>
      </c>
      <c r="F132" s="8" t="s">
        <v>236</v>
      </c>
      <c r="G132" s="23" t="s">
        <v>26</v>
      </c>
      <c r="H132" s="8">
        <v>100</v>
      </c>
      <c r="I132" s="27">
        <f t="shared" si="43"/>
        <v>188.034188034188</v>
      </c>
      <c r="J132" s="27">
        <f t="shared" si="41"/>
        <v>31.965811965812</v>
      </c>
      <c r="K132" s="36">
        <v>220</v>
      </c>
      <c r="L132" s="37"/>
      <c r="M132" s="37"/>
      <c r="N132" s="38"/>
      <c r="O132" s="10"/>
      <c r="P132" s="6"/>
      <c r="Q132" s="6"/>
    </row>
    <row r="133" s="8" customFormat="1" hidden="1" customHeight="1" spans="1:17">
      <c r="A133" s="21" t="s">
        <v>15</v>
      </c>
      <c r="B133" s="8" t="s">
        <v>237</v>
      </c>
      <c r="C133" s="8" t="s">
        <v>238</v>
      </c>
      <c r="D133" s="8" t="s">
        <v>239</v>
      </c>
      <c r="E133" s="8" t="s">
        <v>133</v>
      </c>
      <c r="F133" s="8" t="s">
        <v>98</v>
      </c>
      <c r="G133" s="23" t="s">
        <v>26</v>
      </c>
      <c r="H133" s="8">
        <v>4000</v>
      </c>
      <c r="I133" s="27">
        <v>36273.5</v>
      </c>
      <c r="J133" s="27">
        <f t="shared" si="41"/>
        <v>6166.495</v>
      </c>
      <c r="K133" s="36">
        <f t="shared" si="42"/>
        <v>42439.995</v>
      </c>
      <c r="L133" s="37"/>
      <c r="M133" s="37"/>
      <c r="N133" s="44"/>
      <c r="O133" s="10"/>
      <c r="P133" s="6"/>
      <c r="Q133" s="6"/>
    </row>
    <row r="134" s="8" customFormat="1" hidden="1" customHeight="1" spans="1:17">
      <c r="A134" s="21" t="s">
        <v>15</v>
      </c>
      <c r="B134" s="8" t="s">
        <v>237</v>
      </c>
      <c r="C134" s="8" t="s">
        <v>238</v>
      </c>
      <c r="D134" s="8" t="s">
        <v>239</v>
      </c>
      <c r="E134" s="8" t="s">
        <v>133</v>
      </c>
      <c r="F134" s="8" t="s">
        <v>98</v>
      </c>
      <c r="G134" s="23" t="s">
        <v>26</v>
      </c>
      <c r="H134" s="8">
        <v>4000</v>
      </c>
      <c r="I134" s="27">
        <v>36273.5</v>
      </c>
      <c r="J134" s="27">
        <f t="shared" si="41"/>
        <v>6166.495</v>
      </c>
      <c r="K134" s="36">
        <f t="shared" si="42"/>
        <v>42439.995</v>
      </c>
      <c r="L134" s="37"/>
      <c r="M134" s="37"/>
      <c r="N134" s="44"/>
      <c r="O134" s="10"/>
      <c r="P134" s="6"/>
      <c r="Q134" s="6"/>
    </row>
    <row r="135" s="8" customFormat="1" hidden="1" customHeight="1" spans="1:17">
      <c r="A135" s="21" t="s">
        <v>15</v>
      </c>
      <c r="B135" s="8" t="s">
        <v>240</v>
      </c>
      <c r="C135" s="8" t="s">
        <v>38</v>
      </c>
      <c r="D135" s="26" t="s">
        <v>241</v>
      </c>
      <c r="E135" s="8" t="s">
        <v>191</v>
      </c>
      <c r="F135" s="8" t="s">
        <v>242</v>
      </c>
      <c r="G135" s="23" t="s">
        <v>26</v>
      </c>
      <c r="H135" s="8">
        <v>1000</v>
      </c>
      <c r="I135" s="53">
        <v>16051.28</v>
      </c>
      <c r="J135" s="27">
        <v>2728.72</v>
      </c>
      <c r="K135" s="36">
        <f t="shared" si="42"/>
        <v>18780</v>
      </c>
      <c r="L135" s="37"/>
      <c r="M135" s="37"/>
      <c r="N135" s="44"/>
      <c r="O135" s="10"/>
      <c r="P135" s="6"/>
      <c r="Q135" s="6"/>
    </row>
    <row r="136" s="8" customFormat="1" hidden="1" customHeight="1" spans="1:17">
      <c r="A136" s="21" t="s">
        <v>15</v>
      </c>
      <c r="B136" s="26" t="s">
        <v>106</v>
      </c>
      <c r="C136" s="26" t="s">
        <v>38</v>
      </c>
      <c r="D136" s="26" t="s">
        <v>241</v>
      </c>
      <c r="E136" s="8" t="s">
        <v>243</v>
      </c>
      <c r="F136" s="8" t="s">
        <v>242</v>
      </c>
      <c r="G136" s="23" t="s">
        <v>26</v>
      </c>
      <c r="H136" s="8">
        <v>480</v>
      </c>
      <c r="I136" s="45">
        <f t="shared" ref="I136:I138" si="44">K136/1.17</f>
        <v>10108.7179487179</v>
      </c>
      <c r="J136" s="27">
        <f t="shared" ref="J136:J138" si="45">K136-I136</f>
        <v>1718.48205128205</v>
      </c>
      <c r="K136" s="36">
        <v>11827.2</v>
      </c>
      <c r="L136" s="37"/>
      <c r="M136" s="37"/>
      <c r="N136" s="44"/>
      <c r="O136" s="10"/>
      <c r="P136" s="6"/>
      <c r="Q136" s="6"/>
    </row>
    <row r="137" s="8" customFormat="1" hidden="1" customHeight="1" spans="1:17">
      <c r="A137" s="21" t="s">
        <v>15</v>
      </c>
      <c r="B137" s="26" t="s">
        <v>106</v>
      </c>
      <c r="C137" s="26" t="s">
        <v>38</v>
      </c>
      <c r="D137" s="26" t="s">
        <v>241</v>
      </c>
      <c r="E137" s="8" t="s">
        <v>243</v>
      </c>
      <c r="F137" s="8" t="s">
        <v>242</v>
      </c>
      <c r="G137" s="23" t="s">
        <v>26</v>
      </c>
      <c r="H137" s="8">
        <v>480</v>
      </c>
      <c r="I137" s="45">
        <f t="shared" si="44"/>
        <v>10108.7179487179</v>
      </c>
      <c r="J137" s="27">
        <f t="shared" si="45"/>
        <v>1718.48205128205</v>
      </c>
      <c r="K137" s="36">
        <v>11827.2</v>
      </c>
      <c r="L137" s="37"/>
      <c r="M137" s="37"/>
      <c r="N137" s="44"/>
      <c r="O137" s="10"/>
      <c r="P137" s="6"/>
      <c r="Q137" s="6"/>
    </row>
    <row r="138" s="8" customFormat="1" hidden="1" customHeight="1" spans="1:17">
      <c r="A138" s="21" t="s">
        <v>15</v>
      </c>
      <c r="B138" s="26" t="s">
        <v>106</v>
      </c>
      <c r="C138" s="26" t="s">
        <v>38</v>
      </c>
      <c r="D138" s="26" t="s">
        <v>241</v>
      </c>
      <c r="E138" s="8" t="s">
        <v>243</v>
      </c>
      <c r="F138" s="8" t="s">
        <v>242</v>
      </c>
      <c r="G138" s="23" t="s">
        <v>26</v>
      </c>
      <c r="H138" s="8">
        <v>480</v>
      </c>
      <c r="I138" s="45">
        <f t="shared" si="44"/>
        <v>10108.7179487179</v>
      </c>
      <c r="J138" s="27">
        <f t="shared" si="45"/>
        <v>1718.48205128205</v>
      </c>
      <c r="K138" s="36">
        <v>11827.2</v>
      </c>
      <c r="L138" s="37"/>
      <c r="M138" s="37"/>
      <c r="N138" s="44"/>
      <c r="O138" s="10"/>
      <c r="P138" s="6"/>
      <c r="Q138" s="6"/>
    </row>
    <row r="139" s="8" customFormat="1" hidden="1" customHeight="1" spans="1:17">
      <c r="A139" s="21" t="s">
        <v>15</v>
      </c>
      <c r="B139" s="26" t="s">
        <v>209</v>
      </c>
      <c r="C139" s="26" t="s">
        <v>38</v>
      </c>
      <c r="D139" s="8" t="s">
        <v>241</v>
      </c>
      <c r="E139" s="8" t="s">
        <v>191</v>
      </c>
      <c r="G139" s="23"/>
      <c r="H139" s="8">
        <v>4000</v>
      </c>
      <c r="I139" s="27">
        <v>64205.13</v>
      </c>
      <c r="J139" s="27">
        <v>10914.87</v>
      </c>
      <c r="K139" s="36">
        <f t="shared" ref="K139:K144" si="46">I139+J139</f>
        <v>75120</v>
      </c>
      <c r="L139" s="37"/>
      <c r="M139" s="37"/>
      <c r="N139" s="38">
        <f>SUM(K139:K141)</f>
        <v>143634</v>
      </c>
      <c r="O139" s="10"/>
      <c r="P139" s="6"/>
      <c r="Q139" s="6"/>
    </row>
    <row r="140" s="8" customFormat="1" hidden="1" customHeight="1" spans="1:17">
      <c r="A140" s="21" t="s">
        <v>15</v>
      </c>
      <c r="B140" s="26" t="s">
        <v>209</v>
      </c>
      <c r="C140" s="26" t="s">
        <v>38</v>
      </c>
      <c r="D140" s="8" t="s">
        <v>241</v>
      </c>
      <c r="E140" s="8" t="s">
        <v>191</v>
      </c>
      <c r="G140" s="23"/>
      <c r="H140" s="8">
        <v>3000</v>
      </c>
      <c r="I140" s="27">
        <v>48153.85</v>
      </c>
      <c r="J140" s="27">
        <v>8186.15</v>
      </c>
      <c r="K140" s="36">
        <f t="shared" si="46"/>
        <v>56340</v>
      </c>
      <c r="L140" s="37"/>
      <c r="M140" s="37"/>
      <c r="N140" s="38"/>
      <c r="O140" s="10"/>
      <c r="P140" s="6"/>
      <c r="Q140" s="6"/>
    </row>
    <row r="141" s="1" customFormat="1" customHeight="1" spans="1:17">
      <c r="A141" s="12" t="s">
        <v>15</v>
      </c>
      <c r="B141" s="24" t="s">
        <v>106</v>
      </c>
      <c r="C141" s="25" t="s">
        <v>22</v>
      </c>
      <c r="D141" s="25" t="s">
        <v>130</v>
      </c>
      <c r="E141" s="1" t="s">
        <v>100</v>
      </c>
      <c r="F141" s="13" t="s">
        <v>244</v>
      </c>
      <c r="G141" s="14" t="s">
        <v>42</v>
      </c>
      <c r="H141" s="13">
        <v>600</v>
      </c>
      <c r="I141" s="39">
        <f t="shared" ref="I141:I152" si="47">K141/1.17</f>
        <v>10405.1282051282</v>
      </c>
      <c r="J141" s="15">
        <f>K141-I141</f>
        <v>1768.87179487179</v>
      </c>
      <c r="K141" s="34">
        <v>12174</v>
      </c>
      <c r="L141" s="41">
        <f>K141*0.936</f>
        <v>11394.864</v>
      </c>
      <c r="M141" s="41">
        <f>L141/H141</f>
        <v>18.99144</v>
      </c>
      <c r="N141" s="42"/>
      <c r="O141" s="17"/>
      <c r="P141" s="7"/>
      <c r="Q141" s="7"/>
    </row>
    <row r="142" s="1" customFormat="1" customHeight="1" spans="1:17">
      <c r="A142" s="12" t="s">
        <v>15</v>
      </c>
      <c r="B142" s="1" t="s">
        <v>245</v>
      </c>
      <c r="C142" s="25" t="s">
        <v>22</v>
      </c>
      <c r="D142" s="25" t="s">
        <v>23</v>
      </c>
      <c r="E142" s="1" t="s">
        <v>158</v>
      </c>
      <c r="F142" s="13" t="s">
        <v>242</v>
      </c>
      <c r="G142" s="14" t="s">
        <v>26</v>
      </c>
      <c r="H142" s="13">
        <v>1440</v>
      </c>
      <c r="I142" s="39">
        <v>33600</v>
      </c>
      <c r="J142" s="15">
        <v>5712</v>
      </c>
      <c r="K142" s="34">
        <f t="shared" si="46"/>
        <v>39312</v>
      </c>
      <c r="L142" s="41">
        <f>K142*0.936</f>
        <v>36796.032</v>
      </c>
      <c r="M142" s="41">
        <f>L142/H142</f>
        <v>25.5528</v>
      </c>
      <c r="N142" s="15"/>
      <c r="O142" s="17"/>
      <c r="P142" s="7"/>
      <c r="Q142" s="7"/>
    </row>
    <row r="143" s="1" customFormat="1" customHeight="1" spans="1:17">
      <c r="A143" s="12" t="s">
        <v>15</v>
      </c>
      <c r="B143" s="1" t="s">
        <v>245</v>
      </c>
      <c r="C143" s="25" t="s">
        <v>22</v>
      </c>
      <c r="D143" s="25" t="s">
        <v>23</v>
      </c>
      <c r="E143" s="1" t="s">
        <v>24</v>
      </c>
      <c r="F143" s="13" t="s">
        <v>25</v>
      </c>
      <c r="G143" s="14" t="s">
        <v>26</v>
      </c>
      <c r="H143" s="13">
        <v>100</v>
      </c>
      <c r="I143" s="39">
        <v>2290.6</v>
      </c>
      <c r="J143" s="15">
        <v>389.4</v>
      </c>
      <c r="K143" s="34">
        <f t="shared" si="46"/>
        <v>2680</v>
      </c>
      <c r="L143" s="41">
        <f>K143*0.936</f>
        <v>2508.48</v>
      </c>
      <c r="M143" s="41">
        <f>L143/H143</f>
        <v>25.0848</v>
      </c>
      <c r="N143" s="15"/>
      <c r="O143" s="17"/>
      <c r="P143" s="7"/>
      <c r="Q143" s="7"/>
    </row>
    <row r="144" s="1" customFormat="1" customHeight="1" spans="1:17">
      <c r="A144" s="12" t="s">
        <v>15</v>
      </c>
      <c r="B144" s="1" t="s">
        <v>245</v>
      </c>
      <c r="C144" s="25" t="s">
        <v>22</v>
      </c>
      <c r="D144" s="25" t="s">
        <v>23</v>
      </c>
      <c r="E144" s="1" t="s">
        <v>24</v>
      </c>
      <c r="F144" s="13" t="s">
        <v>25</v>
      </c>
      <c r="G144" s="14" t="s">
        <v>26</v>
      </c>
      <c r="H144" s="13">
        <v>200</v>
      </c>
      <c r="I144" s="39">
        <v>4581.2</v>
      </c>
      <c r="J144" s="15">
        <v>778.8</v>
      </c>
      <c r="K144" s="34">
        <f t="shared" si="46"/>
        <v>5360</v>
      </c>
      <c r="L144" s="41">
        <f>K144*0.936</f>
        <v>5016.96</v>
      </c>
      <c r="M144" s="41">
        <f>L144/H144</f>
        <v>25.0848</v>
      </c>
      <c r="N144" s="15"/>
      <c r="O144" s="17"/>
      <c r="P144" s="7"/>
      <c r="Q144" s="7"/>
    </row>
    <row r="145" s="8" customFormat="1" hidden="1" customHeight="1" spans="1:17">
      <c r="A145" s="21" t="s">
        <v>15</v>
      </c>
      <c r="B145" s="8" t="s">
        <v>160</v>
      </c>
      <c r="C145" s="8" t="s">
        <v>246</v>
      </c>
      <c r="D145" s="8" t="s">
        <v>247</v>
      </c>
      <c r="E145" s="8" t="s">
        <v>248</v>
      </c>
      <c r="F145" s="8" t="s">
        <v>246</v>
      </c>
      <c r="G145" s="23" t="s">
        <v>249</v>
      </c>
      <c r="H145" s="8">
        <v>1</v>
      </c>
      <c r="I145" s="27">
        <f t="shared" si="47"/>
        <v>8.54700854700855</v>
      </c>
      <c r="J145" s="27">
        <f t="shared" ref="J145:J151" si="48">I145*0.17</f>
        <v>1.45299145299145</v>
      </c>
      <c r="K145" s="36">
        <v>10</v>
      </c>
      <c r="L145" s="37"/>
      <c r="M145" s="37"/>
      <c r="N145" s="44"/>
      <c r="O145" s="10"/>
      <c r="P145" s="6"/>
      <c r="Q145" s="6"/>
    </row>
    <row r="146" s="8" customFormat="1" hidden="1" customHeight="1" spans="1:17">
      <c r="A146" s="21" t="s">
        <v>15</v>
      </c>
      <c r="B146" s="8" t="s">
        <v>160</v>
      </c>
      <c r="C146" s="8" t="s">
        <v>250</v>
      </c>
      <c r="D146" s="8" t="s">
        <v>251</v>
      </c>
      <c r="E146" s="8" t="s">
        <v>252</v>
      </c>
      <c r="F146" s="8" t="s">
        <v>250</v>
      </c>
      <c r="G146" s="23" t="s">
        <v>20</v>
      </c>
      <c r="H146" s="8">
        <v>30</v>
      </c>
      <c r="I146" s="27">
        <f t="shared" si="47"/>
        <v>717.948717948718</v>
      </c>
      <c r="J146" s="27">
        <f t="shared" si="48"/>
        <v>122.051282051282</v>
      </c>
      <c r="K146" s="36">
        <v>840</v>
      </c>
      <c r="L146" s="37"/>
      <c r="M146" s="37"/>
      <c r="N146" s="38">
        <f>SUM(K146:K151)</f>
        <v>54650</v>
      </c>
      <c r="O146" s="10"/>
      <c r="P146" s="6"/>
      <c r="Q146" s="6"/>
    </row>
    <row r="147" s="8" customFormat="1" hidden="1" customHeight="1" spans="1:17">
      <c r="A147" s="21" t="s">
        <v>15</v>
      </c>
      <c r="B147" s="8" t="s">
        <v>150</v>
      </c>
      <c r="C147" s="8" t="s">
        <v>250</v>
      </c>
      <c r="D147" s="8" t="s">
        <v>251</v>
      </c>
      <c r="E147" s="8" t="s">
        <v>253</v>
      </c>
      <c r="F147" s="8" t="s">
        <v>254</v>
      </c>
      <c r="G147" s="23" t="s">
        <v>20</v>
      </c>
      <c r="H147" s="8">
        <v>200</v>
      </c>
      <c r="I147" s="53">
        <f t="shared" si="47"/>
        <v>5504.2735042735</v>
      </c>
      <c r="J147" s="27">
        <f t="shared" ref="J147:J149" si="49">K147-I147</f>
        <v>935.726495726495</v>
      </c>
      <c r="K147" s="36">
        <v>6440</v>
      </c>
      <c r="L147" s="37"/>
      <c r="M147" s="37"/>
      <c r="N147" s="38"/>
      <c r="O147" s="10"/>
      <c r="P147" s="6"/>
      <c r="Q147" s="6"/>
    </row>
    <row r="148" s="8" customFormat="1" hidden="1" customHeight="1" spans="1:17">
      <c r="A148" s="21" t="s">
        <v>15</v>
      </c>
      <c r="B148" s="8" t="s">
        <v>116</v>
      </c>
      <c r="C148" s="8" t="s">
        <v>250</v>
      </c>
      <c r="D148" s="8" t="s">
        <v>251</v>
      </c>
      <c r="E148" s="8" t="s">
        <v>252</v>
      </c>
      <c r="F148" s="8" t="s">
        <v>250</v>
      </c>
      <c r="G148" s="23" t="s">
        <v>20</v>
      </c>
      <c r="H148" s="8">
        <v>400</v>
      </c>
      <c r="I148" s="53">
        <f t="shared" si="47"/>
        <v>11008.547008547</v>
      </c>
      <c r="J148" s="27">
        <f t="shared" si="49"/>
        <v>1871.45299145299</v>
      </c>
      <c r="K148" s="36">
        <v>12880</v>
      </c>
      <c r="L148" s="37"/>
      <c r="M148" s="37"/>
      <c r="N148" s="38"/>
      <c r="O148" s="10"/>
      <c r="P148" s="6"/>
      <c r="Q148" s="6"/>
    </row>
    <row r="149" s="8" customFormat="1" hidden="1" customHeight="1" spans="1:17">
      <c r="A149" s="21" t="s">
        <v>15</v>
      </c>
      <c r="B149" s="26" t="s">
        <v>34</v>
      </c>
      <c r="C149" s="26" t="s">
        <v>95</v>
      </c>
      <c r="D149" s="26" t="s">
        <v>255</v>
      </c>
      <c r="E149" s="8" t="s">
        <v>256</v>
      </c>
      <c r="F149" s="8" t="s">
        <v>257</v>
      </c>
      <c r="G149" s="23" t="s">
        <v>20</v>
      </c>
      <c r="H149" s="8">
        <v>1000</v>
      </c>
      <c r="I149" s="45">
        <f t="shared" si="47"/>
        <v>29401.7094017094</v>
      </c>
      <c r="J149" s="27">
        <f t="shared" si="49"/>
        <v>4998.2905982906</v>
      </c>
      <c r="K149" s="36">
        <f>6880+27520</f>
        <v>34400</v>
      </c>
      <c r="L149" s="37"/>
      <c r="M149" s="37"/>
      <c r="N149" s="38"/>
      <c r="O149" s="10"/>
      <c r="P149" s="6"/>
      <c r="Q149" s="6"/>
    </row>
    <row r="150" s="8" customFormat="1" hidden="1" customHeight="1" spans="1:17">
      <c r="A150" s="21" t="s">
        <v>15</v>
      </c>
      <c r="B150" s="8" t="s">
        <v>160</v>
      </c>
      <c r="C150" s="8" t="s">
        <v>246</v>
      </c>
      <c r="D150" s="8" t="s">
        <v>258</v>
      </c>
      <c r="E150" s="8" t="s">
        <v>259</v>
      </c>
      <c r="F150" s="8" t="s">
        <v>246</v>
      </c>
      <c r="G150" s="23" t="s">
        <v>249</v>
      </c>
      <c r="H150" s="8">
        <v>1</v>
      </c>
      <c r="I150" s="27">
        <f t="shared" si="47"/>
        <v>38.4615384615385</v>
      </c>
      <c r="J150" s="27">
        <f t="shared" si="48"/>
        <v>6.53846153846154</v>
      </c>
      <c r="K150" s="36">
        <v>45</v>
      </c>
      <c r="L150" s="37"/>
      <c r="M150" s="37"/>
      <c r="N150" s="38"/>
      <c r="O150" s="10"/>
      <c r="P150" s="6"/>
      <c r="Q150" s="6"/>
    </row>
    <row r="151" s="8" customFormat="1" hidden="1" customHeight="1" spans="1:17">
      <c r="A151" s="21" t="s">
        <v>15</v>
      </c>
      <c r="B151" s="8" t="s">
        <v>160</v>
      </c>
      <c r="C151" s="8" t="s">
        <v>246</v>
      </c>
      <c r="D151" s="8" t="s">
        <v>258</v>
      </c>
      <c r="E151" s="8" t="s">
        <v>259</v>
      </c>
      <c r="F151" s="8" t="s">
        <v>246</v>
      </c>
      <c r="G151" s="23" t="s">
        <v>249</v>
      </c>
      <c r="H151" s="8">
        <v>1</v>
      </c>
      <c r="I151" s="27">
        <f t="shared" si="47"/>
        <v>38.4615384615385</v>
      </c>
      <c r="J151" s="27">
        <f t="shared" si="48"/>
        <v>6.53846153846154</v>
      </c>
      <c r="K151" s="36">
        <v>45</v>
      </c>
      <c r="L151" s="37"/>
      <c r="M151" s="37"/>
      <c r="N151" s="38"/>
      <c r="O151" s="10"/>
      <c r="P151" s="6"/>
      <c r="Q151" s="6"/>
    </row>
    <row r="152" s="8" customFormat="1" hidden="1" customHeight="1" spans="1:17">
      <c r="A152" s="21" t="s">
        <v>15</v>
      </c>
      <c r="B152" s="8" t="s">
        <v>260</v>
      </c>
      <c r="C152" s="8" t="s">
        <v>261</v>
      </c>
      <c r="D152" s="8" t="s">
        <v>262</v>
      </c>
      <c r="E152" s="8" t="s">
        <v>263</v>
      </c>
      <c r="F152" s="8" t="s">
        <v>264</v>
      </c>
      <c r="G152" s="23" t="s">
        <v>265</v>
      </c>
      <c r="H152" s="8">
        <v>300</v>
      </c>
      <c r="I152" s="45">
        <f t="shared" si="47"/>
        <v>1076.92307692308</v>
      </c>
      <c r="J152" s="27">
        <f t="shared" ref="J152:J156" si="50">K152-I152</f>
        <v>183.076923076923</v>
      </c>
      <c r="K152" s="36">
        <v>1260</v>
      </c>
      <c r="L152" s="37"/>
      <c r="M152" s="37"/>
      <c r="N152" s="44"/>
      <c r="O152" s="10"/>
      <c r="P152" s="6"/>
      <c r="Q152" s="6"/>
    </row>
    <row r="153" s="1" customFormat="1" customHeight="1" spans="1:17">
      <c r="A153" s="12" t="s">
        <v>15</v>
      </c>
      <c r="B153" s="1" t="s">
        <v>266</v>
      </c>
      <c r="C153" s="25" t="s">
        <v>267</v>
      </c>
      <c r="D153" s="25" t="s">
        <v>268</v>
      </c>
      <c r="E153" s="1" t="s">
        <v>269</v>
      </c>
      <c r="F153" s="13" t="s">
        <v>270</v>
      </c>
      <c r="G153" s="14" t="s">
        <v>20</v>
      </c>
      <c r="H153" s="13">
        <v>200</v>
      </c>
      <c r="I153" s="15">
        <v>3158.97</v>
      </c>
      <c r="J153" s="15">
        <f t="shared" ref="J153:J162" si="51">I153*0.17</f>
        <v>537.0249</v>
      </c>
      <c r="K153" s="34">
        <f t="shared" ref="K153:K159" si="52">I153+J153</f>
        <v>3695.9949</v>
      </c>
      <c r="L153" s="41">
        <f>K153*0.936</f>
        <v>3459.4512264</v>
      </c>
      <c r="M153" s="41">
        <f>L153/H153</f>
        <v>17.297256132</v>
      </c>
      <c r="N153" s="15"/>
      <c r="O153" s="17"/>
      <c r="P153" s="7"/>
      <c r="Q153" s="7"/>
    </row>
    <row r="154" s="1" customFormat="1" customHeight="1" spans="1:17">
      <c r="A154" s="12" t="s">
        <v>15</v>
      </c>
      <c r="B154" s="1" t="s">
        <v>271</v>
      </c>
      <c r="C154" s="25" t="s">
        <v>272</v>
      </c>
      <c r="D154" s="25" t="s">
        <v>268</v>
      </c>
      <c r="E154" s="1" t="s">
        <v>273</v>
      </c>
      <c r="F154" s="13" t="s">
        <v>270</v>
      </c>
      <c r="G154" s="14" t="s">
        <v>20</v>
      </c>
      <c r="H154" s="13">
        <v>200</v>
      </c>
      <c r="I154" s="15">
        <v>1914.534</v>
      </c>
      <c r="J154" s="15">
        <f t="shared" si="51"/>
        <v>325.47078</v>
      </c>
      <c r="K154" s="34">
        <f t="shared" si="52"/>
        <v>2240.00478</v>
      </c>
      <c r="L154" s="41">
        <f>K154*0.936</f>
        <v>2096.64447408</v>
      </c>
      <c r="M154" s="41">
        <f>L154/H154</f>
        <v>10.4832223704</v>
      </c>
      <c r="N154" s="42">
        <f>SUM(K154:K157)</f>
        <v>9812.00598</v>
      </c>
      <c r="O154" s="17"/>
      <c r="P154" s="7"/>
      <c r="Q154" s="7"/>
    </row>
    <row r="155" s="8" customFormat="1" hidden="1" customHeight="1" spans="1:17">
      <c r="A155" s="21" t="s">
        <v>15</v>
      </c>
      <c r="B155" s="58" t="s">
        <v>260</v>
      </c>
      <c r="C155" s="58" t="s">
        <v>274</v>
      </c>
      <c r="D155" s="8" t="s">
        <v>275</v>
      </c>
      <c r="E155" s="8" t="s">
        <v>276</v>
      </c>
      <c r="F155" s="8" t="s">
        <v>277</v>
      </c>
      <c r="G155" s="23" t="s">
        <v>278</v>
      </c>
      <c r="H155" s="8">
        <v>1</v>
      </c>
      <c r="I155" s="45">
        <f t="shared" ref="I155:I161" si="53">K155/1.17</f>
        <v>299.145299145299</v>
      </c>
      <c r="J155" s="27">
        <f t="shared" si="50"/>
        <v>50.8547008547008</v>
      </c>
      <c r="K155" s="36">
        <v>350</v>
      </c>
      <c r="L155" s="37"/>
      <c r="M155" s="37"/>
      <c r="N155" s="38"/>
      <c r="O155" s="10"/>
      <c r="P155" s="6"/>
      <c r="Q155" s="6"/>
    </row>
    <row r="156" s="8" customFormat="1" hidden="1" customHeight="1" spans="1:17">
      <c r="A156" s="21" t="s">
        <v>15</v>
      </c>
      <c r="B156" s="8" t="s">
        <v>260</v>
      </c>
      <c r="C156" s="8" t="s">
        <v>274</v>
      </c>
      <c r="D156" s="8" t="s">
        <v>275</v>
      </c>
      <c r="E156" s="8" t="s">
        <v>279</v>
      </c>
      <c r="F156" s="8" t="s">
        <v>277</v>
      </c>
      <c r="G156" s="23" t="s">
        <v>278</v>
      </c>
      <c r="H156" s="8">
        <v>2</v>
      </c>
      <c r="I156" s="45">
        <f t="shared" si="53"/>
        <v>598.290598290598</v>
      </c>
      <c r="J156" s="27">
        <f t="shared" si="50"/>
        <v>101.709401709402</v>
      </c>
      <c r="K156" s="60">
        <v>700</v>
      </c>
      <c r="L156" s="61"/>
      <c r="M156" s="61"/>
      <c r="N156" s="38"/>
      <c r="O156" s="10"/>
      <c r="P156" s="6"/>
      <c r="Q156" s="6"/>
    </row>
    <row r="157" s="1" customFormat="1" customHeight="1" spans="1:17">
      <c r="A157" s="12" t="s">
        <v>15</v>
      </c>
      <c r="B157" s="1" t="s">
        <v>37</v>
      </c>
      <c r="C157" s="25" t="s">
        <v>131</v>
      </c>
      <c r="D157" s="25" t="s">
        <v>280</v>
      </c>
      <c r="E157" s="1" t="s">
        <v>281</v>
      </c>
      <c r="F157" s="13" t="s">
        <v>282</v>
      </c>
      <c r="G157" s="14" t="s">
        <v>26</v>
      </c>
      <c r="H157" s="13">
        <v>300</v>
      </c>
      <c r="I157" s="15">
        <v>5574.36</v>
      </c>
      <c r="J157" s="15">
        <f t="shared" si="51"/>
        <v>947.6412</v>
      </c>
      <c r="K157" s="34">
        <f t="shared" si="52"/>
        <v>6522.0012</v>
      </c>
      <c r="L157" s="41">
        <f>K157*0.936</f>
        <v>6104.5931232</v>
      </c>
      <c r="M157" s="41">
        <f>L157/H157</f>
        <v>20.348643744</v>
      </c>
      <c r="N157" s="42"/>
      <c r="O157" s="17"/>
      <c r="P157" s="7"/>
      <c r="Q157" s="7"/>
    </row>
    <row r="158" s="8" customFormat="1" hidden="1" customHeight="1" spans="1:17">
      <c r="A158" s="21" t="s">
        <v>15</v>
      </c>
      <c r="B158" s="8" t="s">
        <v>61</v>
      </c>
      <c r="C158" s="8" t="s">
        <v>131</v>
      </c>
      <c r="D158" s="8" t="s">
        <v>283</v>
      </c>
      <c r="E158" s="8" t="s">
        <v>284</v>
      </c>
      <c r="F158" s="8" t="s">
        <v>285</v>
      </c>
      <c r="G158" s="23" t="s">
        <v>42</v>
      </c>
      <c r="H158" s="8">
        <v>60</v>
      </c>
      <c r="I158" s="27">
        <v>1624.1025641</v>
      </c>
      <c r="J158" s="27">
        <f t="shared" si="51"/>
        <v>276.097435897</v>
      </c>
      <c r="K158" s="36">
        <f t="shared" si="52"/>
        <v>1900.199999997</v>
      </c>
      <c r="L158" s="37"/>
      <c r="M158" s="37"/>
      <c r="N158" s="44"/>
      <c r="O158" s="10"/>
      <c r="P158" s="6"/>
      <c r="Q158" s="6"/>
    </row>
    <row r="159" s="8" customFormat="1" hidden="1" customHeight="1" spans="1:17">
      <c r="A159" s="21" t="s">
        <v>15</v>
      </c>
      <c r="B159" s="8" t="s">
        <v>61</v>
      </c>
      <c r="C159" s="8" t="s">
        <v>131</v>
      </c>
      <c r="D159" s="8" t="s">
        <v>283</v>
      </c>
      <c r="E159" s="8" t="s">
        <v>284</v>
      </c>
      <c r="F159" s="8" t="s">
        <v>285</v>
      </c>
      <c r="G159" s="23" t="s">
        <v>42</v>
      </c>
      <c r="H159" s="8">
        <v>30</v>
      </c>
      <c r="I159" s="27">
        <v>812.05128205</v>
      </c>
      <c r="J159" s="27">
        <f t="shared" si="51"/>
        <v>138.0487179485</v>
      </c>
      <c r="K159" s="36">
        <f t="shared" si="52"/>
        <v>950.0999999985</v>
      </c>
      <c r="L159" s="37"/>
      <c r="M159" s="37"/>
      <c r="N159" s="44"/>
      <c r="O159" s="10"/>
      <c r="P159" s="6"/>
      <c r="Q159" s="6"/>
    </row>
    <row r="160" s="8" customFormat="1" hidden="1" customHeight="1" spans="1:17">
      <c r="A160" s="21"/>
      <c r="B160" s="8" t="s">
        <v>21</v>
      </c>
      <c r="C160" s="8" t="s">
        <v>131</v>
      </c>
      <c r="D160" s="8" t="s">
        <v>283</v>
      </c>
      <c r="E160" s="8" t="s">
        <v>286</v>
      </c>
      <c r="F160" s="8" t="s">
        <v>287</v>
      </c>
      <c r="G160" s="23"/>
      <c r="H160" s="8">
        <v>20</v>
      </c>
      <c r="I160" s="27">
        <f t="shared" si="53"/>
        <v>563.247863247863</v>
      </c>
      <c r="J160" s="27">
        <f t="shared" si="51"/>
        <v>95.7521367521368</v>
      </c>
      <c r="K160" s="48">
        <v>659</v>
      </c>
      <c r="L160" s="48"/>
      <c r="M160" s="48"/>
      <c r="N160" s="38">
        <f>SUM(K160:K163)</f>
        <v>1331.4994</v>
      </c>
      <c r="O160" s="10"/>
      <c r="P160" s="6"/>
      <c r="Q160" s="6"/>
    </row>
    <row r="161" s="8" customFormat="1" hidden="1" customHeight="1" spans="1:17">
      <c r="A161" s="21" t="s">
        <v>15</v>
      </c>
      <c r="B161" s="8" t="s">
        <v>160</v>
      </c>
      <c r="C161" s="8" t="s">
        <v>246</v>
      </c>
      <c r="D161" s="8" t="s">
        <v>288</v>
      </c>
      <c r="E161" s="8" t="s">
        <v>259</v>
      </c>
      <c r="F161" s="8" t="s">
        <v>246</v>
      </c>
      <c r="G161" s="23" t="s">
        <v>249</v>
      </c>
      <c r="H161" s="8">
        <v>1</v>
      </c>
      <c r="I161" s="27">
        <f t="shared" si="53"/>
        <v>25.6410256410256</v>
      </c>
      <c r="J161" s="27">
        <f t="shared" si="51"/>
        <v>4.35897435897436</v>
      </c>
      <c r="K161" s="36">
        <v>30</v>
      </c>
      <c r="L161" s="37"/>
      <c r="M161" s="37"/>
      <c r="N161" s="38"/>
      <c r="O161" s="10"/>
      <c r="P161" s="6"/>
      <c r="Q161" s="6"/>
    </row>
    <row r="162" s="8" customFormat="1" hidden="1" customHeight="1" spans="1:17">
      <c r="A162" s="21" t="s">
        <v>15</v>
      </c>
      <c r="B162" s="8" t="s">
        <v>289</v>
      </c>
      <c r="C162" s="8" t="s">
        <v>261</v>
      </c>
      <c r="D162" s="8" t="s">
        <v>290</v>
      </c>
      <c r="E162" s="8" t="s">
        <v>291</v>
      </c>
      <c r="F162" s="8" t="s">
        <v>292</v>
      </c>
      <c r="G162" s="23" t="s">
        <v>20</v>
      </c>
      <c r="H162" s="8">
        <v>50</v>
      </c>
      <c r="I162" s="27">
        <v>512.82</v>
      </c>
      <c r="J162" s="27">
        <f t="shared" si="51"/>
        <v>87.1794</v>
      </c>
      <c r="K162" s="36">
        <f>I162+J162</f>
        <v>599.9994</v>
      </c>
      <c r="L162" s="37"/>
      <c r="M162" s="37"/>
      <c r="N162" s="38"/>
      <c r="O162" s="10"/>
      <c r="P162" s="6"/>
      <c r="Q162" s="6"/>
    </row>
    <row r="163" s="8" customFormat="1" hidden="1" customHeight="1" spans="1:17">
      <c r="A163" s="21" t="s">
        <v>15</v>
      </c>
      <c r="B163" s="8" t="s">
        <v>260</v>
      </c>
      <c r="C163" s="8" t="s">
        <v>261</v>
      </c>
      <c r="D163" s="8" t="s">
        <v>290</v>
      </c>
      <c r="E163" s="8" t="s">
        <v>293</v>
      </c>
      <c r="F163" s="8" t="s">
        <v>292</v>
      </c>
      <c r="G163" s="23" t="s">
        <v>20</v>
      </c>
      <c r="H163" s="8">
        <v>5</v>
      </c>
      <c r="I163" s="45">
        <f t="shared" ref="I163:I170" si="54">K163/1.17</f>
        <v>36.3247863247863</v>
      </c>
      <c r="J163" s="27">
        <f t="shared" ref="J163:J170" si="55">K163-I163</f>
        <v>6.17521367521368</v>
      </c>
      <c r="K163" s="36">
        <v>42.5</v>
      </c>
      <c r="L163" s="37"/>
      <c r="M163" s="37"/>
      <c r="N163" s="38"/>
      <c r="O163" s="10"/>
      <c r="P163" s="6"/>
      <c r="Q163" s="6"/>
    </row>
    <row r="164" s="8" customFormat="1" hidden="1" customHeight="1" spans="1:17">
      <c r="A164" s="21" t="s">
        <v>15</v>
      </c>
      <c r="B164" s="8" t="s">
        <v>260</v>
      </c>
      <c r="C164" s="8" t="s">
        <v>261</v>
      </c>
      <c r="D164" s="8" t="s">
        <v>290</v>
      </c>
      <c r="E164" s="8" t="s">
        <v>294</v>
      </c>
      <c r="F164" s="8" t="s">
        <v>295</v>
      </c>
      <c r="G164" s="23" t="s">
        <v>20</v>
      </c>
      <c r="H164" s="8">
        <v>50</v>
      </c>
      <c r="I164" s="45">
        <f t="shared" si="54"/>
        <v>644.017094017094</v>
      </c>
      <c r="J164" s="27">
        <f t="shared" si="55"/>
        <v>109.482905982906</v>
      </c>
      <c r="K164" s="36">
        <v>753.5</v>
      </c>
      <c r="L164" s="37"/>
      <c r="M164" s="37"/>
      <c r="N164" s="44"/>
      <c r="O164" s="10"/>
      <c r="P164" s="6"/>
      <c r="Q164" s="6"/>
    </row>
    <row r="165" s="8" customFormat="1" hidden="1" customHeight="1" spans="1:17">
      <c r="A165" s="21"/>
      <c r="B165" s="8" t="s">
        <v>21</v>
      </c>
      <c r="C165" s="8" t="s">
        <v>131</v>
      </c>
      <c r="D165" s="8" t="s">
        <v>296</v>
      </c>
      <c r="E165" s="8" t="s">
        <v>297</v>
      </c>
      <c r="F165" s="8" t="s">
        <v>298</v>
      </c>
      <c r="G165" s="23"/>
      <c r="H165" s="8">
        <v>5</v>
      </c>
      <c r="I165" s="27">
        <f t="shared" si="54"/>
        <v>341.025641025641</v>
      </c>
      <c r="J165" s="27">
        <f t="shared" ref="J165:J167" si="56">I165*0.17</f>
        <v>57.974358974359</v>
      </c>
      <c r="K165" s="46">
        <v>399</v>
      </c>
      <c r="L165" s="46"/>
      <c r="M165" s="46"/>
      <c r="N165" s="44"/>
      <c r="O165" s="10"/>
      <c r="P165" s="6"/>
      <c r="Q165" s="6"/>
    </row>
    <row r="166" s="8" customFormat="1" hidden="1" customHeight="1" spans="1:17">
      <c r="A166" s="21"/>
      <c r="B166" s="8" t="s">
        <v>21</v>
      </c>
      <c r="C166" s="8" t="s">
        <v>131</v>
      </c>
      <c r="D166" s="8" t="s">
        <v>296</v>
      </c>
      <c r="E166" s="8" t="s">
        <v>297</v>
      </c>
      <c r="F166" s="8" t="s">
        <v>299</v>
      </c>
      <c r="G166" s="23"/>
      <c r="H166" s="8">
        <v>3</v>
      </c>
      <c r="I166" s="27">
        <f t="shared" si="54"/>
        <v>204.273504273504</v>
      </c>
      <c r="J166" s="27">
        <f t="shared" si="56"/>
        <v>34.7264957264957</v>
      </c>
      <c r="K166" s="48">
        <v>239</v>
      </c>
      <c r="L166" s="48"/>
      <c r="M166" s="48"/>
      <c r="N166" s="44"/>
      <c r="O166" s="10"/>
      <c r="P166" s="6"/>
      <c r="Q166" s="6"/>
    </row>
    <row r="167" s="1" customFormat="1" customHeight="1" spans="1:17">
      <c r="A167" s="12" t="s">
        <v>15</v>
      </c>
      <c r="B167" s="1" t="s">
        <v>160</v>
      </c>
      <c r="C167" s="25" t="s">
        <v>95</v>
      </c>
      <c r="D167" s="25" t="s">
        <v>300</v>
      </c>
      <c r="E167" s="1" t="s">
        <v>301</v>
      </c>
      <c r="F167" s="13" t="s">
        <v>302</v>
      </c>
      <c r="G167" s="14" t="s">
        <v>20</v>
      </c>
      <c r="H167" s="13">
        <v>5</v>
      </c>
      <c r="I167" s="15">
        <f t="shared" si="54"/>
        <v>126.068376068376</v>
      </c>
      <c r="J167" s="15">
        <f t="shared" si="56"/>
        <v>21.4316239316239</v>
      </c>
      <c r="K167" s="34">
        <v>147.5</v>
      </c>
      <c r="L167" s="41">
        <f>K167*0.936</f>
        <v>138.06</v>
      </c>
      <c r="M167" s="41">
        <f>L167/H167</f>
        <v>27.612</v>
      </c>
      <c r="N167" s="42">
        <f>SUM(K167:K170)</f>
        <v>19732.1</v>
      </c>
      <c r="O167" s="17"/>
      <c r="P167" s="7"/>
      <c r="Q167" s="7"/>
    </row>
    <row r="168" s="8" customFormat="1" hidden="1" customHeight="1" spans="1:17">
      <c r="A168" s="21" t="s">
        <v>15</v>
      </c>
      <c r="B168" s="26" t="s">
        <v>21</v>
      </c>
      <c r="C168" s="26" t="s">
        <v>53</v>
      </c>
      <c r="D168" s="8" t="s">
        <v>303</v>
      </c>
      <c r="E168" s="8" t="s">
        <v>304</v>
      </c>
      <c r="F168" s="8" t="s">
        <v>299</v>
      </c>
      <c r="G168" s="23" t="s">
        <v>20</v>
      </c>
      <c r="H168" s="8">
        <v>20</v>
      </c>
      <c r="I168" s="53">
        <f t="shared" si="54"/>
        <v>373.162393162393</v>
      </c>
      <c r="J168" s="27">
        <f t="shared" si="55"/>
        <v>63.4376068376068</v>
      </c>
      <c r="K168" s="54">
        <v>436.6</v>
      </c>
      <c r="L168" s="55"/>
      <c r="M168" s="55"/>
      <c r="N168" s="38"/>
      <c r="O168" s="10"/>
      <c r="P168" s="6"/>
      <c r="Q168" s="6"/>
    </row>
    <row r="169" s="8" customFormat="1" hidden="1" customHeight="1" spans="1:17">
      <c r="A169" s="21" t="s">
        <v>15</v>
      </c>
      <c r="B169" s="8" t="s">
        <v>305</v>
      </c>
      <c r="C169" s="8" t="s">
        <v>22</v>
      </c>
      <c r="D169" s="59" t="s">
        <v>306</v>
      </c>
      <c r="E169" s="8" t="s">
        <v>307</v>
      </c>
      <c r="F169" s="8" t="s">
        <v>308</v>
      </c>
      <c r="G169" s="23" t="s">
        <v>20</v>
      </c>
      <c r="H169" s="8">
        <v>400</v>
      </c>
      <c r="I169" s="45">
        <f t="shared" si="54"/>
        <v>11237.6068376068</v>
      </c>
      <c r="J169" s="27">
        <f t="shared" si="55"/>
        <v>1910.39316239316</v>
      </c>
      <c r="K169" s="36">
        <v>13148</v>
      </c>
      <c r="L169" s="37"/>
      <c r="M169" s="37"/>
      <c r="N169" s="38"/>
      <c r="O169" s="10"/>
      <c r="P169" s="6"/>
      <c r="Q169" s="6"/>
    </row>
    <row r="170" s="8" customFormat="1" hidden="1" customHeight="1" spans="1:17">
      <c r="A170" s="21" t="s">
        <v>15</v>
      </c>
      <c r="B170" s="26" t="s">
        <v>21</v>
      </c>
      <c r="C170" s="26" t="s">
        <v>309</v>
      </c>
      <c r="D170" s="8" t="s">
        <v>310</v>
      </c>
      <c r="E170" s="8" t="s">
        <v>311</v>
      </c>
      <c r="F170" s="8" t="s">
        <v>312</v>
      </c>
      <c r="G170" s="23" t="s">
        <v>20</v>
      </c>
      <c r="H170" s="8">
        <v>500</v>
      </c>
      <c r="I170" s="45">
        <f t="shared" si="54"/>
        <v>5128.20512820513</v>
      </c>
      <c r="J170" s="27">
        <f t="shared" si="55"/>
        <v>871.794871794871</v>
      </c>
      <c r="K170" s="36">
        <v>6000</v>
      </c>
      <c r="L170" s="37"/>
      <c r="M170" s="37"/>
      <c r="N170" s="38"/>
      <c r="O170" s="10"/>
      <c r="P170" s="6"/>
      <c r="Q170" s="6"/>
    </row>
    <row r="171" s="8" customFormat="1" hidden="1" customHeight="1" spans="1:17">
      <c r="A171" s="21" t="s">
        <v>15</v>
      </c>
      <c r="B171" s="8" t="s">
        <v>83</v>
      </c>
      <c r="C171" s="8" t="s">
        <v>131</v>
      </c>
      <c r="D171" s="28" t="s">
        <v>313</v>
      </c>
      <c r="E171" s="8" t="s">
        <v>314</v>
      </c>
      <c r="F171" s="8" t="s">
        <v>315</v>
      </c>
      <c r="G171" s="23" t="s">
        <v>20</v>
      </c>
      <c r="H171" s="8">
        <v>120</v>
      </c>
      <c r="I171" s="50">
        <v>2584.62</v>
      </c>
      <c r="J171" s="27">
        <v>439.38</v>
      </c>
      <c r="K171" s="36">
        <f t="shared" ref="K171:K174" si="57">I171+J171</f>
        <v>3024</v>
      </c>
      <c r="L171" s="37"/>
      <c r="M171" s="37"/>
      <c r="N171" s="38">
        <f>SUM(K171:K176)</f>
        <v>26172</v>
      </c>
      <c r="O171" s="10"/>
      <c r="P171" s="6"/>
      <c r="Q171" s="6"/>
    </row>
    <row r="172" s="8" customFormat="1" hidden="1" customHeight="1" spans="1:17">
      <c r="A172" s="21" t="s">
        <v>15</v>
      </c>
      <c r="B172" s="8" t="s">
        <v>83</v>
      </c>
      <c r="C172" s="8" t="s">
        <v>131</v>
      </c>
      <c r="D172" s="28" t="s">
        <v>313</v>
      </c>
      <c r="E172" s="8" t="s">
        <v>314</v>
      </c>
      <c r="F172" s="8" t="s">
        <v>315</v>
      </c>
      <c r="G172" s="23" t="s">
        <v>20</v>
      </c>
      <c r="H172" s="8">
        <v>120</v>
      </c>
      <c r="I172" s="45">
        <v>2584.62</v>
      </c>
      <c r="J172" s="27">
        <v>439.38</v>
      </c>
      <c r="K172" s="36">
        <f t="shared" si="57"/>
        <v>3024</v>
      </c>
      <c r="L172" s="37"/>
      <c r="M172" s="37"/>
      <c r="N172" s="38"/>
      <c r="O172" s="10"/>
      <c r="P172" s="6"/>
      <c r="Q172" s="6"/>
    </row>
    <row r="173" s="8" customFormat="1" hidden="1" customHeight="1" spans="1:17">
      <c r="A173" s="21" t="s">
        <v>15</v>
      </c>
      <c r="B173" s="8" t="s">
        <v>83</v>
      </c>
      <c r="C173" s="8" t="s">
        <v>131</v>
      </c>
      <c r="D173" s="28" t="s">
        <v>313</v>
      </c>
      <c r="E173" s="8" t="s">
        <v>314</v>
      </c>
      <c r="F173" s="8" t="s">
        <v>315</v>
      </c>
      <c r="G173" s="23" t="s">
        <v>20</v>
      </c>
      <c r="H173" s="8">
        <v>60</v>
      </c>
      <c r="I173" s="45">
        <v>1292.31</v>
      </c>
      <c r="J173" s="27">
        <v>219.69</v>
      </c>
      <c r="K173" s="36">
        <f t="shared" si="57"/>
        <v>1512</v>
      </c>
      <c r="L173" s="37"/>
      <c r="M173" s="37"/>
      <c r="N173" s="38"/>
      <c r="O173" s="10"/>
      <c r="P173" s="6"/>
      <c r="Q173" s="6"/>
    </row>
    <row r="174" s="8" customFormat="1" hidden="1" customHeight="1" spans="1:17">
      <c r="A174" s="21" t="s">
        <v>15</v>
      </c>
      <c r="B174" s="8" t="s">
        <v>49</v>
      </c>
      <c r="C174" s="8" t="s">
        <v>131</v>
      </c>
      <c r="D174" s="28" t="s">
        <v>313</v>
      </c>
      <c r="E174" s="8" t="s">
        <v>314</v>
      </c>
      <c r="F174" s="8" t="s">
        <v>315</v>
      </c>
      <c r="G174" s="23" t="s">
        <v>20</v>
      </c>
      <c r="H174" s="8">
        <v>60</v>
      </c>
      <c r="I174" s="45">
        <v>1292.31</v>
      </c>
      <c r="J174" s="27">
        <v>219.69</v>
      </c>
      <c r="K174" s="36">
        <f t="shared" si="57"/>
        <v>1512</v>
      </c>
      <c r="L174" s="37"/>
      <c r="M174" s="37"/>
      <c r="N174" s="38"/>
      <c r="O174" s="10"/>
      <c r="P174" s="6"/>
      <c r="Q174" s="6"/>
    </row>
    <row r="175" s="8" customFormat="1" hidden="1" customHeight="1" spans="1:17">
      <c r="A175" s="21" t="s">
        <v>15</v>
      </c>
      <c r="B175" s="26" t="s">
        <v>316</v>
      </c>
      <c r="C175" s="26" t="s">
        <v>317</v>
      </c>
      <c r="D175" s="8" t="s">
        <v>318</v>
      </c>
      <c r="E175" s="8" t="s">
        <v>319</v>
      </c>
      <c r="F175" s="8" t="s">
        <v>320</v>
      </c>
      <c r="G175" s="23" t="s">
        <v>20</v>
      </c>
      <c r="H175" s="8">
        <v>300</v>
      </c>
      <c r="I175" s="45">
        <f t="shared" ref="I175:I178" si="58">K175/1.17</f>
        <v>4871.79487179487</v>
      </c>
      <c r="J175" s="27">
        <f t="shared" ref="J175:J178" si="59">K175-I175</f>
        <v>828.205128205128</v>
      </c>
      <c r="K175" s="36">
        <v>5700</v>
      </c>
      <c r="L175" s="37"/>
      <c r="M175" s="37"/>
      <c r="N175" s="38"/>
      <c r="O175" s="10"/>
      <c r="P175" s="6"/>
      <c r="Q175" s="6"/>
    </row>
    <row r="176" s="8" customFormat="1" hidden="1" customHeight="1" spans="1:17">
      <c r="A176" s="21" t="s">
        <v>15</v>
      </c>
      <c r="B176" s="26" t="s">
        <v>316</v>
      </c>
      <c r="C176" s="26" t="s">
        <v>317</v>
      </c>
      <c r="D176" s="8" t="s">
        <v>318</v>
      </c>
      <c r="E176" s="8" t="s">
        <v>319</v>
      </c>
      <c r="F176" s="8" t="s">
        <v>320</v>
      </c>
      <c r="G176" s="23" t="s">
        <v>20</v>
      </c>
      <c r="H176" s="8">
        <v>600</v>
      </c>
      <c r="I176" s="45">
        <f t="shared" si="58"/>
        <v>9743.58974358974</v>
      </c>
      <c r="J176" s="27">
        <f t="shared" si="59"/>
        <v>1656.41025641026</v>
      </c>
      <c r="K176" s="36">
        <v>11400</v>
      </c>
      <c r="L176" s="37"/>
      <c r="M176" s="37"/>
      <c r="N176" s="38"/>
      <c r="O176" s="10"/>
      <c r="P176" s="6"/>
      <c r="Q176" s="6"/>
    </row>
    <row r="177" s="8" customFormat="1" hidden="1" customHeight="1" spans="1:17">
      <c r="A177" s="21"/>
      <c r="B177" s="26" t="s">
        <v>146</v>
      </c>
      <c r="C177" s="26" t="s">
        <v>321</v>
      </c>
      <c r="D177" s="8" t="s">
        <v>322</v>
      </c>
      <c r="E177" s="8" t="s">
        <v>323</v>
      </c>
      <c r="G177" s="23"/>
      <c r="H177" s="8">
        <v>10</v>
      </c>
      <c r="I177" s="27">
        <f t="shared" si="58"/>
        <v>190.08547008547</v>
      </c>
      <c r="J177" s="27">
        <f t="shared" ref="J177:J180" si="60">I177*0.17</f>
        <v>32.3145299145299</v>
      </c>
      <c r="K177" s="36">
        <v>222.4</v>
      </c>
      <c r="L177" s="37"/>
      <c r="M177" s="37"/>
      <c r="N177" s="38">
        <f>SUM(K177:K178)</f>
        <v>566.8</v>
      </c>
      <c r="O177" s="10"/>
      <c r="P177" s="6"/>
      <c r="Q177" s="6"/>
    </row>
    <row r="178" s="1" customFormat="1" customHeight="1" spans="1:17">
      <c r="A178" s="12" t="s">
        <v>15</v>
      </c>
      <c r="B178" s="24" t="s">
        <v>21</v>
      </c>
      <c r="C178" s="25" t="s">
        <v>131</v>
      </c>
      <c r="D178" s="25" t="s">
        <v>324</v>
      </c>
      <c r="E178" s="1" t="s">
        <v>325</v>
      </c>
      <c r="F178" s="13" t="s">
        <v>287</v>
      </c>
      <c r="G178" s="14" t="s">
        <v>42</v>
      </c>
      <c r="H178" s="13">
        <v>60</v>
      </c>
      <c r="I178" s="39">
        <f t="shared" si="58"/>
        <v>294.358974358974</v>
      </c>
      <c r="J178" s="15">
        <f t="shared" si="59"/>
        <v>50.0410256410256</v>
      </c>
      <c r="K178" s="34">
        <v>344.4</v>
      </c>
      <c r="L178" s="41">
        <f>K178*0.936</f>
        <v>322.3584</v>
      </c>
      <c r="M178" s="41">
        <f>L178/H178</f>
        <v>5.37264</v>
      </c>
      <c r="N178" s="42"/>
      <c r="O178" s="17"/>
      <c r="P178" s="7"/>
      <c r="Q178" s="7"/>
    </row>
    <row r="179" s="1" customFormat="1" customHeight="1" spans="1:17">
      <c r="A179" s="12" t="s">
        <v>15</v>
      </c>
      <c r="B179" s="1" t="s">
        <v>61</v>
      </c>
      <c r="C179" s="25" t="s">
        <v>22</v>
      </c>
      <c r="D179" s="25" t="s">
        <v>142</v>
      </c>
      <c r="E179" s="1" t="s">
        <v>326</v>
      </c>
      <c r="F179" s="13" t="s">
        <v>156</v>
      </c>
      <c r="G179" s="14" t="s">
        <v>26</v>
      </c>
      <c r="H179" s="13">
        <v>40</v>
      </c>
      <c r="I179" s="15">
        <v>5024.27350427</v>
      </c>
      <c r="J179" s="15">
        <f t="shared" si="60"/>
        <v>854.1264957259</v>
      </c>
      <c r="K179" s="34">
        <f>I179+J179</f>
        <v>5878.3999999959</v>
      </c>
      <c r="L179" s="41">
        <f>K179*0.936</f>
        <v>5502.18239999616</v>
      </c>
      <c r="M179" s="41">
        <f>L179/H179</f>
        <v>137.554559999904</v>
      </c>
      <c r="N179" s="42">
        <f>SUM(K179:K180)</f>
        <v>5977.3999999959</v>
      </c>
      <c r="O179" s="17"/>
      <c r="P179" s="7"/>
      <c r="Q179" s="7"/>
    </row>
    <row r="180" s="8" customFormat="1" hidden="1" customHeight="1" spans="1:17">
      <c r="A180" s="21"/>
      <c r="B180" s="8" t="s">
        <v>21</v>
      </c>
      <c r="C180" s="8" t="s">
        <v>131</v>
      </c>
      <c r="D180" s="8" t="s">
        <v>327</v>
      </c>
      <c r="E180" s="8" t="s">
        <v>328</v>
      </c>
      <c r="F180" s="8" t="s">
        <v>329</v>
      </c>
      <c r="G180" s="23"/>
      <c r="H180" s="8">
        <v>30</v>
      </c>
      <c r="I180" s="27">
        <f t="shared" ref="I180:I183" si="61">K180/1.17</f>
        <v>84.6153846153846</v>
      </c>
      <c r="J180" s="27">
        <f t="shared" si="60"/>
        <v>14.3846153846154</v>
      </c>
      <c r="K180" s="47">
        <v>99</v>
      </c>
      <c r="L180" s="47"/>
      <c r="M180" s="47"/>
      <c r="N180" s="38"/>
      <c r="O180" s="10"/>
      <c r="P180" s="6"/>
      <c r="Q180" s="6"/>
    </row>
    <row r="181" s="8" customFormat="1" hidden="1" customHeight="1" spans="1:17">
      <c r="A181" s="21" t="s">
        <v>15</v>
      </c>
      <c r="B181" s="26" t="s">
        <v>21</v>
      </c>
      <c r="C181" s="26" t="s">
        <v>131</v>
      </c>
      <c r="D181" s="8" t="s">
        <v>330</v>
      </c>
      <c r="E181" s="8" t="s">
        <v>331</v>
      </c>
      <c r="F181" s="8" t="s">
        <v>332</v>
      </c>
      <c r="G181" s="23" t="s">
        <v>20</v>
      </c>
      <c r="H181" s="8">
        <v>60</v>
      </c>
      <c r="I181" s="51">
        <f t="shared" si="61"/>
        <v>838.461538461539</v>
      </c>
      <c r="J181" s="27">
        <f t="shared" ref="J181:J183" si="62">K181-I181</f>
        <v>142.538461538461</v>
      </c>
      <c r="K181" s="36">
        <v>981</v>
      </c>
      <c r="L181" s="37"/>
      <c r="M181" s="37"/>
      <c r="N181" s="44"/>
      <c r="O181" s="10"/>
      <c r="P181" s="6"/>
      <c r="Q181" s="6"/>
    </row>
    <row r="182" s="1" customFormat="1" customHeight="1" spans="1:17">
      <c r="A182" s="12" t="s">
        <v>15</v>
      </c>
      <c r="B182" s="24" t="s">
        <v>34</v>
      </c>
      <c r="C182" s="25" t="s">
        <v>333</v>
      </c>
      <c r="D182" s="25" t="s">
        <v>334</v>
      </c>
      <c r="E182" s="1" t="s">
        <v>335</v>
      </c>
      <c r="F182" s="13" t="s">
        <v>336</v>
      </c>
      <c r="G182" s="14" t="s">
        <v>20</v>
      </c>
      <c r="H182" s="13">
        <v>400</v>
      </c>
      <c r="I182" s="39">
        <f t="shared" si="61"/>
        <v>15538.4615384615</v>
      </c>
      <c r="J182" s="15">
        <f t="shared" si="62"/>
        <v>2641.53846153846</v>
      </c>
      <c r="K182" s="34">
        <v>18180</v>
      </c>
      <c r="L182" s="41">
        <f>K182*0.936</f>
        <v>17016.48</v>
      </c>
      <c r="M182" s="41">
        <f>L182/H182</f>
        <v>42.5412</v>
      </c>
      <c r="N182" s="15"/>
      <c r="O182" s="17"/>
      <c r="P182" s="7"/>
      <c r="Q182" s="7"/>
    </row>
    <row r="183" s="1" customFormat="1" customHeight="1" spans="1:17">
      <c r="A183" s="12" t="s">
        <v>15</v>
      </c>
      <c r="B183" s="24" t="s">
        <v>34</v>
      </c>
      <c r="C183" s="25" t="s">
        <v>333</v>
      </c>
      <c r="D183" s="25" t="s">
        <v>334</v>
      </c>
      <c r="E183" s="1" t="s">
        <v>335</v>
      </c>
      <c r="F183" s="13" t="s">
        <v>336</v>
      </c>
      <c r="G183" s="14" t="s">
        <v>20</v>
      </c>
      <c r="H183" s="13">
        <v>400</v>
      </c>
      <c r="I183" s="39">
        <f t="shared" si="61"/>
        <v>15538.4615384615</v>
      </c>
      <c r="J183" s="15">
        <f t="shared" si="62"/>
        <v>2641.53846153846</v>
      </c>
      <c r="K183" s="34">
        <v>18180</v>
      </c>
      <c r="L183" s="41">
        <f>K183*0.936</f>
        <v>17016.48</v>
      </c>
      <c r="M183" s="41">
        <f>L183/H183</f>
        <v>42.5412</v>
      </c>
      <c r="N183" s="42">
        <f>SUM(K183:K185)</f>
        <v>41428</v>
      </c>
      <c r="O183" s="17"/>
      <c r="P183" s="7"/>
      <c r="Q183" s="7"/>
    </row>
    <row r="184" s="8" customFormat="1" hidden="1" customHeight="1" spans="1:17">
      <c r="A184" s="21" t="s">
        <v>15</v>
      </c>
      <c r="B184" s="8" t="s">
        <v>64</v>
      </c>
      <c r="C184" s="8" t="s">
        <v>337</v>
      </c>
      <c r="D184" s="58" t="s">
        <v>338</v>
      </c>
      <c r="E184" s="58" t="s">
        <v>339</v>
      </c>
      <c r="F184" s="8" t="s">
        <v>340</v>
      </c>
      <c r="G184" s="23" t="s">
        <v>20</v>
      </c>
      <c r="H184" s="8">
        <v>400</v>
      </c>
      <c r="I184" s="45">
        <v>9565.81</v>
      </c>
      <c r="J184" s="27">
        <v>1626.19</v>
      </c>
      <c r="K184" s="36">
        <v>11192</v>
      </c>
      <c r="L184" s="37"/>
      <c r="M184" s="37"/>
      <c r="N184" s="38"/>
      <c r="O184" s="10"/>
      <c r="P184" s="6"/>
      <c r="Q184" s="6"/>
    </row>
    <row r="185" s="8" customFormat="1" hidden="1" customHeight="1" spans="1:17">
      <c r="A185" s="21" t="s">
        <v>15</v>
      </c>
      <c r="B185" s="26" t="s">
        <v>21</v>
      </c>
      <c r="C185" s="26" t="s">
        <v>341</v>
      </c>
      <c r="D185" s="8" t="s">
        <v>342</v>
      </c>
      <c r="E185" s="8" t="s">
        <v>343</v>
      </c>
      <c r="F185" s="8" t="s">
        <v>344</v>
      </c>
      <c r="G185" s="23" t="s">
        <v>20</v>
      </c>
      <c r="H185" s="8">
        <v>400</v>
      </c>
      <c r="I185" s="53">
        <f t="shared" ref="I185:I188" si="63">K185/1.17</f>
        <v>10304.2735042735</v>
      </c>
      <c r="J185" s="27">
        <f>K185-I185</f>
        <v>1751.72649572649</v>
      </c>
      <c r="K185" s="54">
        <v>12056</v>
      </c>
      <c r="L185" s="55"/>
      <c r="M185" s="55"/>
      <c r="N185" s="38"/>
      <c r="O185" s="10"/>
      <c r="P185" s="6"/>
      <c r="Q185" s="6"/>
    </row>
    <row r="186" s="8" customFormat="1" hidden="1" customHeight="1" spans="1:17">
      <c r="A186" s="21"/>
      <c r="B186" s="8" t="s">
        <v>21</v>
      </c>
      <c r="C186" s="8" t="s">
        <v>341</v>
      </c>
      <c r="D186" s="8" t="s">
        <v>342</v>
      </c>
      <c r="E186" s="8" t="s">
        <v>343</v>
      </c>
      <c r="F186" s="8" t="s">
        <v>345</v>
      </c>
      <c r="G186" s="23"/>
      <c r="H186" s="8">
        <v>200</v>
      </c>
      <c r="I186" s="27">
        <f t="shared" si="63"/>
        <v>5152.13675213675</v>
      </c>
      <c r="J186" s="27">
        <f t="shared" ref="J186:J191" si="64">I186*0.17</f>
        <v>875.863247863248</v>
      </c>
      <c r="K186" s="48">
        <v>6028</v>
      </c>
      <c r="L186" s="48"/>
      <c r="M186" s="48"/>
      <c r="N186" s="38">
        <f>SUM(K186:K187)</f>
        <v>12056</v>
      </c>
      <c r="O186" s="10"/>
      <c r="P186" s="6"/>
      <c r="Q186" s="6"/>
    </row>
    <row r="187" s="8" customFormat="1" hidden="1" customHeight="1" spans="1:17">
      <c r="A187" s="21"/>
      <c r="B187" s="8" t="s">
        <v>21</v>
      </c>
      <c r="C187" s="8" t="s">
        <v>341</v>
      </c>
      <c r="D187" s="8" t="s">
        <v>342</v>
      </c>
      <c r="E187" s="8" t="s">
        <v>343</v>
      </c>
      <c r="F187" s="8" t="s">
        <v>345</v>
      </c>
      <c r="G187" s="23"/>
      <c r="H187" s="8">
        <v>200</v>
      </c>
      <c r="I187" s="27">
        <f t="shared" si="63"/>
        <v>5152.13675213675</v>
      </c>
      <c r="J187" s="27">
        <f t="shared" si="64"/>
        <v>875.863247863248</v>
      </c>
      <c r="K187" s="48">
        <v>6028</v>
      </c>
      <c r="L187" s="48"/>
      <c r="M187" s="48"/>
      <c r="N187" s="38"/>
      <c r="O187" s="10"/>
      <c r="P187" s="6"/>
      <c r="Q187" s="6"/>
    </row>
    <row r="188" s="8" customFormat="1" hidden="1" customHeight="1" spans="1:17">
      <c r="A188" s="21" t="s">
        <v>15</v>
      </c>
      <c r="B188" s="26" t="s">
        <v>106</v>
      </c>
      <c r="C188" s="26" t="s">
        <v>346</v>
      </c>
      <c r="D188" s="8" t="s">
        <v>347</v>
      </c>
      <c r="E188" s="8" t="s">
        <v>348</v>
      </c>
      <c r="F188" s="8" t="s">
        <v>349</v>
      </c>
      <c r="G188" s="23" t="s">
        <v>20</v>
      </c>
      <c r="H188" s="8">
        <v>200</v>
      </c>
      <c r="I188" s="45">
        <f t="shared" si="63"/>
        <v>6497.4358974359</v>
      </c>
      <c r="J188" s="27">
        <f>K188-I188</f>
        <v>1104.5641025641</v>
      </c>
      <c r="K188" s="36">
        <f>3801*2</f>
        <v>7602</v>
      </c>
      <c r="L188" s="37"/>
      <c r="M188" s="37"/>
      <c r="N188" s="38">
        <f>SUM(K188:K190)</f>
        <v>60912.0087</v>
      </c>
      <c r="O188" s="10"/>
      <c r="P188" s="6"/>
      <c r="Q188" s="6"/>
    </row>
    <row r="189" s="8" customFormat="1" hidden="1" customHeight="1" spans="1:17">
      <c r="A189" s="21" t="s">
        <v>15</v>
      </c>
      <c r="B189" s="8" t="s">
        <v>350</v>
      </c>
      <c r="C189" s="8" t="s">
        <v>351</v>
      </c>
      <c r="D189" s="8" t="s">
        <v>352</v>
      </c>
      <c r="E189" s="8" t="s">
        <v>353</v>
      </c>
      <c r="F189" s="8" t="s">
        <v>354</v>
      </c>
      <c r="G189" s="23" t="s">
        <v>42</v>
      </c>
      <c r="H189" s="8">
        <v>1500</v>
      </c>
      <c r="I189" s="27">
        <v>25641.03</v>
      </c>
      <c r="J189" s="27">
        <f t="shared" si="64"/>
        <v>4358.9751</v>
      </c>
      <c r="K189" s="36">
        <f t="shared" ref="K189:K191" si="65">I189+J189</f>
        <v>30000.0051</v>
      </c>
      <c r="L189" s="37"/>
      <c r="M189" s="37"/>
      <c r="N189" s="38"/>
      <c r="O189" s="10"/>
      <c r="P189" s="6"/>
      <c r="Q189" s="6"/>
    </row>
    <row r="190" s="8" customFormat="1" hidden="1" customHeight="1" spans="1:17">
      <c r="A190" s="21" t="s">
        <v>15</v>
      </c>
      <c r="B190" s="8" t="s">
        <v>355</v>
      </c>
      <c r="C190" s="8" t="s">
        <v>356</v>
      </c>
      <c r="D190" s="8" t="s">
        <v>357</v>
      </c>
      <c r="E190" s="8" t="s">
        <v>19</v>
      </c>
      <c r="F190" s="8" t="s">
        <v>356</v>
      </c>
      <c r="G190" s="23" t="s">
        <v>20</v>
      </c>
      <c r="H190" s="8">
        <v>900</v>
      </c>
      <c r="I190" s="27">
        <v>19923.08</v>
      </c>
      <c r="J190" s="27">
        <f t="shared" si="64"/>
        <v>3386.9236</v>
      </c>
      <c r="K190" s="36">
        <f t="shared" si="65"/>
        <v>23310.0036</v>
      </c>
      <c r="L190" s="37"/>
      <c r="M190" s="37"/>
      <c r="N190" s="38"/>
      <c r="O190" s="10"/>
      <c r="P190" s="6"/>
      <c r="Q190" s="6"/>
    </row>
    <row r="191" s="8" customFormat="1" hidden="1" customHeight="1" spans="1:17">
      <c r="A191" s="21" t="s">
        <v>15</v>
      </c>
      <c r="B191" s="8" t="s">
        <v>358</v>
      </c>
      <c r="C191" s="8" t="s">
        <v>359</v>
      </c>
      <c r="D191" s="8" t="s">
        <v>360</v>
      </c>
      <c r="E191" s="8" t="s">
        <v>361</v>
      </c>
      <c r="F191" s="8" t="s">
        <v>362</v>
      </c>
      <c r="G191" s="23" t="s">
        <v>20</v>
      </c>
      <c r="H191" s="8">
        <v>600</v>
      </c>
      <c r="I191" s="27">
        <v>10769.23</v>
      </c>
      <c r="J191" s="27">
        <f t="shared" si="64"/>
        <v>1830.7691</v>
      </c>
      <c r="K191" s="36">
        <f t="shared" si="65"/>
        <v>12599.9991</v>
      </c>
      <c r="L191" s="37"/>
      <c r="M191" s="37"/>
      <c r="N191" s="44"/>
      <c r="O191" s="10"/>
      <c r="P191" s="6"/>
      <c r="Q191" s="6"/>
    </row>
    <row r="192" s="8" customFormat="1" hidden="1" customHeight="1" spans="1:17">
      <c r="A192" s="21" t="s">
        <v>15</v>
      </c>
      <c r="B192" s="26" t="s">
        <v>21</v>
      </c>
      <c r="C192" s="26" t="s">
        <v>22</v>
      </c>
      <c r="D192" s="8" t="s">
        <v>363</v>
      </c>
      <c r="E192" s="8" t="s">
        <v>364</v>
      </c>
      <c r="F192" s="8" t="s">
        <v>365</v>
      </c>
      <c r="G192" s="23" t="s">
        <v>42</v>
      </c>
      <c r="H192" s="8">
        <v>60</v>
      </c>
      <c r="I192" s="51">
        <f t="shared" ref="I192:I198" si="66">K192/1.17</f>
        <v>2622.05128205128</v>
      </c>
      <c r="J192" s="27">
        <f>K192-I192</f>
        <v>445.748717948718</v>
      </c>
      <c r="K192" s="36">
        <v>3067.8</v>
      </c>
      <c r="L192" s="37"/>
      <c r="M192" s="37"/>
      <c r="N192" s="38">
        <f>SUM(K192:K193)</f>
        <v>10904.7993</v>
      </c>
      <c r="O192" s="10"/>
      <c r="P192" s="6"/>
      <c r="Q192" s="6"/>
    </row>
    <row r="193" s="8" customFormat="1" hidden="1" customHeight="1" spans="1:17">
      <c r="A193" s="21" t="s">
        <v>15</v>
      </c>
      <c r="B193" s="8" t="s">
        <v>69</v>
      </c>
      <c r="C193" s="8" t="s">
        <v>366</v>
      </c>
      <c r="D193" s="8" t="s">
        <v>367</v>
      </c>
      <c r="E193" s="8" t="s">
        <v>368</v>
      </c>
      <c r="F193" s="8" t="s">
        <v>369</v>
      </c>
      <c r="G193" s="23" t="s">
        <v>26</v>
      </c>
      <c r="H193" s="8">
        <v>850</v>
      </c>
      <c r="I193" s="27">
        <v>6698.29</v>
      </c>
      <c r="J193" s="27">
        <f t="shared" ref="J193:J195" si="67">I193*0.17</f>
        <v>1138.7093</v>
      </c>
      <c r="K193" s="36">
        <f>I193+J193</f>
        <v>7836.9993</v>
      </c>
      <c r="L193" s="37"/>
      <c r="M193" s="37"/>
      <c r="N193" s="38"/>
      <c r="O193" s="10"/>
      <c r="P193" s="6"/>
      <c r="Q193" s="6"/>
    </row>
    <row r="194" s="8" customFormat="1" hidden="1" customHeight="1" spans="1:17">
      <c r="A194" s="21" t="s">
        <v>15</v>
      </c>
      <c r="B194" s="8" t="s">
        <v>71</v>
      </c>
      <c r="C194" s="8" t="s">
        <v>366</v>
      </c>
      <c r="D194" s="8" t="s">
        <v>367</v>
      </c>
      <c r="E194" s="8" t="s">
        <v>368</v>
      </c>
      <c r="F194" s="8" t="s">
        <v>370</v>
      </c>
      <c r="G194" s="23" t="s">
        <v>26</v>
      </c>
      <c r="H194" s="8">
        <v>100</v>
      </c>
      <c r="I194" s="27">
        <v>786.32</v>
      </c>
      <c r="J194" s="27">
        <f t="shared" si="67"/>
        <v>133.6744</v>
      </c>
      <c r="K194" s="36">
        <f>I194+J194</f>
        <v>919.9944</v>
      </c>
      <c r="L194" s="37"/>
      <c r="M194" s="37"/>
      <c r="N194" s="44"/>
      <c r="O194" s="10"/>
      <c r="P194" s="6"/>
      <c r="Q194" s="6"/>
    </row>
    <row r="195" s="8" customFormat="1" hidden="1" customHeight="1" spans="1:17">
      <c r="A195" s="21"/>
      <c r="B195" s="26" t="s">
        <v>146</v>
      </c>
      <c r="C195" s="26" t="s">
        <v>366</v>
      </c>
      <c r="D195" s="8" t="s">
        <v>367</v>
      </c>
      <c r="E195" s="8" t="s">
        <v>371</v>
      </c>
      <c r="G195" s="23"/>
      <c r="H195" s="8">
        <v>300</v>
      </c>
      <c r="I195" s="27">
        <f t="shared" si="66"/>
        <v>6325.64102564103</v>
      </c>
      <c r="J195" s="27">
        <f t="shared" si="67"/>
        <v>1075.35897435897</v>
      </c>
      <c r="K195" s="36">
        <v>7401</v>
      </c>
      <c r="L195" s="37"/>
      <c r="M195" s="37"/>
      <c r="N195" s="44"/>
      <c r="O195" s="10"/>
      <c r="P195" s="6"/>
      <c r="Q195" s="6"/>
    </row>
    <row r="196" s="8" customFormat="1" hidden="1" customHeight="1" spans="1:17">
      <c r="A196" s="21" t="s">
        <v>15</v>
      </c>
      <c r="B196" s="26" t="s">
        <v>21</v>
      </c>
      <c r="C196" s="26" t="s">
        <v>131</v>
      </c>
      <c r="D196" s="8" t="s">
        <v>372</v>
      </c>
      <c r="E196" s="8" t="s">
        <v>373</v>
      </c>
      <c r="F196" s="8" t="s">
        <v>374</v>
      </c>
      <c r="G196" s="23" t="s">
        <v>20</v>
      </c>
      <c r="H196" s="8">
        <v>40</v>
      </c>
      <c r="I196" s="51">
        <f t="shared" si="66"/>
        <v>871.794871794872</v>
      </c>
      <c r="J196" s="27">
        <f t="shared" ref="J196:J200" si="68">K196-I196</f>
        <v>148.205128205128</v>
      </c>
      <c r="K196" s="36">
        <v>1020</v>
      </c>
      <c r="L196" s="37"/>
      <c r="M196" s="37"/>
      <c r="N196" s="38">
        <f>SUM(K196:K197)</f>
        <v>1147.5</v>
      </c>
      <c r="O196" s="10"/>
      <c r="P196" s="6"/>
      <c r="Q196" s="6"/>
    </row>
    <row r="197" s="8" customFormat="1" hidden="1" customHeight="1" spans="1:17">
      <c r="A197" s="21" t="s">
        <v>15</v>
      </c>
      <c r="B197" s="8" t="s">
        <v>21</v>
      </c>
      <c r="C197" s="8" t="s">
        <v>131</v>
      </c>
      <c r="D197" s="8" t="s">
        <v>372</v>
      </c>
      <c r="E197" s="8" t="s">
        <v>373</v>
      </c>
      <c r="F197" s="8" t="s">
        <v>374</v>
      </c>
      <c r="G197" s="23"/>
      <c r="H197" s="8">
        <v>5</v>
      </c>
      <c r="I197" s="27">
        <f t="shared" si="66"/>
        <v>108.974358974359</v>
      </c>
      <c r="J197" s="27">
        <f t="shared" ref="J197:J205" si="69">I197*0.17</f>
        <v>18.525641025641</v>
      </c>
      <c r="K197" s="36">
        <v>127.5</v>
      </c>
      <c r="L197" s="37"/>
      <c r="M197" s="37"/>
      <c r="N197" s="38"/>
      <c r="O197" s="10"/>
      <c r="P197" s="6"/>
      <c r="Q197" s="6"/>
    </row>
    <row r="198" s="1" customFormat="1" customHeight="1" spans="1:17">
      <c r="A198" s="12" t="s">
        <v>15</v>
      </c>
      <c r="B198" s="1" t="s">
        <v>260</v>
      </c>
      <c r="C198" s="25" t="s">
        <v>261</v>
      </c>
      <c r="D198" s="25" t="s">
        <v>375</v>
      </c>
      <c r="E198" s="56" t="s">
        <v>376</v>
      </c>
      <c r="F198" s="13" t="s">
        <v>377</v>
      </c>
      <c r="G198" s="14" t="s">
        <v>378</v>
      </c>
      <c r="H198" s="13">
        <v>66</v>
      </c>
      <c r="I198" s="39">
        <f t="shared" si="66"/>
        <v>1692.30769230769</v>
      </c>
      <c r="J198" s="15">
        <f t="shared" si="68"/>
        <v>287.692307692308</v>
      </c>
      <c r="K198" s="34">
        <v>1980</v>
      </c>
      <c r="L198" s="41">
        <f>K198*0.936</f>
        <v>1853.28</v>
      </c>
      <c r="M198" s="41">
        <f>L198/H198</f>
        <v>28.08</v>
      </c>
      <c r="N198" s="42">
        <f>SUM(K198:K200)</f>
        <v>4824</v>
      </c>
      <c r="O198" s="17"/>
      <c r="P198" s="7"/>
      <c r="Q198" s="7"/>
    </row>
    <row r="199" s="8" customFormat="1" hidden="1" customHeight="1" spans="1:17">
      <c r="A199" s="21" t="s">
        <v>15</v>
      </c>
      <c r="B199" s="8" t="s">
        <v>379</v>
      </c>
      <c r="C199" s="8" t="s">
        <v>261</v>
      </c>
      <c r="D199" s="8" t="s">
        <v>380</v>
      </c>
      <c r="E199" s="8" t="s">
        <v>381</v>
      </c>
      <c r="G199" s="23" t="s">
        <v>382</v>
      </c>
      <c r="H199" s="8">
        <v>45</v>
      </c>
      <c r="I199" s="45">
        <v>461.54</v>
      </c>
      <c r="J199" s="27">
        <v>78.46</v>
      </c>
      <c r="K199" s="36">
        <f t="shared" ref="K199:K203" si="70">I199+J199</f>
        <v>540</v>
      </c>
      <c r="L199" s="37"/>
      <c r="M199" s="37"/>
      <c r="N199" s="38"/>
      <c r="O199" s="10"/>
      <c r="P199" s="6"/>
      <c r="Q199" s="6"/>
    </row>
    <row r="200" s="8" customFormat="1" hidden="1" customHeight="1" spans="1:17">
      <c r="A200" s="21" t="s">
        <v>15</v>
      </c>
      <c r="B200" s="8" t="s">
        <v>383</v>
      </c>
      <c r="C200" s="8" t="s">
        <v>384</v>
      </c>
      <c r="D200" s="8" t="s">
        <v>385</v>
      </c>
      <c r="E200" s="8" t="s">
        <v>386</v>
      </c>
      <c r="F200" s="8" t="s">
        <v>387</v>
      </c>
      <c r="G200" s="23" t="s">
        <v>265</v>
      </c>
      <c r="H200" s="8">
        <v>720</v>
      </c>
      <c r="I200" s="53">
        <f t="shared" ref="I200:I216" si="71">K200/1.17</f>
        <v>1969.23076923077</v>
      </c>
      <c r="J200" s="27">
        <f t="shared" si="68"/>
        <v>334.769230769231</v>
      </c>
      <c r="K200" s="36">
        <v>2304</v>
      </c>
      <c r="L200" s="37"/>
      <c r="M200" s="37"/>
      <c r="N200" s="38"/>
      <c r="O200" s="10"/>
      <c r="P200" s="6"/>
      <c r="Q200" s="6"/>
    </row>
    <row r="201" s="8" customFormat="1" hidden="1" customHeight="1" spans="1:17">
      <c r="A201" s="21" t="s">
        <v>15</v>
      </c>
      <c r="B201" s="8" t="s">
        <v>388</v>
      </c>
      <c r="C201" s="8" t="s">
        <v>389</v>
      </c>
      <c r="D201" s="8" t="s">
        <v>390</v>
      </c>
      <c r="E201" s="8" t="s">
        <v>391</v>
      </c>
      <c r="F201" s="8" t="s">
        <v>392</v>
      </c>
      <c r="G201" s="23" t="s">
        <v>393</v>
      </c>
      <c r="H201" s="8">
        <v>5000</v>
      </c>
      <c r="I201" s="27">
        <v>39743.59</v>
      </c>
      <c r="J201" s="27">
        <f t="shared" si="69"/>
        <v>6756.4103</v>
      </c>
      <c r="K201" s="36">
        <f t="shared" si="70"/>
        <v>46500.0003</v>
      </c>
      <c r="L201" s="37"/>
      <c r="M201" s="37"/>
      <c r="N201" s="38">
        <f>SUM(K201:K204)</f>
        <v>118895.9985</v>
      </c>
      <c r="O201" s="10"/>
      <c r="P201" s="6"/>
      <c r="Q201" s="6"/>
    </row>
    <row r="202" s="8" customFormat="1" hidden="1" customHeight="1" spans="1:17">
      <c r="A202" s="21" t="s">
        <v>15</v>
      </c>
      <c r="B202" s="8" t="s">
        <v>394</v>
      </c>
      <c r="C202" s="8" t="s">
        <v>389</v>
      </c>
      <c r="D202" s="8" t="s">
        <v>390</v>
      </c>
      <c r="E202" s="8" t="s">
        <v>391</v>
      </c>
      <c r="F202" s="8" t="s">
        <v>392</v>
      </c>
      <c r="G202" s="23" t="s">
        <v>393</v>
      </c>
      <c r="H202" s="8">
        <v>4000</v>
      </c>
      <c r="I202" s="27">
        <v>30769.23</v>
      </c>
      <c r="J202" s="27">
        <f t="shared" si="69"/>
        <v>5230.7691</v>
      </c>
      <c r="K202" s="36">
        <f t="shared" si="70"/>
        <v>35999.9991</v>
      </c>
      <c r="L202" s="37"/>
      <c r="M202" s="37"/>
      <c r="N202" s="38"/>
      <c r="O202" s="10"/>
      <c r="P202" s="6"/>
      <c r="Q202" s="6"/>
    </row>
    <row r="203" s="8" customFormat="1" hidden="1" customHeight="1" spans="1:17">
      <c r="A203" s="21" t="s">
        <v>15</v>
      </c>
      <c r="B203" s="8" t="s">
        <v>394</v>
      </c>
      <c r="C203" s="8" t="s">
        <v>389</v>
      </c>
      <c r="D203" s="8" t="s">
        <v>390</v>
      </c>
      <c r="E203" s="8" t="s">
        <v>391</v>
      </c>
      <c r="F203" s="8" t="s">
        <v>392</v>
      </c>
      <c r="G203" s="23" t="s">
        <v>393</v>
      </c>
      <c r="H203" s="8">
        <v>4000</v>
      </c>
      <c r="I203" s="27">
        <v>30769.23</v>
      </c>
      <c r="J203" s="27">
        <f t="shared" si="69"/>
        <v>5230.7691</v>
      </c>
      <c r="K203" s="36">
        <f t="shared" si="70"/>
        <v>35999.9991</v>
      </c>
      <c r="L203" s="37"/>
      <c r="M203" s="37"/>
      <c r="N203" s="38"/>
      <c r="O203" s="10"/>
      <c r="P203" s="6"/>
      <c r="Q203" s="6"/>
    </row>
    <row r="204" s="8" customFormat="1" hidden="1" customHeight="1" spans="1:17">
      <c r="A204" s="21"/>
      <c r="B204" s="8" t="s">
        <v>21</v>
      </c>
      <c r="C204" s="8" t="s">
        <v>131</v>
      </c>
      <c r="D204" s="8" t="s">
        <v>395</v>
      </c>
      <c r="E204" s="8" t="s">
        <v>396</v>
      </c>
      <c r="F204" s="8" t="s">
        <v>397</v>
      </c>
      <c r="G204" s="23"/>
      <c r="H204" s="8">
        <v>40</v>
      </c>
      <c r="I204" s="27">
        <f t="shared" si="71"/>
        <v>338.461538461539</v>
      </c>
      <c r="J204" s="27">
        <f t="shared" si="69"/>
        <v>57.5384615384616</v>
      </c>
      <c r="K204" s="47">
        <v>396</v>
      </c>
      <c r="L204" s="47"/>
      <c r="M204" s="47"/>
      <c r="N204" s="38"/>
      <c r="O204" s="10"/>
      <c r="P204" s="6"/>
      <c r="Q204" s="6"/>
    </row>
    <row r="205" s="8" customFormat="1" hidden="1" customHeight="1" spans="1:17">
      <c r="A205" s="21"/>
      <c r="B205" s="8" t="s">
        <v>21</v>
      </c>
      <c r="C205" s="8" t="s">
        <v>131</v>
      </c>
      <c r="D205" s="8" t="s">
        <v>395</v>
      </c>
      <c r="E205" s="8" t="s">
        <v>396</v>
      </c>
      <c r="F205" s="8" t="s">
        <v>398</v>
      </c>
      <c r="G205" s="23"/>
      <c r="H205" s="8">
        <v>60</v>
      </c>
      <c r="I205" s="27">
        <f t="shared" si="71"/>
        <v>507.692307692308</v>
      </c>
      <c r="J205" s="27">
        <f t="shared" si="69"/>
        <v>86.3076923076923</v>
      </c>
      <c r="K205" s="48">
        <v>594</v>
      </c>
      <c r="L205" s="48"/>
      <c r="M205" s="48"/>
      <c r="N205" s="38">
        <f>SUM(K205:K208)</f>
        <v>3574</v>
      </c>
      <c r="O205" s="10"/>
      <c r="P205" s="6"/>
      <c r="Q205" s="6"/>
    </row>
    <row r="206" s="1" customFormat="1" customHeight="1" spans="1:17">
      <c r="A206" s="12" t="s">
        <v>15</v>
      </c>
      <c r="B206" s="1" t="s">
        <v>260</v>
      </c>
      <c r="C206" s="25" t="s">
        <v>399</v>
      </c>
      <c r="D206" s="25" t="s">
        <v>400</v>
      </c>
      <c r="E206" s="1" t="s">
        <v>401</v>
      </c>
      <c r="F206" s="13" t="s">
        <v>402</v>
      </c>
      <c r="G206" s="14" t="s">
        <v>278</v>
      </c>
      <c r="H206" s="13">
        <v>800</v>
      </c>
      <c r="I206" s="39">
        <f t="shared" si="71"/>
        <v>1367.52136752137</v>
      </c>
      <c r="J206" s="15">
        <f t="shared" ref="J206:J216" si="72">K206-I206</f>
        <v>232.478632478632</v>
      </c>
      <c r="K206" s="34">
        <v>1600</v>
      </c>
      <c r="L206" s="41">
        <f>K206*0.936</f>
        <v>1497.6</v>
      </c>
      <c r="M206" s="41">
        <f>L206/H206</f>
        <v>1.872</v>
      </c>
      <c r="N206" s="42"/>
      <c r="O206" s="17"/>
      <c r="P206" s="7"/>
      <c r="Q206" s="7"/>
    </row>
    <row r="207" s="8" customFormat="1" hidden="1" customHeight="1" spans="1:17">
      <c r="A207" s="21" t="s">
        <v>15</v>
      </c>
      <c r="B207" s="8" t="s">
        <v>260</v>
      </c>
      <c r="C207" s="8" t="s">
        <v>403</v>
      </c>
      <c r="D207" s="8" t="s">
        <v>404</v>
      </c>
      <c r="E207" s="8" t="s">
        <v>405</v>
      </c>
      <c r="F207" s="8" t="s">
        <v>406</v>
      </c>
      <c r="G207" s="23" t="s">
        <v>407</v>
      </c>
      <c r="H207" s="8">
        <v>120</v>
      </c>
      <c r="I207" s="45">
        <f t="shared" si="71"/>
        <v>666.666666666667</v>
      </c>
      <c r="J207" s="27">
        <f t="shared" si="72"/>
        <v>113.333333333333</v>
      </c>
      <c r="K207" s="36">
        <v>780</v>
      </c>
      <c r="L207" s="37"/>
      <c r="M207" s="37"/>
      <c r="N207" s="38"/>
      <c r="O207" s="10"/>
      <c r="P207" s="6"/>
      <c r="Q207" s="6"/>
    </row>
    <row r="208" s="8" customFormat="1" hidden="1" customHeight="1" spans="1:17">
      <c r="A208" s="21" t="s">
        <v>15</v>
      </c>
      <c r="B208" s="8" t="s">
        <v>260</v>
      </c>
      <c r="C208" s="8" t="s">
        <v>408</v>
      </c>
      <c r="D208" s="8" t="s">
        <v>409</v>
      </c>
      <c r="E208" s="8" t="s">
        <v>410</v>
      </c>
      <c r="F208" s="8" t="s">
        <v>411</v>
      </c>
      <c r="G208" s="23" t="s">
        <v>278</v>
      </c>
      <c r="H208" s="8">
        <v>400</v>
      </c>
      <c r="I208" s="45">
        <f t="shared" si="71"/>
        <v>512.820512820513</v>
      </c>
      <c r="J208" s="27">
        <f t="shared" si="72"/>
        <v>87.1794871794872</v>
      </c>
      <c r="K208" s="36">
        <v>600</v>
      </c>
      <c r="L208" s="37"/>
      <c r="M208" s="37"/>
      <c r="N208" s="38"/>
      <c r="O208" s="10"/>
      <c r="P208" s="6"/>
      <c r="Q208" s="6"/>
    </row>
    <row r="209" s="8" customFormat="1" hidden="1" customHeight="1" spans="1:17">
      <c r="A209" s="21" t="s">
        <v>15</v>
      </c>
      <c r="B209" s="8" t="s">
        <v>260</v>
      </c>
      <c r="C209" s="8" t="s">
        <v>412</v>
      </c>
      <c r="D209" s="8" t="s">
        <v>413</v>
      </c>
      <c r="E209" s="8" t="s">
        <v>414</v>
      </c>
      <c r="F209" s="8" t="s">
        <v>415</v>
      </c>
      <c r="G209" s="23" t="s">
        <v>393</v>
      </c>
      <c r="H209" s="8">
        <v>900</v>
      </c>
      <c r="I209" s="45">
        <f t="shared" si="71"/>
        <v>3846.15384615385</v>
      </c>
      <c r="J209" s="27">
        <f t="shared" si="72"/>
        <v>653.846153846154</v>
      </c>
      <c r="K209" s="36">
        <v>4500</v>
      </c>
      <c r="L209" s="37"/>
      <c r="M209" s="37"/>
      <c r="N209" s="38">
        <f>SUM(K209:K212)</f>
        <v>11140</v>
      </c>
      <c r="O209" s="10"/>
      <c r="P209" s="6"/>
      <c r="Q209" s="6"/>
    </row>
    <row r="210" s="8" customFormat="1" hidden="1" customHeight="1" spans="1:17">
      <c r="A210" s="21" t="s">
        <v>15</v>
      </c>
      <c r="B210" s="8" t="s">
        <v>260</v>
      </c>
      <c r="C210" s="8" t="s">
        <v>412</v>
      </c>
      <c r="D210" s="8" t="s">
        <v>413</v>
      </c>
      <c r="E210" s="8" t="s">
        <v>414</v>
      </c>
      <c r="F210" s="8" t="s">
        <v>415</v>
      </c>
      <c r="G210" s="23" t="s">
        <v>393</v>
      </c>
      <c r="H210" s="8">
        <v>900</v>
      </c>
      <c r="I210" s="45">
        <f t="shared" si="71"/>
        <v>3846.15384615385</v>
      </c>
      <c r="J210" s="27">
        <f t="shared" si="72"/>
        <v>653.846153846154</v>
      </c>
      <c r="K210" s="36">
        <v>4500</v>
      </c>
      <c r="L210" s="37"/>
      <c r="M210" s="37"/>
      <c r="N210" s="38"/>
      <c r="O210" s="10"/>
      <c r="P210" s="6"/>
      <c r="Q210" s="6"/>
    </row>
    <row r="211" s="8" customFormat="1" hidden="1" customHeight="1" spans="1:17">
      <c r="A211" s="21" t="s">
        <v>15</v>
      </c>
      <c r="B211" s="8" t="s">
        <v>260</v>
      </c>
      <c r="C211" s="8" t="s">
        <v>412</v>
      </c>
      <c r="D211" s="8" t="s">
        <v>413</v>
      </c>
      <c r="E211" s="8" t="s">
        <v>414</v>
      </c>
      <c r="F211" s="8" t="s">
        <v>415</v>
      </c>
      <c r="G211" s="23" t="s">
        <v>393</v>
      </c>
      <c r="H211" s="8">
        <v>300</v>
      </c>
      <c r="I211" s="45">
        <f t="shared" si="71"/>
        <v>1282.05128205128</v>
      </c>
      <c r="J211" s="27">
        <f t="shared" si="72"/>
        <v>217.948717948718</v>
      </c>
      <c r="K211" s="36">
        <v>1500</v>
      </c>
      <c r="L211" s="37"/>
      <c r="M211" s="37"/>
      <c r="N211" s="38"/>
      <c r="O211" s="10"/>
      <c r="P211" s="6"/>
      <c r="Q211" s="6"/>
    </row>
    <row r="212" s="8" customFormat="1" hidden="1" customHeight="1" spans="1:17">
      <c r="A212" s="21" t="s">
        <v>15</v>
      </c>
      <c r="B212" s="8" t="s">
        <v>260</v>
      </c>
      <c r="C212" s="8" t="s">
        <v>261</v>
      </c>
      <c r="D212" s="8" t="s">
        <v>416</v>
      </c>
      <c r="E212" s="8" t="s">
        <v>417</v>
      </c>
      <c r="F212" s="8" t="s">
        <v>418</v>
      </c>
      <c r="G212" s="23" t="s">
        <v>278</v>
      </c>
      <c r="H212" s="8">
        <v>800</v>
      </c>
      <c r="I212" s="45">
        <f t="shared" si="71"/>
        <v>547.008547008547</v>
      </c>
      <c r="J212" s="27">
        <f t="shared" si="72"/>
        <v>92.991452991453</v>
      </c>
      <c r="K212" s="36">
        <v>640</v>
      </c>
      <c r="L212" s="37"/>
      <c r="M212" s="37"/>
      <c r="N212" s="38"/>
      <c r="O212" s="10"/>
      <c r="P212" s="6"/>
      <c r="Q212" s="6"/>
    </row>
    <row r="213" s="8" customFormat="1" hidden="1" customHeight="1" spans="1:17">
      <c r="A213" s="21" t="s">
        <v>15</v>
      </c>
      <c r="B213" s="8" t="s">
        <v>260</v>
      </c>
      <c r="C213" s="8" t="s">
        <v>261</v>
      </c>
      <c r="D213" s="8" t="s">
        <v>419</v>
      </c>
      <c r="E213" s="8" t="s">
        <v>420</v>
      </c>
      <c r="F213" s="8" t="s">
        <v>421</v>
      </c>
      <c r="G213" s="23" t="s">
        <v>422</v>
      </c>
      <c r="H213" s="8">
        <v>4000</v>
      </c>
      <c r="I213" s="45">
        <f t="shared" si="71"/>
        <v>3692.30769230769</v>
      </c>
      <c r="J213" s="27">
        <f t="shared" si="72"/>
        <v>627.692307692308</v>
      </c>
      <c r="K213" s="36">
        <v>4320</v>
      </c>
      <c r="L213" s="37"/>
      <c r="M213" s="37"/>
      <c r="N213" s="38">
        <f>SUM(K213:K216)</f>
        <v>7880</v>
      </c>
      <c r="O213" s="10"/>
      <c r="P213" s="6"/>
      <c r="Q213" s="6"/>
    </row>
    <row r="214" s="8" customFormat="1" hidden="1" customHeight="1" spans="1:17">
      <c r="A214" s="21" t="s">
        <v>15</v>
      </c>
      <c r="B214" s="8" t="s">
        <v>260</v>
      </c>
      <c r="C214" s="8" t="s">
        <v>261</v>
      </c>
      <c r="D214" s="8" t="s">
        <v>419</v>
      </c>
      <c r="E214" s="8" t="s">
        <v>401</v>
      </c>
      <c r="F214" s="8" t="s">
        <v>423</v>
      </c>
      <c r="G214" s="23" t="s">
        <v>422</v>
      </c>
      <c r="H214" s="8">
        <v>2000</v>
      </c>
      <c r="I214" s="45">
        <f t="shared" si="71"/>
        <v>1846.15384615385</v>
      </c>
      <c r="J214" s="27">
        <f t="shared" si="72"/>
        <v>313.846153846154</v>
      </c>
      <c r="K214" s="36">
        <v>2160</v>
      </c>
      <c r="L214" s="37"/>
      <c r="M214" s="37"/>
      <c r="N214" s="38"/>
      <c r="O214" s="10"/>
      <c r="P214" s="6"/>
      <c r="Q214" s="6"/>
    </row>
    <row r="215" s="1" customFormat="1" customHeight="1" spans="1:17">
      <c r="A215" s="12" t="s">
        <v>15</v>
      </c>
      <c r="B215" s="1" t="s">
        <v>260</v>
      </c>
      <c r="C215" s="25" t="s">
        <v>424</v>
      </c>
      <c r="D215" s="25" t="s">
        <v>425</v>
      </c>
      <c r="E215" s="56" t="s">
        <v>426</v>
      </c>
      <c r="F215" s="13" t="s">
        <v>427</v>
      </c>
      <c r="G215" s="14" t="s">
        <v>26</v>
      </c>
      <c r="H215" s="13">
        <v>50</v>
      </c>
      <c r="I215" s="39">
        <f t="shared" si="71"/>
        <v>128.205128205128</v>
      </c>
      <c r="J215" s="15">
        <f t="shared" si="72"/>
        <v>21.7948717948718</v>
      </c>
      <c r="K215" s="34">
        <v>150</v>
      </c>
      <c r="L215" s="41">
        <f>K215*0.936</f>
        <v>140.4</v>
      </c>
      <c r="M215" s="41">
        <f>L215/H215</f>
        <v>2.808</v>
      </c>
      <c r="N215" s="42"/>
      <c r="O215" s="17"/>
      <c r="P215" s="7"/>
      <c r="Q215" s="7"/>
    </row>
    <row r="216" s="8" customFormat="1" hidden="1" customHeight="1" spans="1:17">
      <c r="A216" s="21" t="s">
        <v>15</v>
      </c>
      <c r="B216" s="58" t="s">
        <v>260</v>
      </c>
      <c r="C216" s="58" t="s">
        <v>428</v>
      </c>
      <c r="D216" s="8" t="s">
        <v>429</v>
      </c>
      <c r="E216" s="8">
        <v>0.45</v>
      </c>
      <c r="F216" s="8" t="s">
        <v>430</v>
      </c>
      <c r="G216" s="23" t="s">
        <v>26</v>
      </c>
      <c r="H216" s="8">
        <v>5000</v>
      </c>
      <c r="I216" s="45">
        <f t="shared" si="71"/>
        <v>1068.37606837607</v>
      </c>
      <c r="J216" s="27">
        <f t="shared" si="72"/>
        <v>181.623931623932</v>
      </c>
      <c r="K216" s="36">
        <v>1250</v>
      </c>
      <c r="L216" s="37"/>
      <c r="M216" s="37"/>
      <c r="N216" s="38"/>
      <c r="O216" s="10"/>
      <c r="P216" s="6"/>
      <c r="Q216" s="6"/>
    </row>
    <row r="217" s="8" customFormat="1" hidden="1" customHeight="1" spans="1:17">
      <c r="A217" s="21" t="s">
        <v>15</v>
      </c>
      <c r="B217" s="8" t="s">
        <v>379</v>
      </c>
      <c r="C217" s="8" t="s">
        <v>428</v>
      </c>
      <c r="D217" s="8" t="s">
        <v>429</v>
      </c>
      <c r="E217" s="8">
        <v>0.45</v>
      </c>
      <c r="G217" s="23" t="s">
        <v>26</v>
      </c>
      <c r="H217" s="8">
        <v>500</v>
      </c>
      <c r="I217" s="45">
        <v>68.38</v>
      </c>
      <c r="J217" s="27">
        <v>11.62</v>
      </c>
      <c r="K217" s="36">
        <f t="shared" ref="K217:K219" si="73">I217+J217</f>
        <v>80</v>
      </c>
      <c r="L217" s="37"/>
      <c r="M217" s="37"/>
      <c r="N217" s="44"/>
      <c r="O217" s="10"/>
      <c r="P217" s="6"/>
      <c r="Q217" s="6"/>
    </row>
    <row r="218" s="8" customFormat="1" hidden="1" customHeight="1" spans="1:17">
      <c r="A218" s="21" t="s">
        <v>15</v>
      </c>
      <c r="B218" s="8" t="s">
        <v>379</v>
      </c>
      <c r="C218" s="8" t="s">
        <v>431</v>
      </c>
      <c r="D218" s="8" t="s">
        <v>432</v>
      </c>
      <c r="E218" s="8" t="s">
        <v>433</v>
      </c>
      <c r="F218" s="22" t="s">
        <v>431</v>
      </c>
      <c r="G218" s="23" t="s">
        <v>26</v>
      </c>
      <c r="H218" s="8">
        <v>880</v>
      </c>
      <c r="I218" s="45">
        <v>1000.34</v>
      </c>
      <c r="J218" s="27">
        <v>170.06</v>
      </c>
      <c r="K218" s="36">
        <f t="shared" si="73"/>
        <v>1170.4</v>
      </c>
      <c r="L218" s="37"/>
      <c r="M218" s="37"/>
      <c r="N218" s="38">
        <f>SUM(K218:K220)</f>
        <v>1738.4</v>
      </c>
      <c r="O218" s="10"/>
      <c r="P218" s="6"/>
      <c r="Q218" s="6"/>
    </row>
    <row r="219" s="1" customFormat="1" customHeight="1" spans="1:17">
      <c r="A219" s="12" t="s">
        <v>15</v>
      </c>
      <c r="B219" s="1" t="s">
        <v>379</v>
      </c>
      <c r="C219" s="25" t="s">
        <v>399</v>
      </c>
      <c r="D219" s="25" t="s">
        <v>400</v>
      </c>
      <c r="E219" s="1" t="s">
        <v>401</v>
      </c>
      <c r="F219" s="13" t="s">
        <v>402</v>
      </c>
      <c r="G219" s="14" t="s">
        <v>434</v>
      </c>
      <c r="H219" s="13">
        <v>400</v>
      </c>
      <c r="I219" s="39">
        <v>410.26</v>
      </c>
      <c r="J219" s="15">
        <v>69.74</v>
      </c>
      <c r="K219" s="34">
        <f t="shared" si="73"/>
        <v>480</v>
      </c>
      <c r="L219" s="41">
        <f>K219*0.936</f>
        <v>449.28</v>
      </c>
      <c r="M219" s="41">
        <f>L219/H219</f>
        <v>1.1232</v>
      </c>
      <c r="N219" s="42"/>
      <c r="O219" s="17"/>
      <c r="P219" s="7"/>
      <c r="Q219" s="7"/>
    </row>
    <row r="220" s="8" customFormat="1" hidden="1" customHeight="1" spans="1:17">
      <c r="A220" s="21" t="s">
        <v>15</v>
      </c>
      <c r="B220" s="8" t="s">
        <v>260</v>
      </c>
      <c r="C220" s="8" t="s">
        <v>261</v>
      </c>
      <c r="D220" s="26" t="s">
        <v>435</v>
      </c>
      <c r="E220" s="8" t="s">
        <v>436</v>
      </c>
      <c r="F220" s="8" t="s">
        <v>437</v>
      </c>
      <c r="G220" s="23" t="s">
        <v>438</v>
      </c>
      <c r="H220" s="8">
        <v>16</v>
      </c>
      <c r="I220" s="45">
        <f t="shared" ref="I220:I224" si="74">K220/1.17</f>
        <v>75.2136752136752</v>
      </c>
      <c r="J220" s="27">
        <f t="shared" ref="J220:J224" si="75">K220-I220</f>
        <v>12.7863247863248</v>
      </c>
      <c r="K220" s="36">
        <v>88</v>
      </c>
      <c r="L220" s="37"/>
      <c r="M220" s="37"/>
      <c r="N220" s="38"/>
      <c r="O220" s="10"/>
      <c r="P220" s="6"/>
      <c r="Q220" s="6"/>
    </row>
    <row r="221" s="8" customFormat="1" hidden="1" customHeight="1" spans="1:17">
      <c r="A221" s="21" t="s">
        <v>15</v>
      </c>
      <c r="B221" s="8" t="s">
        <v>260</v>
      </c>
      <c r="C221" s="8" t="s">
        <v>261</v>
      </c>
      <c r="D221" s="8" t="s">
        <v>439</v>
      </c>
      <c r="F221" s="8" t="s">
        <v>440</v>
      </c>
      <c r="G221" s="23" t="s">
        <v>265</v>
      </c>
      <c r="H221" s="8">
        <v>300</v>
      </c>
      <c r="I221" s="45">
        <f t="shared" si="74"/>
        <v>1410.25641025641</v>
      </c>
      <c r="J221" s="27">
        <f t="shared" si="75"/>
        <v>239.74358974359</v>
      </c>
      <c r="K221" s="36">
        <v>1650</v>
      </c>
      <c r="L221" s="37"/>
      <c r="M221" s="37"/>
      <c r="N221" s="38">
        <f>SUM(K221:K224)</f>
        <v>5418</v>
      </c>
      <c r="O221" s="10"/>
      <c r="P221" s="6"/>
      <c r="Q221" s="6"/>
    </row>
    <row r="222" s="8" customFormat="1" hidden="1" customHeight="1" spans="1:17">
      <c r="A222" s="21" t="s">
        <v>15</v>
      </c>
      <c r="B222" s="58" t="s">
        <v>260</v>
      </c>
      <c r="C222" s="58" t="s">
        <v>261</v>
      </c>
      <c r="D222" s="8" t="s">
        <v>441</v>
      </c>
      <c r="E222" s="8" t="s">
        <v>442</v>
      </c>
      <c r="F222" s="8" t="s">
        <v>437</v>
      </c>
      <c r="G222" s="23" t="s">
        <v>26</v>
      </c>
      <c r="H222" s="8">
        <v>36</v>
      </c>
      <c r="I222" s="45">
        <f t="shared" si="74"/>
        <v>307.692307692308</v>
      </c>
      <c r="J222" s="27">
        <f t="shared" si="75"/>
        <v>52.3076923076923</v>
      </c>
      <c r="K222" s="36">
        <v>360</v>
      </c>
      <c r="L222" s="37"/>
      <c r="M222" s="37"/>
      <c r="N222" s="38"/>
      <c r="O222" s="10"/>
      <c r="P222" s="6"/>
      <c r="Q222" s="6"/>
    </row>
    <row r="223" s="8" customFormat="1" hidden="1" customHeight="1" spans="1:17">
      <c r="A223" s="21" t="s">
        <v>15</v>
      </c>
      <c r="B223" s="58" t="s">
        <v>260</v>
      </c>
      <c r="C223" s="58" t="s">
        <v>261</v>
      </c>
      <c r="D223" s="8" t="s">
        <v>441</v>
      </c>
      <c r="E223" s="8" t="s">
        <v>443</v>
      </c>
      <c r="F223" s="8" t="s">
        <v>437</v>
      </c>
      <c r="G223" s="23" t="s">
        <v>26</v>
      </c>
      <c r="H223" s="8">
        <v>24</v>
      </c>
      <c r="I223" s="45">
        <f t="shared" si="74"/>
        <v>205.128205128205</v>
      </c>
      <c r="J223" s="27">
        <f t="shared" si="75"/>
        <v>34.8717948717949</v>
      </c>
      <c r="K223" s="36">
        <v>240</v>
      </c>
      <c r="L223" s="37"/>
      <c r="M223" s="37"/>
      <c r="N223" s="38"/>
      <c r="O223" s="10"/>
      <c r="P223" s="6"/>
      <c r="Q223" s="6"/>
    </row>
    <row r="224" s="8" customFormat="1" hidden="1" customHeight="1" spans="1:17">
      <c r="A224" s="21" t="s">
        <v>15</v>
      </c>
      <c r="B224" s="58" t="s">
        <v>260</v>
      </c>
      <c r="C224" s="58" t="s">
        <v>444</v>
      </c>
      <c r="D224" s="8" t="s">
        <v>445</v>
      </c>
      <c r="E224" s="8" t="s">
        <v>446</v>
      </c>
      <c r="F224" s="8" t="s">
        <v>437</v>
      </c>
      <c r="G224" s="23" t="s">
        <v>265</v>
      </c>
      <c r="H224" s="8">
        <v>160</v>
      </c>
      <c r="I224" s="45">
        <f t="shared" si="74"/>
        <v>2707.69230769231</v>
      </c>
      <c r="J224" s="27">
        <f t="shared" si="75"/>
        <v>460.307692307692</v>
      </c>
      <c r="K224" s="36">
        <v>3168</v>
      </c>
      <c r="L224" s="37"/>
      <c r="M224" s="37"/>
      <c r="N224" s="38"/>
      <c r="O224" s="10"/>
      <c r="P224" s="6"/>
      <c r="Q224" s="6"/>
    </row>
    <row r="225" s="8" customFormat="1" hidden="1" customHeight="1" spans="1:17">
      <c r="A225" s="21" t="s">
        <v>15</v>
      </c>
      <c r="B225" s="8" t="s">
        <v>447</v>
      </c>
      <c r="C225" s="8" t="s">
        <v>448</v>
      </c>
      <c r="D225" s="8" t="s">
        <v>449</v>
      </c>
      <c r="E225" s="8" t="s">
        <v>450</v>
      </c>
      <c r="F225" s="8" t="s">
        <v>451</v>
      </c>
      <c r="G225" s="23" t="s">
        <v>434</v>
      </c>
      <c r="H225" s="8">
        <v>400</v>
      </c>
      <c r="I225" s="45">
        <v>56410.26</v>
      </c>
      <c r="J225" s="27">
        <v>9589.74</v>
      </c>
      <c r="K225" s="36">
        <f>I225+J225</f>
        <v>66000</v>
      </c>
      <c r="L225" s="37"/>
      <c r="M225" s="37"/>
      <c r="N225" s="38">
        <f>SUM(K225:K228)</f>
        <v>70263</v>
      </c>
      <c r="O225" s="10"/>
      <c r="P225" s="6"/>
      <c r="Q225" s="6"/>
    </row>
    <row r="226" s="8" customFormat="1" hidden="1" customHeight="1" spans="1:17">
      <c r="A226" s="21" t="s">
        <v>15</v>
      </c>
      <c r="B226" s="8" t="s">
        <v>260</v>
      </c>
      <c r="C226" s="8" t="s">
        <v>412</v>
      </c>
      <c r="D226" s="8" t="s">
        <v>452</v>
      </c>
      <c r="E226" s="8" t="s">
        <v>453</v>
      </c>
      <c r="F226" s="8" t="s">
        <v>411</v>
      </c>
      <c r="G226" s="23" t="s">
        <v>393</v>
      </c>
      <c r="H226" s="8">
        <v>2700</v>
      </c>
      <c r="I226" s="45">
        <f t="shared" ref="I226:I234" si="76">K226/1.17</f>
        <v>1500</v>
      </c>
      <c r="J226" s="27">
        <f t="shared" ref="J226:J234" si="77">K226-I226</f>
        <v>255</v>
      </c>
      <c r="K226" s="36">
        <v>1755</v>
      </c>
      <c r="L226" s="37"/>
      <c r="M226" s="37"/>
      <c r="N226" s="38"/>
      <c r="O226" s="10"/>
      <c r="P226" s="6"/>
      <c r="Q226" s="6"/>
    </row>
    <row r="227" s="8" customFormat="1" hidden="1" customHeight="1" spans="1:17">
      <c r="A227" s="21" t="s">
        <v>15</v>
      </c>
      <c r="B227" s="8" t="s">
        <v>260</v>
      </c>
      <c r="C227" s="8" t="s">
        <v>412</v>
      </c>
      <c r="D227" s="8" t="s">
        <v>452</v>
      </c>
      <c r="E227" s="8" t="s">
        <v>454</v>
      </c>
      <c r="F227" s="8" t="s">
        <v>415</v>
      </c>
      <c r="G227" s="23" t="s">
        <v>393</v>
      </c>
      <c r="H227" s="8">
        <v>800</v>
      </c>
      <c r="I227" s="45">
        <f t="shared" si="76"/>
        <v>512.820512820513</v>
      </c>
      <c r="J227" s="27">
        <f t="shared" si="77"/>
        <v>87.1794871794872</v>
      </c>
      <c r="K227" s="36">
        <v>600</v>
      </c>
      <c r="L227" s="37"/>
      <c r="M227" s="37"/>
      <c r="N227" s="38"/>
      <c r="O227" s="10"/>
      <c r="P227" s="6"/>
      <c r="Q227" s="6"/>
    </row>
    <row r="228" s="1" customFormat="1" customHeight="1" spans="1:17">
      <c r="A228" s="12" t="s">
        <v>15</v>
      </c>
      <c r="B228" s="1" t="s">
        <v>260</v>
      </c>
      <c r="C228" s="25" t="s">
        <v>261</v>
      </c>
      <c r="D228" s="25" t="s">
        <v>455</v>
      </c>
      <c r="E228" s="1" t="s">
        <v>456</v>
      </c>
      <c r="F228" s="13" t="s">
        <v>411</v>
      </c>
      <c r="G228" s="14" t="s">
        <v>457</v>
      </c>
      <c r="H228" s="13">
        <v>3600</v>
      </c>
      <c r="I228" s="39">
        <f t="shared" si="76"/>
        <v>1630.76923076923</v>
      </c>
      <c r="J228" s="15">
        <f t="shared" si="77"/>
        <v>277.230769230769</v>
      </c>
      <c r="K228" s="34">
        <v>1908</v>
      </c>
      <c r="L228" s="41">
        <f>K228*0.936</f>
        <v>1785.888</v>
      </c>
      <c r="M228" s="41">
        <f>L228/H228</f>
        <v>0.49608</v>
      </c>
      <c r="N228" s="42"/>
      <c r="O228" s="17"/>
      <c r="P228" s="7"/>
      <c r="Q228" s="7"/>
    </row>
    <row r="229" s="1" customFormat="1" customHeight="1" spans="1:17">
      <c r="A229" s="12" t="s">
        <v>15</v>
      </c>
      <c r="B229" s="1" t="s">
        <v>260</v>
      </c>
      <c r="C229" s="25" t="s">
        <v>261</v>
      </c>
      <c r="D229" s="25" t="s">
        <v>455</v>
      </c>
      <c r="E229" s="1" t="s">
        <v>458</v>
      </c>
      <c r="F229" s="13" t="s">
        <v>411</v>
      </c>
      <c r="G229" s="14" t="s">
        <v>278</v>
      </c>
      <c r="H229" s="13">
        <v>9600</v>
      </c>
      <c r="I229" s="39">
        <f t="shared" si="76"/>
        <v>5333.33333333333</v>
      </c>
      <c r="J229" s="15">
        <f t="shared" si="77"/>
        <v>906.666666666666</v>
      </c>
      <c r="K229" s="34">
        <v>6240</v>
      </c>
      <c r="L229" s="41">
        <f>K229*0.936</f>
        <v>5840.64</v>
      </c>
      <c r="M229" s="41">
        <f>L229/H229</f>
        <v>0.6084</v>
      </c>
      <c r="N229" s="42">
        <f>SUM(K229:K230)</f>
        <v>7090</v>
      </c>
      <c r="O229" s="17"/>
      <c r="P229" s="7"/>
      <c r="Q229" s="7"/>
    </row>
    <row r="230" s="8" customFormat="1" hidden="1" customHeight="1" spans="1:17">
      <c r="A230" s="21" t="s">
        <v>15</v>
      </c>
      <c r="B230" s="8" t="s">
        <v>260</v>
      </c>
      <c r="C230" s="8" t="s">
        <v>261</v>
      </c>
      <c r="D230" s="8" t="s">
        <v>459</v>
      </c>
      <c r="E230" s="8" t="s">
        <v>460</v>
      </c>
      <c r="F230" s="8" t="s">
        <v>461</v>
      </c>
      <c r="G230" s="23" t="s">
        <v>278</v>
      </c>
      <c r="H230" s="8">
        <v>50</v>
      </c>
      <c r="I230" s="45">
        <f t="shared" si="76"/>
        <v>726.495726495727</v>
      </c>
      <c r="J230" s="27">
        <f t="shared" si="77"/>
        <v>123.504273504273</v>
      </c>
      <c r="K230" s="36">
        <v>850</v>
      </c>
      <c r="L230" s="37"/>
      <c r="M230" s="37"/>
      <c r="N230" s="38"/>
      <c r="O230" s="10"/>
      <c r="P230" s="6"/>
      <c r="Q230" s="6"/>
    </row>
    <row r="231" s="8" customFormat="1" hidden="1" customHeight="1" spans="1:17">
      <c r="A231" s="21" t="s">
        <v>15</v>
      </c>
      <c r="B231" s="58" t="s">
        <v>260</v>
      </c>
      <c r="C231" s="58" t="s">
        <v>412</v>
      </c>
      <c r="D231" s="8" t="s">
        <v>462</v>
      </c>
      <c r="E231" s="8" t="s">
        <v>463</v>
      </c>
      <c r="F231" s="8" t="s">
        <v>415</v>
      </c>
      <c r="G231" s="23" t="s">
        <v>457</v>
      </c>
      <c r="H231" s="8">
        <v>800</v>
      </c>
      <c r="I231" s="45">
        <f t="shared" si="76"/>
        <v>2051.28205128205</v>
      </c>
      <c r="J231" s="27">
        <f t="shared" si="77"/>
        <v>348.717948717949</v>
      </c>
      <c r="K231" s="36">
        <v>2400</v>
      </c>
      <c r="L231" s="37"/>
      <c r="M231" s="37"/>
      <c r="N231" s="38">
        <f>SUM(K231:K234)</f>
        <v>76188</v>
      </c>
      <c r="O231" s="10"/>
      <c r="P231" s="6"/>
      <c r="Q231" s="6"/>
    </row>
    <row r="232" s="8" customFormat="1" hidden="1" customHeight="1" spans="1:17">
      <c r="A232" s="21" t="s">
        <v>15</v>
      </c>
      <c r="B232" s="8" t="s">
        <v>260</v>
      </c>
      <c r="C232" s="8" t="s">
        <v>261</v>
      </c>
      <c r="D232" s="8" t="s">
        <v>464</v>
      </c>
      <c r="E232" s="8" t="s">
        <v>465</v>
      </c>
      <c r="F232" s="8" t="s">
        <v>466</v>
      </c>
      <c r="G232" s="23" t="s">
        <v>434</v>
      </c>
      <c r="H232" s="8">
        <v>48</v>
      </c>
      <c r="I232" s="45">
        <f t="shared" si="76"/>
        <v>266.666666666667</v>
      </c>
      <c r="J232" s="27">
        <f t="shared" si="77"/>
        <v>45.3333333333333</v>
      </c>
      <c r="K232" s="36">
        <v>312</v>
      </c>
      <c r="L232" s="37"/>
      <c r="M232" s="37"/>
      <c r="N232" s="38"/>
      <c r="O232" s="10"/>
      <c r="P232" s="6"/>
      <c r="Q232" s="6"/>
    </row>
    <row r="233" s="8" customFormat="1" hidden="1" customHeight="1" spans="1:17">
      <c r="A233" s="21" t="s">
        <v>15</v>
      </c>
      <c r="B233" s="8" t="s">
        <v>260</v>
      </c>
      <c r="C233" s="8" t="s">
        <v>261</v>
      </c>
      <c r="D233" s="8" t="s">
        <v>464</v>
      </c>
      <c r="E233" s="8" t="s">
        <v>465</v>
      </c>
      <c r="F233" s="8" t="s">
        <v>466</v>
      </c>
      <c r="G233" s="23" t="s">
        <v>434</v>
      </c>
      <c r="H233" s="8">
        <v>144</v>
      </c>
      <c r="I233" s="45">
        <f t="shared" si="76"/>
        <v>800</v>
      </c>
      <c r="J233" s="27">
        <f t="shared" si="77"/>
        <v>136</v>
      </c>
      <c r="K233" s="36">
        <v>936</v>
      </c>
      <c r="L233" s="37"/>
      <c r="M233" s="37"/>
      <c r="N233" s="38"/>
      <c r="O233" s="10"/>
      <c r="P233" s="6"/>
      <c r="Q233" s="6"/>
    </row>
    <row r="234" s="8" customFormat="1" hidden="1" customHeight="1" spans="1:17">
      <c r="A234" s="21" t="s">
        <v>15</v>
      </c>
      <c r="B234" s="26" t="s">
        <v>467</v>
      </c>
      <c r="C234" s="26" t="s">
        <v>468</v>
      </c>
      <c r="D234" s="26" t="s">
        <v>469</v>
      </c>
      <c r="E234" s="8" t="s">
        <v>470</v>
      </c>
      <c r="F234" s="8" t="s">
        <v>471</v>
      </c>
      <c r="G234" s="23" t="s">
        <v>472</v>
      </c>
      <c r="H234" s="8">
        <v>2000</v>
      </c>
      <c r="I234" s="53">
        <f t="shared" si="76"/>
        <v>62000</v>
      </c>
      <c r="J234" s="27">
        <f t="shared" si="77"/>
        <v>10540</v>
      </c>
      <c r="K234" s="36">
        <v>72540</v>
      </c>
      <c r="L234" s="37"/>
      <c r="M234" s="37"/>
      <c r="N234" s="38"/>
      <c r="O234" s="10"/>
      <c r="P234" s="6"/>
      <c r="Q234" s="6"/>
    </row>
    <row r="235" s="8" customFormat="1" hidden="1" customHeight="1" spans="1:17">
      <c r="A235" s="21" t="s">
        <v>15</v>
      </c>
      <c r="B235" s="8" t="s">
        <v>473</v>
      </c>
      <c r="C235" s="8" t="s">
        <v>474</v>
      </c>
      <c r="D235" s="8" t="s">
        <v>475</v>
      </c>
      <c r="E235" s="8" t="s">
        <v>476</v>
      </c>
      <c r="G235" s="23"/>
      <c r="H235" s="8">
        <v>1000</v>
      </c>
      <c r="I235" s="27">
        <v>1538.46</v>
      </c>
      <c r="J235" s="27">
        <v>261.54</v>
      </c>
      <c r="K235" s="36">
        <f>I235+J235</f>
        <v>1800</v>
      </c>
      <c r="L235" s="37"/>
      <c r="M235" s="37"/>
      <c r="N235" s="38">
        <f>SUM(K235:K236)</f>
        <v>1987</v>
      </c>
      <c r="O235" s="10"/>
      <c r="P235" s="6"/>
      <c r="Q235" s="6"/>
    </row>
    <row r="236" s="8" customFormat="1" hidden="1" customHeight="1" spans="1:17">
      <c r="A236" s="21" t="s">
        <v>15</v>
      </c>
      <c r="B236" s="26" t="s">
        <v>21</v>
      </c>
      <c r="C236" s="26" t="s">
        <v>53</v>
      </c>
      <c r="D236" s="8" t="s">
        <v>477</v>
      </c>
      <c r="E236" s="8" t="s">
        <v>478</v>
      </c>
      <c r="F236" s="8" t="s">
        <v>479</v>
      </c>
      <c r="G236" s="23" t="s">
        <v>20</v>
      </c>
      <c r="H236" s="8">
        <v>10</v>
      </c>
      <c r="I236" s="53">
        <f t="shared" ref="I236:I241" si="78">K236/1.17</f>
        <v>159.82905982906</v>
      </c>
      <c r="J236" s="27">
        <f>K236-I236</f>
        <v>27.1709401709402</v>
      </c>
      <c r="K236" s="54">
        <v>187</v>
      </c>
      <c r="L236" s="55"/>
      <c r="M236" s="55"/>
      <c r="N236" s="38"/>
      <c r="O236" s="10"/>
      <c r="P236" s="6"/>
      <c r="Q236" s="6"/>
    </row>
    <row r="237" s="8" customFormat="1" hidden="1" customHeight="1" spans="1:17">
      <c r="A237" s="21" t="s">
        <v>15</v>
      </c>
      <c r="B237" s="8" t="s">
        <v>160</v>
      </c>
      <c r="C237" s="8" t="s">
        <v>170</v>
      </c>
      <c r="D237" s="8" t="s">
        <v>480</v>
      </c>
      <c r="E237" s="8" t="s">
        <v>481</v>
      </c>
      <c r="F237" s="8" t="s">
        <v>285</v>
      </c>
      <c r="G237" s="23" t="s">
        <v>20</v>
      </c>
      <c r="H237" s="8">
        <v>20</v>
      </c>
      <c r="I237" s="27">
        <f t="shared" si="78"/>
        <v>29.0598290598291</v>
      </c>
      <c r="J237" s="27">
        <f t="shared" ref="J237:J239" si="79">I237*0.17</f>
        <v>4.94017094017094</v>
      </c>
      <c r="K237" s="36">
        <v>34</v>
      </c>
      <c r="L237" s="37"/>
      <c r="M237" s="37"/>
      <c r="N237" s="38">
        <f>SUM(K237:K238)</f>
        <v>58</v>
      </c>
      <c r="O237" s="10"/>
      <c r="P237" s="6"/>
      <c r="Q237" s="6"/>
    </row>
    <row r="238" s="8" customFormat="1" hidden="1" customHeight="1" spans="1:17">
      <c r="A238" s="21" t="s">
        <v>15</v>
      </c>
      <c r="B238" s="8" t="s">
        <v>118</v>
      </c>
      <c r="C238" s="8" t="s">
        <v>170</v>
      </c>
      <c r="D238" s="8" t="s">
        <v>480</v>
      </c>
      <c r="E238" s="8" t="s">
        <v>482</v>
      </c>
      <c r="F238" s="8" t="s">
        <v>483</v>
      </c>
      <c r="G238" s="23" t="s">
        <v>20</v>
      </c>
      <c r="H238" s="8">
        <v>20</v>
      </c>
      <c r="I238" s="27">
        <f t="shared" si="78"/>
        <v>20.5128205128205</v>
      </c>
      <c r="J238" s="27">
        <f t="shared" si="79"/>
        <v>3.48717948717949</v>
      </c>
      <c r="K238" s="36">
        <v>24</v>
      </c>
      <c r="L238" s="37"/>
      <c r="M238" s="37"/>
      <c r="N238" s="38"/>
      <c r="O238" s="10"/>
      <c r="P238" s="6"/>
      <c r="Q238" s="6"/>
    </row>
    <row r="239" s="8" customFormat="1" hidden="1" customHeight="1" spans="1:17">
      <c r="A239" s="21" t="s">
        <v>15</v>
      </c>
      <c r="B239" s="8" t="s">
        <v>484</v>
      </c>
      <c r="C239" s="8" t="s">
        <v>131</v>
      </c>
      <c r="D239" s="8" t="s">
        <v>485</v>
      </c>
      <c r="E239" s="8" t="s">
        <v>486</v>
      </c>
      <c r="F239" s="8" t="s">
        <v>285</v>
      </c>
      <c r="G239" s="23" t="s">
        <v>42</v>
      </c>
      <c r="H239" s="8">
        <v>50</v>
      </c>
      <c r="I239" s="27">
        <f t="shared" si="78"/>
        <v>76.9230769230769</v>
      </c>
      <c r="J239" s="27">
        <f t="shared" si="79"/>
        <v>13.0769230769231</v>
      </c>
      <c r="K239" s="36">
        <v>90</v>
      </c>
      <c r="L239" s="37"/>
      <c r="M239" s="37"/>
      <c r="N239" s="44"/>
      <c r="O239" s="10"/>
      <c r="P239" s="6"/>
      <c r="Q239" s="6"/>
    </row>
    <row r="240" s="8" customFormat="1" hidden="1" customHeight="1" spans="1:17">
      <c r="A240" s="21" t="s">
        <v>15</v>
      </c>
      <c r="B240" s="26" t="s">
        <v>21</v>
      </c>
      <c r="C240" s="26" t="s">
        <v>131</v>
      </c>
      <c r="D240" s="8" t="s">
        <v>487</v>
      </c>
      <c r="E240" s="8" t="s">
        <v>488</v>
      </c>
      <c r="F240" s="8" t="s">
        <v>489</v>
      </c>
      <c r="G240" s="23" t="s">
        <v>20</v>
      </c>
      <c r="H240" s="8">
        <v>60</v>
      </c>
      <c r="I240" s="51">
        <f t="shared" si="78"/>
        <v>289.74358974359</v>
      </c>
      <c r="J240" s="27">
        <f>K240-I240</f>
        <v>49.2564102564102</v>
      </c>
      <c r="K240" s="36">
        <v>339</v>
      </c>
      <c r="L240" s="37"/>
      <c r="M240" s="37"/>
      <c r="N240" s="44"/>
      <c r="O240" s="10"/>
      <c r="P240" s="6"/>
      <c r="Q240" s="6"/>
    </row>
    <row r="241" s="8" customFormat="1" hidden="1" customHeight="1" spans="1:17">
      <c r="A241" s="21"/>
      <c r="B241" s="8" t="s">
        <v>21</v>
      </c>
      <c r="C241" s="8" t="s">
        <v>131</v>
      </c>
      <c r="D241" s="8" t="s">
        <v>487</v>
      </c>
      <c r="E241" s="8" t="s">
        <v>490</v>
      </c>
      <c r="F241" s="8" t="s">
        <v>489</v>
      </c>
      <c r="G241" s="23"/>
      <c r="H241" s="8">
        <v>30</v>
      </c>
      <c r="I241" s="27">
        <f t="shared" si="78"/>
        <v>144.871794871795</v>
      </c>
      <c r="J241" s="27">
        <f t="shared" ref="J241:J257" si="80">I241*0.17</f>
        <v>24.6282051282051</v>
      </c>
      <c r="K241" s="48">
        <v>169.5</v>
      </c>
      <c r="L241" s="48"/>
      <c r="M241" s="48"/>
      <c r="N241" s="38">
        <f>SUM(K241:K244)</f>
        <v>5295</v>
      </c>
      <c r="O241" s="10"/>
      <c r="P241" s="6"/>
      <c r="Q241" s="6"/>
    </row>
    <row r="242" s="8" customFormat="1" hidden="1" customHeight="1" spans="1:17">
      <c r="A242" s="21" t="s">
        <v>15</v>
      </c>
      <c r="B242" s="8" t="s">
        <v>491</v>
      </c>
      <c r="C242" s="8" t="s">
        <v>53</v>
      </c>
      <c r="D242" s="8" t="s">
        <v>492</v>
      </c>
      <c r="E242" s="8" t="s">
        <v>493</v>
      </c>
      <c r="F242" s="8" t="s">
        <v>494</v>
      </c>
      <c r="G242" s="23" t="s">
        <v>42</v>
      </c>
      <c r="H242" s="8">
        <v>140</v>
      </c>
      <c r="I242" s="27">
        <v>1680</v>
      </c>
      <c r="J242" s="27">
        <f t="shared" si="80"/>
        <v>285.6</v>
      </c>
      <c r="K242" s="36">
        <f t="shared" ref="K242:K259" si="81">I242+J242</f>
        <v>1965.6</v>
      </c>
      <c r="L242" s="37"/>
      <c r="M242" s="37"/>
      <c r="N242" s="38"/>
      <c r="O242" s="10"/>
      <c r="P242" s="6"/>
      <c r="Q242" s="6"/>
    </row>
    <row r="243" s="8" customFormat="1" hidden="1" customHeight="1" spans="1:17">
      <c r="A243" s="21" t="s">
        <v>15</v>
      </c>
      <c r="B243" s="8" t="s">
        <v>21</v>
      </c>
      <c r="C243" s="8" t="s">
        <v>495</v>
      </c>
      <c r="D243" s="8" t="s">
        <v>496</v>
      </c>
      <c r="E243" s="8" t="s">
        <v>497</v>
      </c>
      <c r="F243" s="27" t="s">
        <v>498</v>
      </c>
      <c r="G243" s="23"/>
      <c r="H243" s="8">
        <v>160</v>
      </c>
      <c r="I243" s="27">
        <f>K243/1.17</f>
        <v>2557.26495726496</v>
      </c>
      <c r="J243" s="27">
        <f t="shared" si="80"/>
        <v>434.735042735043</v>
      </c>
      <c r="K243" s="36">
        <v>2992</v>
      </c>
      <c r="L243" s="37"/>
      <c r="M243" s="37"/>
      <c r="N243" s="38"/>
      <c r="O243" s="10"/>
      <c r="P243" s="6"/>
      <c r="Q243" s="6"/>
    </row>
    <row r="244" s="8" customFormat="1" hidden="1" customHeight="1" spans="1:17">
      <c r="A244" s="21"/>
      <c r="B244" s="8" t="s">
        <v>21</v>
      </c>
      <c r="C244" s="8" t="s">
        <v>131</v>
      </c>
      <c r="D244" s="8" t="s">
        <v>499</v>
      </c>
      <c r="E244" s="8" t="s">
        <v>500</v>
      </c>
      <c r="F244" s="8" t="s">
        <v>501</v>
      </c>
      <c r="G244" s="23"/>
      <c r="H244" s="8">
        <v>10</v>
      </c>
      <c r="I244" s="27">
        <f>K244/1.17</f>
        <v>143.504273504274</v>
      </c>
      <c r="J244" s="27">
        <f t="shared" si="80"/>
        <v>24.3957264957265</v>
      </c>
      <c r="K244" s="47">
        <v>167.9</v>
      </c>
      <c r="L244" s="47"/>
      <c r="M244" s="47"/>
      <c r="N244" s="38"/>
      <c r="O244" s="10"/>
      <c r="P244" s="6"/>
      <c r="Q244" s="6"/>
    </row>
    <row r="245" s="1" customFormat="1" customHeight="1" spans="1:17">
      <c r="A245" s="62" t="s">
        <v>15</v>
      </c>
      <c r="B245" s="7" t="s">
        <v>111</v>
      </c>
      <c r="C245" s="25" t="s">
        <v>502</v>
      </c>
      <c r="D245" s="25" t="s">
        <v>496</v>
      </c>
      <c r="E245" s="7" t="s">
        <v>503</v>
      </c>
      <c r="F245" s="13" t="s">
        <v>504</v>
      </c>
      <c r="G245" s="14" t="s">
        <v>42</v>
      </c>
      <c r="H245" s="13">
        <v>320</v>
      </c>
      <c r="I245" s="15">
        <v>5114.53</v>
      </c>
      <c r="J245" s="15">
        <f t="shared" si="80"/>
        <v>869.4701</v>
      </c>
      <c r="K245" s="34">
        <f t="shared" si="81"/>
        <v>5984.0001</v>
      </c>
      <c r="L245" s="41">
        <f t="shared" ref="L245:L259" si="82">K245*0.936</f>
        <v>5601.0240936</v>
      </c>
      <c r="M245" s="41">
        <f t="shared" ref="M245:M259" si="83">L245/H245</f>
        <v>17.5032002925</v>
      </c>
      <c r="N245" s="42">
        <f>SUM(K245:K248)</f>
        <v>71808.0012</v>
      </c>
      <c r="O245" s="17"/>
      <c r="P245" s="7"/>
      <c r="Q245" s="7"/>
    </row>
    <row r="246" s="1" customFormat="1" customHeight="1" spans="1:17">
      <c r="A246" s="12" t="s">
        <v>15</v>
      </c>
      <c r="B246" s="1" t="s">
        <v>111</v>
      </c>
      <c r="C246" s="25" t="s">
        <v>502</v>
      </c>
      <c r="D246" s="25" t="s">
        <v>496</v>
      </c>
      <c r="E246" s="1" t="s">
        <v>503</v>
      </c>
      <c r="F246" s="13" t="s">
        <v>504</v>
      </c>
      <c r="G246" s="14" t="s">
        <v>42</v>
      </c>
      <c r="H246" s="13">
        <v>320</v>
      </c>
      <c r="I246" s="15">
        <v>5114.53</v>
      </c>
      <c r="J246" s="15">
        <f t="shared" si="80"/>
        <v>869.4701</v>
      </c>
      <c r="K246" s="34">
        <f t="shared" si="81"/>
        <v>5984.0001</v>
      </c>
      <c r="L246" s="41">
        <f t="shared" si="82"/>
        <v>5601.0240936</v>
      </c>
      <c r="M246" s="41">
        <f t="shared" si="83"/>
        <v>17.5032002925</v>
      </c>
      <c r="N246" s="42"/>
      <c r="O246" s="17"/>
      <c r="P246" s="7"/>
      <c r="Q246" s="7"/>
    </row>
    <row r="247" s="1" customFormat="1" customHeight="1" spans="1:17">
      <c r="A247" s="12" t="s">
        <v>15</v>
      </c>
      <c r="B247" s="1" t="s">
        <v>37</v>
      </c>
      <c r="C247" s="25" t="s">
        <v>502</v>
      </c>
      <c r="D247" s="25" t="s">
        <v>496</v>
      </c>
      <c r="E247" s="1" t="s">
        <v>503</v>
      </c>
      <c r="F247" s="13" t="s">
        <v>504</v>
      </c>
      <c r="G247" s="14" t="s">
        <v>42</v>
      </c>
      <c r="H247" s="13">
        <v>1200</v>
      </c>
      <c r="I247" s="15">
        <v>19179.49</v>
      </c>
      <c r="J247" s="15">
        <f t="shared" si="80"/>
        <v>3260.5133</v>
      </c>
      <c r="K247" s="34">
        <f t="shared" si="81"/>
        <v>22440.0033</v>
      </c>
      <c r="L247" s="41">
        <f t="shared" si="82"/>
        <v>21003.8430888</v>
      </c>
      <c r="M247" s="41">
        <f t="shared" si="83"/>
        <v>17.503202574</v>
      </c>
      <c r="N247" s="42"/>
      <c r="O247" s="17"/>
      <c r="P247" s="7"/>
      <c r="Q247" s="7"/>
    </row>
    <row r="248" s="1" customFormat="1" customHeight="1" spans="1:17">
      <c r="A248" s="12" t="s">
        <v>15</v>
      </c>
      <c r="B248" s="1" t="s">
        <v>37</v>
      </c>
      <c r="C248" s="25" t="s">
        <v>502</v>
      </c>
      <c r="D248" s="25" t="s">
        <v>496</v>
      </c>
      <c r="E248" s="1" t="s">
        <v>503</v>
      </c>
      <c r="F248" s="13" t="s">
        <v>504</v>
      </c>
      <c r="G248" s="14" t="s">
        <v>42</v>
      </c>
      <c r="H248" s="13">
        <v>2000</v>
      </c>
      <c r="I248" s="15">
        <v>31965.81</v>
      </c>
      <c r="J248" s="15">
        <f t="shared" si="80"/>
        <v>5434.1877</v>
      </c>
      <c r="K248" s="34">
        <f t="shared" si="81"/>
        <v>37399.9977</v>
      </c>
      <c r="L248" s="41">
        <f t="shared" si="82"/>
        <v>35006.3978472</v>
      </c>
      <c r="M248" s="41">
        <f t="shared" si="83"/>
        <v>17.5031989236</v>
      </c>
      <c r="N248" s="42"/>
      <c r="O248" s="17"/>
      <c r="P248" s="7"/>
      <c r="Q248" s="7"/>
    </row>
    <row r="249" s="1" customFormat="1" customHeight="1" spans="1:17">
      <c r="A249" s="12" t="s">
        <v>15</v>
      </c>
      <c r="B249" s="1" t="s">
        <v>69</v>
      </c>
      <c r="C249" s="25" t="s">
        <v>502</v>
      </c>
      <c r="D249" s="25" t="s">
        <v>496</v>
      </c>
      <c r="E249" s="1" t="s">
        <v>503</v>
      </c>
      <c r="F249" s="13" t="s">
        <v>504</v>
      </c>
      <c r="G249" s="14" t="s">
        <v>42</v>
      </c>
      <c r="H249" s="13">
        <v>5200</v>
      </c>
      <c r="I249" s="15">
        <v>83111.11</v>
      </c>
      <c r="J249" s="15">
        <f t="shared" si="80"/>
        <v>14128.8887</v>
      </c>
      <c r="K249" s="34">
        <f t="shared" si="81"/>
        <v>97239.9987</v>
      </c>
      <c r="L249" s="41">
        <f t="shared" si="82"/>
        <v>91016.6387832</v>
      </c>
      <c r="M249" s="41">
        <f t="shared" si="83"/>
        <v>17.503199766</v>
      </c>
      <c r="N249" s="42">
        <f>SUM(K249:K251)</f>
        <v>209440.0035</v>
      </c>
      <c r="O249" s="17"/>
      <c r="P249" s="7"/>
      <c r="Q249" s="7"/>
    </row>
    <row r="250" s="1" customFormat="1" customHeight="1" spans="1:17">
      <c r="A250" s="12" t="s">
        <v>15</v>
      </c>
      <c r="B250" s="1" t="s">
        <v>69</v>
      </c>
      <c r="C250" s="25" t="s">
        <v>502</v>
      </c>
      <c r="D250" s="25" t="s">
        <v>496</v>
      </c>
      <c r="E250" s="1" t="s">
        <v>503</v>
      </c>
      <c r="F250" s="13" t="s">
        <v>504</v>
      </c>
      <c r="G250" s="14" t="s">
        <v>42</v>
      </c>
      <c r="H250" s="13">
        <v>4400</v>
      </c>
      <c r="I250" s="15">
        <v>70324.79</v>
      </c>
      <c r="J250" s="15">
        <f t="shared" si="80"/>
        <v>11955.2143</v>
      </c>
      <c r="K250" s="34">
        <f t="shared" si="81"/>
        <v>82280.0043</v>
      </c>
      <c r="L250" s="41">
        <f t="shared" si="82"/>
        <v>77014.0840248</v>
      </c>
      <c r="M250" s="41">
        <f t="shared" si="83"/>
        <v>17.5032009147273</v>
      </c>
      <c r="N250" s="42"/>
      <c r="O250" s="17"/>
      <c r="P250" s="7"/>
      <c r="Q250" s="7"/>
    </row>
    <row r="251" s="1" customFormat="1" customHeight="1" spans="1:17">
      <c r="A251" s="12" t="s">
        <v>15</v>
      </c>
      <c r="B251" s="1" t="s">
        <v>69</v>
      </c>
      <c r="C251" s="25" t="s">
        <v>502</v>
      </c>
      <c r="D251" s="25" t="s">
        <v>496</v>
      </c>
      <c r="E251" s="1" t="s">
        <v>503</v>
      </c>
      <c r="F251" s="13" t="s">
        <v>504</v>
      </c>
      <c r="G251" s="14" t="s">
        <v>42</v>
      </c>
      <c r="H251" s="13">
        <v>1600</v>
      </c>
      <c r="I251" s="15">
        <v>25572.65</v>
      </c>
      <c r="J251" s="15">
        <f t="shared" si="80"/>
        <v>4347.3505</v>
      </c>
      <c r="K251" s="34">
        <f t="shared" si="81"/>
        <v>29920.0005</v>
      </c>
      <c r="L251" s="41">
        <f t="shared" si="82"/>
        <v>28005.120468</v>
      </c>
      <c r="M251" s="41">
        <f t="shared" si="83"/>
        <v>17.5032002925</v>
      </c>
      <c r="N251" s="42"/>
      <c r="O251" s="17"/>
      <c r="P251" s="7"/>
      <c r="Q251" s="7"/>
    </row>
    <row r="252" s="1" customFormat="1" customHeight="1" spans="1:17">
      <c r="A252" s="12" t="s">
        <v>15</v>
      </c>
      <c r="B252" s="1" t="s">
        <v>71</v>
      </c>
      <c r="C252" s="25" t="s">
        <v>502</v>
      </c>
      <c r="D252" s="25" t="s">
        <v>496</v>
      </c>
      <c r="E252" s="1" t="s">
        <v>503</v>
      </c>
      <c r="F252" s="13" t="s">
        <v>285</v>
      </c>
      <c r="G252" s="14" t="s">
        <v>42</v>
      </c>
      <c r="H252" s="13">
        <v>2400</v>
      </c>
      <c r="I252" s="15">
        <v>38358.97</v>
      </c>
      <c r="J252" s="15">
        <f t="shared" si="80"/>
        <v>6521.0249</v>
      </c>
      <c r="K252" s="34">
        <f t="shared" si="81"/>
        <v>44879.9949</v>
      </c>
      <c r="L252" s="41">
        <f t="shared" si="82"/>
        <v>42007.6752264</v>
      </c>
      <c r="M252" s="41">
        <f t="shared" si="83"/>
        <v>17.503198011</v>
      </c>
      <c r="N252" s="42">
        <f>SUM(K252:K255)</f>
        <v>126919.99476</v>
      </c>
      <c r="O252" s="17"/>
      <c r="P252" s="7"/>
      <c r="Q252" s="7"/>
    </row>
    <row r="253" s="1" customFormat="1" customHeight="1" spans="1:17">
      <c r="A253" s="12" t="s">
        <v>15</v>
      </c>
      <c r="B253" s="1" t="s">
        <v>71</v>
      </c>
      <c r="C253" s="25" t="s">
        <v>502</v>
      </c>
      <c r="D253" s="25" t="s">
        <v>496</v>
      </c>
      <c r="E253" s="1" t="s">
        <v>503</v>
      </c>
      <c r="F253" s="13" t="s">
        <v>504</v>
      </c>
      <c r="G253" s="14" t="s">
        <v>42</v>
      </c>
      <c r="H253" s="13">
        <v>1200</v>
      </c>
      <c r="I253" s="15">
        <v>19179.488</v>
      </c>
      <c r="J253" s="15">
        <f t="shared" si="80"/>
        <v>3260.51296</v>
      </c>
      <c r="K253" s="34">
        <f t="shared" si="81"/>
        <v>22440.00096</v>
      </c>
      <c r="L253" s="41">
        <f t="shared" si="82"/>
        <v>21003.84089856</v>
      </c>
      <c r="M253" s="41">
        <f t="shared" si="83"/>
        <v>17.5032007488</v>
      </c>
      <c r="N253" s="42"/>
      <c r="O253" s="17"/>
      <c r="P253" s="7"/>
      <c r="Q253" s="7"/>
    </row>
    <row r="254" s="1" customFormat="1" customHeight="1" spans="1:17">
      <c r="A254" s="12" t="s">
        <v>15</v>
      </c>
      <c r="B254" s="1" t="s">
        <v>33</v>
      </c>
      <c r="C254" s="25" t="s">
        <v>502</v>
      </c>
      <c r="D254" s="25" t="s">
        <v>496</v>
      </c>
      <c r="E254" s="1" t="s">
        <v>503</v>
      </c>
      <c r="F254" s="13" t="s">
        <v>504</v>
      </c>
      <c r="G254" s="14" t="s">
        <v>42</v>
      </c>
      <c r="H254" s="13">
        <v>800</v>
      </c>
      <c r="I254" s="15">
        <v>12786.32</v>
      </c>
      <c r="J254" s="15">
        <f t="shared" si="80"/>
        <v>2173.6744</v>
      </c>
      <c r="K254" s="34">
        <f t="shared" si="81"/>
        <v>14959.9944</v>
      </c>
      <c r="L254" s="41">
        <f t="shared" si="82"/>
        <v>14002.5547584</v>
      </c>
      <c r="M254" s="41">
        <f t="shared" si="83"/>
        <v>17.503193448</v>
      </c>
      <c r="N254" s="42"/>
      <c r="O254" s="17"/>
      <c r="P254" s="7"/>
      <c r="Q254" s="7"/>
    </row>
    <row r="255" s="1" customFormat="1" customHeight="1" spans="1:17">
      <c r="A255" s="12" t="s">
        <v>15</v>
      </c>
      <c r="B255" s="1" t="s">
        <v>505</v>
      </c>
      <c r="C255" s="25" t="s">
        <v>502</v>
      </c>
      <c r="D255" s="25" t="s">
        <v>496</v>
      </c>
      <c r="E255" s="1" t="s">
        <v>503</v>
      </c>
      <c r="F255" s="13" t="s">
        <v>504</v>
      </c>
      <c r="G255" s="14" t="s">
        <v>42</v>
      </c>
      <c r="H255" s="13">
        <v>2400</v>
      </c>
      <c r="I255" s="15">
        <v>38153.85</v>
      </c>
      <c r="J255" s="15">
        <f t="shared" si="80"/>
        <v>6486.1545</v>
      </c>
      <c r="K255" s="34">
        <f t="shared" si="81"/>
        <v>44640.0045</v>
      </c>
      <c r="L255" s="41">
        <f t="shared" si="82"/>
        <v>41783.044212</v>
      </c>
      <c r="M255" s="41">
        <f t="shared" si="83"/>
        <v>17.409601755</v>
      </c>
      <c r="N255" s="42"/>
      <c r="O255" s="17"/>
      <c r="P255" s="7"/>
      <c r="Q255" s="7"/>
    </row>
    <row r="256" s="1" customFormat="1" customHeight="1" spans="1:17">
      <c r="A256" s="12" t="s">
        <v>15</v>
      </c>
      <c r="B256" s="1" t="s">
        <v>505</v>
      </c>
      <c r="C256" s="25" t="s">
        <v>502</v>
      </c>
      <c r="D256" s="25" t="s">
        <v>496</v>
      </c>
      <c r="E256" s="1" t="s">
        <v>503</v>
      </c>
      <c r="F256" s="13" t="s">
        <v>504</v>
      </c>
      <c r="G256" s="14" t="s">
        <v>42</v>
      </c>
      <c r="H256" s="13">
        <v>1600</v>
      </c>
      <c r="I256" s="15">
        <v>25435.9</v>
      </c>
      <c r="J256" s="15">
        <f t="shared" si="80"/>
        <v>4324.103</v>
      </c>
      <c r="K256" s="34">
        <f t="shared" si="81"/>
        <v>29760.003</v>
      </c>
      <c r="L256" s="41">
        <f t="shared" si="82"/>
        <v>27855.362808</v>
      </c>
      <c r="M256" s="41">
        <f t="shared" si="83"/>
        <v>17.409601755</v>
      </c>
      <c r="N256" s="15"/>
      <c r="O256" s="17"/>
      <c r="P256" s="7"/>
      <c r="Q256" s="7"/>
    </row>
    <row r="257" s="1" customFormat="1" customHeight="1" spans="1:17">
      <c r="A257" s="12" t="s">
        <v>15</v>
      </c>
      <c r="B257" s="1" t="s">
        <v>506</v>
      </c>
      <c r="C257" s="25" t="s">
        <v>502</v>
      </c>
      <c r="D257" s="25" t="s">
        <v>496</v>
      </c>
      <c r="E257" s="1" t="s">
        <v>497</v>
      </c>
      <c r="F257" s="13" t="s">
        <v>504</v>
      </c>
      <c r="G257" s="14" t="s">
        <v>42</v>
      </c>
      <c r="H257" s="13">
        <v>160</v>
      </c>
      <c r="I257" s="15">
        <v>2352.14</v>
      </c>
      <c r="J257" s="15">
        <f t="shared" si="80"/>
        <v>399.8638</v>
      </c>
      <c r="K257" s="34">
        <f t="shared" si="81"/>
        <v>2752.0038</v>
      </c>
      <c r="L257" s="41">
        <f t="shared" si="82"/>
        <v>2575.8755568</v>
      </c>
      <c r="M257" s="41">
        <f t="shared" si="83"/>
        <v>16.09922223</v>
      </c>
      <c r="N257" s="42">
        <f>SUM(K257:K258)</f>
        <v>473.6038</v>
      </c>
      <c r="O257" s="17"/>
      <c r="P257" s="7"/>
      <c r="Q257" s="7"/>
    </row>
    <row r="258" s="1" customFormat="1" customHeight="1" spans="1:17">
      <c r="A258" s="12" t="s">
        <v>15</v>
      </c>
      <c r="B258" s="1" t="s">
        <v>507</v>
      </c>
      <c r="C258" s="25" t="s">
        <v>502</v>
      </c>
      <c r="D258" s="25" t="s">
        <v>496</v>
      </c>
      <c r="E258" s="1" t="s">
        <v>497</v>
      </c>
      <c r="F258" s="13" t="s">
        <v>504</v>
      </c>
      <c r="G258" s="14"/>
      <c r="H258" s="13">
        <v>-128</v>
      </c>
      <c r="I258" s="15">
        <v>-1947.35</v>
      </c>
      <c r="J258" s="15">
        <v>-331.05</v>
      </c>
      <c r="K258" s="34">
        <f t="shared" si="81"/>
        <v>-2278.4</v>
      </c>
      <c r="L258" s="41">
        <f t="shared" si="82"/>
        <v>-2132.5824</v>
      </c>
      <c r="M258" s="41">
        <f t="shared" si="83"/>
        <v>16.6608</v>
      </c>
      <c r="N258" s="42"/>
      <c r="O258" s="17"/>
      <c r="P258" s="7"/>
      <c r="Q258" s="7"/>
    </row>
    <row r="259" s="1" customFormat="1" customHeight="1" spans="1:17">
      <c r="A259" s="12" t="s">
        <v>15</v>
      </c>
      <c r="B259" s="1" t="s">
        <v>507</v>
      </c>
      <c r="C259" s="25" t="s">
        <v>502</v>
      </c>
      <c r="D259" s="25" t="s">
        <v>496</v>
      </c>
      <c r="E259" s="1" t="s">
        <v>497</v>
      </c>
      <c r="F259" s="13" t="s">
        <v>504</v>
      </c>
      <c r="G259" s="14"/>
      <c r="H259" s="13">
        <v>-160</v>
      </c>
      <c r="I259" s="15">
        <v>-2434.19</v>
      </c>
      <c r="J259" s="15">
        <v>-413.81</v>
      </c>
      <c r="K259" s="34">
        <f t="shared" si="81"/>
        <v>-2848</v>
      </c>
      <c r="L259" s="41">
        <f t="shared" si="82"/>
        <v>-2665.728</v>
      </c>
      <c r="M259" s="41">
        <f t="shared" si="83"/>
        <v>16.6608</v>
      </c>
      <c r="N259" s="42">
        <f>SUM(K259:K261)</f>
        <v>60862</v>
      </c>
      <c r="O259" s="17"/>
      <c r="P259" s="7"/>
      <c r="Q259" s="7"/>
    </row>
    <row r="260" s="8" customFormat="1" hidden="1" customHeight="1" spans="1:17">
      <c r="A260" s="21" t="s">
        <v>15</v>
      </c>
      <c r="B260" s="8" t="s">
        <v>160</v>
      </c>
      <c r="C260" s="8" t="s">
        <v>131</v>
      </c>
      <c r="D260" s="8" t="s">
        <v>508</v>
      </c>
      <c r="E260" s="8" t="s">
        <v>509</v>
      </c>
      <c r="F260" s="8" t="s">
        <v>510</v>
      </c>
      <c r="G260" s="23" t="s">
        <v>20</v>
      </c>
      <c r="H260" s="8">
        <v>20</v>
      </c>
      <c r="I260" s="27">
        <f t="shared" ref="I260:I269" si="84">K260/1.17</f>
        <v>94.017094017094</v>
      </c>
      <c r="J260" s="27">
        <f t="shared" ref="J260:J264" si="85">I260*0.17</f>
        <v>15.982905982906</v>
      </c>
      <c r="K260" s="36">
        <v>110</v>
      </c>
      <c r="L260" s="37"/>
      <c r="M260" s="37"/>
      <c r="N260" s="38"/>
      <c r="O260" s="10"/>
      <c r="P260" s="6"/>
      <c r="Q260" s="6"/>
    </row>
    <row r="261" s="8" customFormat="1" hidden="1" customHeight="1" spans="1:17">
      <c r="A261" s="21" t="s">
        <v>15</v>
      </c>
      <c r="B261" s="8" t="s">
        <v>116</v>
      </c>
      <c r="C261" s="8" t="s">
        <v>511</v>
      </c>
      <c r="D261" s="26" t="s">
        <v>512</v>
      </c>
      <c r="E261" s="8" t="s">
        <v>513</v>
      </c>
      <c r="F261" s="8" t="s">
        <v>514</v>
      </c>
      <c r="G261" s="23" t="s">
        <v>26</v>
      </c>
      <c r="H261" s="8">
        <v>1200</v>
      </c>
      <c r="I261" s="53">
        <f t="shared" si="84"/>
        <v>54358.9743589744</v>
      </c>
      <c r="J261" s="27">
        <f t="shared" ref="J261:J269" si="86">K261-I261</f>
        <v>9241.02564102564</v>
      </c>
      <c r="K261" s="36">
        <v>63600</v>
      </c>
      <c r="L261" s="37"/>
      <c r="M261" s="37"/>
      <c r="N261" s="38"/>
      <c r="O261" s="10"/>
      <c r="P261" s="6"/>
      <c r="Q261" s="6"/>
    </row>
    <row r="262" s="8" customFormat="1" hidden="1" customHeight="1" spans="1:17">
      <c r="A262" s="21"/>
      <c r="B262" s="26" t="s">
        <v>146</v>
      </c>
      <c r="C262" s="26" t="s">
        <v>321</v>
      </c>
      <c r="D262" s="8" t="s">
        <v>515</v>
      </c>
      <c r="E262" s="8" t="s">
        <v>516</v>
      </c>
      <c r="G262" s="23"/>
      <c r="H262" s="8">
        <v>50</v>
      </c>
      <c r="I262" s="27">
        <f t="shared" si="84"/>
        <v>893.162393162393</v>
      </c>
      <c r="J262" s="27">
        <f t="shared" si="85"/>
        <v>151.837606837607</v>
      </c>
      <c r="K262" s="36">
        <v>1045</v>
      </c>
      <c r="L262" s="37"/>
      <c r="M262" s="37"/>
      <c r="N262" s="38">
        <f>SUM(K262:K266)</f>
        <v>11780</v>
      </c>
      <c r="O262" s="10"/>
      <c r="P262" s="6"/>
      <c r="Q262" s="6"/>
    </row>
    <row r="263" s="8" customFormat="1" hidden="1" customHeight="1" spans="1:17">
      <c r="A263" s="21" t="s">
        <v>15</v>
      </c>
      <c r="B263" s="26" t="s">
        <v>21</v>
      </c>
      <c r="C263" s="26" t="s">
        <v>53</v>
      </c>
      <c r="D263" s="8" t="s">
        <v>517</v>
      </c>
      <c r="E263" s="8" t="s">
        <v>518</v>
      </c>
      <c r="F263" s="8" t="s">
        <v>519</v>
      </c>
      <c r="G263" s="23" t="s">
        <v>20</v>
      </c>
      <c r="H263" s="8">
        <v>50</v>
      </c>
      <c r="I263" s="53">
        <f t="shared" si="84"/>
        <v>551.282051282051</v>
      </c>
      <c r="J263" s="27">
        <f t="shared" si="86"/>
        <v>93.7179487179487</v>
      </c>
      <c r="K263" s="36">
        <v>645</v>
      </c>
      <c r="L263" s="37"/>
      <c r="M263" s="37"/>
      <c r="N263" s="38"/>
      <c r="O263" s="10"/>
      <c r="P263" s="6"/>
      <c r="Q263" s="6"/>
    </row>
    <row r="264" s="8" customFormat="1" hidden="1" customHeight="1" spans="1:17">
      <c r="A264" s="21" t="s">
        <v>15</v>
      </c>
      <c r="B264" s="8" t="s">
        <v>160</v>
      </c>
      <c r="C264" s="8" t="s">
        <v>520</v>
      </c>
      <c r="D264" s="8" t="s">
        <v>521</v>
      </c>
      <c r="E264" s="8" t="s">
        <v>522</v>
      </c>
      <c r="F264" s="8" t="s">
        <v>523</v>
      </c>
      <c r="G264" s="23" t="s">
        <v>20</v>
      </c>
      <c r="H264" s="8">
        <v>10</v>
      </c>
      <c r="I264" s="27">
        <f t="shared" si="84"/>
        <v>128.205128205128</v>
      </c>
      <c r="J264" s="27">
        <f t="shared" si="85"/>
        <v>21.7948717948718</v>
      </c>
      <c r="K264" s="36">
        <v>150</v>
      </c>
      <c r="L264" s="37"/>
      <c r="M264" s="37"/>
      <c r="N264" s="38"/>
      <c r="O264" s="10"/>
      <c r="P264" s="6"/>
      <c r="Q264" s="6"/>
    </row>
    <row r="265" s="8" customFormat="1" hidden="1" customHeight="1" spans="1:17">
      <c r="A265" s="21" t="s">
        <v>15</v>
      </c>
      <c r="B265" s="26" t="s">
        <v>21</v>
      </c>
      <c r="C265" s="26" t="s">
        <v>520</v>
      </c>
      <c r="D265" s="8" t="s">
        <v>521</v>
      </c>
      <c r="E265" s="8" t="s">
        <v>524</v>
      </c>
      <c r="F265" s="8" t="s">
        <v>208</v>
      </c>
      <c r="G265" s="23" t="s">
        <v>20</v>
      </c>
      <c r="H265" s="8">
        <v>200</v>
      </c>
      <c r="I265" s="53">
        <f t="shared" si="84"/>
        <v>5931.62393162393</v>
      </c>
      <c r="J265" s="27">
        <f t="shared" si="86"/>
        <v>1008.37606837607</v>
      </c>
      <c r="K265" s="36">
        <v>6940</v>
      </c>
      <c r="L265" s="37"/>
      <c r="M265" s="37"/>
      <c r="N265" s="38"/>
      <c r="O265" s="10"/>
      <c r="P265" s="6"/>
      <c r="Q265" s="6"/>
    </row>
    <row r="266" s="8" customFormat="1" hidden="1" customHeight="1" spans="1:17">
      <c r="A266" s="21" t="s">
        <v>15</v>
      </c>
      <c r="B266" s="8" t="s">
        <v>150</v>
      </c>
      <c r="C266" s="8" t="s">
        <v>525</v>
      </c>
      <c r="D266" s="8" t="s">
        <v>526</v>
      </c>
      <c r="E266" s="8" t="s">
        <v>527</v>
      </c>
      <c r="F266" s="8" t="s">
        <v>117</v>
      </c>
      <c r="G266" s="23" t="s">
        <v>20</v>
      </c>
      <c r="H266" s="8">
        <v>300</v>
      </c>
      <c r="I266" s="53">
        <f t="shared" si="84"/>
        <v>2564.10256410256</v>
      </c>
      <c r="J266" s="27">
        <f t="shared" si="86"/>
        <v>435.897435897436</v>
      </c>
      <c r="K266" s="36">
        <v>3000</v>
      </c>
      <c r="L266" s="37"/>
      <c r="M266" s="37"/>
      <c r="N266" s="38"/>
      <c r="O266" s="10"/>
      <c r="P266" s="6"/>
      <c r="Q266" s="6"/>
    </row>
    <row r="267" s="8" customFormat="1" hidden="1" customHeight="1" spans="1:17">
      <c r="A267" s="21" t="s">
        <v>15</v>
      </c>
      <c r="B267" s="8" t="s">
        <v>150</v>
      </c>
      <c r="C267" s="8" t="s">
        <v>525</v>
      </c>
      <c r="D267" s="8" t="s">
        <v>526</v>
      </c>
      <c r="E267" s="8" t="s">
        <v>527</v>
      </c>
      <c r="F267" s="8" t="s">
        <v>117</v>
      </c>
      <c r="G267" s="23" t="s">
        <v>20</v>
      </c>
      <c r="H267" s="8">
        <v>250</v>
      </c>
      <c r="I267" s="53">
        <f t="shared" si="84"/>
        <v>2136.75213675214</v>
      </c>
      <c r="J267" s="27">
        <f t="shared" si="86"/>
        <v>363.247863247863</v>
      </c>
      <c r="K267" s="36">
        <v>2500</v>
      </c>
      <c r="L267" s="37"/>
      <c r="M267" s="37"/>
      <c r="N267" s="38">
        <f>SUM(K267:K271)</f>
        <v>55352.4</v>
      </c>
      <c r="O267" s="10"/>
      <c r="P267" s="6"/>
      <c r="Q267" s="6"/>
    </row>
    <row r="268" s="8" customFormat="1" hidden="1" customHeight="1" spans="1:17">
      <c r="A268" s="21" t="s">
        <v>15</v>
      </c>
      <c r="B268" s="8" t="s">
        <v>116</v>
      </c>
      <c r="C268" s="8" t="s">
        <v>525</v>
      </c>
      <c r="D268" s="8" t="s">
        <v>526</v>
      </c>
      <c r="E268" s="8" t="s">
        <v>528</v>
      </c>
      <c r="F268" s="8" t="s">
        <v>117</v>
      </c>
      <c r="G268" s="23" t="s">
        <v>20</v>
      </c>
      <c r="H268" s="8">
        <v>50</v>
      </c>
      <c r="I268" s="53">
        <f t="shared" si="84"/>
        <v>427.350427350427</v>
      </c>
      <c r="J268" s="27">
        <f t="shared" si="86"/>
        <v>72.6495726495726</v>
      </c>
      <c r="K268" s="36">
        <v>500</v>
      </c>
      <c r="L268" s="37"/>
      <c r="M268" s="37"/>
      <c r="N268" s="38"/>
      <c r="O268" s="10"/>
      <c r="P268" s="6"/>
      <c r="Q268" s="6"/>
    </row>
    <row r="269" s="8" customFormat="1" hidden="1" customHeight="1" spans="1:17">
      <c r="A269" s="21" t="s">
        <v>15</v>
      </c>
      <c r="B269" s="26" t="s">
        <v>21</v>
      </c>
      <c r="C269" s="26" t="s">
        <v>525</v>
      </c>
      <c r="D269" s="8" t="s">
        <v>526</v>
      </c>
      <c r="E269" s="8" t="s">
        <v>527</v>
      </c>
      <c r="F269" s="8" t="s">
        <v>117</v>
      </c>
      <c r="G269" s="23" t="s">
        <v>20</v>
      </c>
      <c r="H269" s="8">
        <v>300</v>
      </c>
      <c r="I269" s="53">
        <f t="shared" si="84"/>
        <v>2292.30769230769</v>
      </c>
      <c r="J269" s="27">
        <f t="shared" si="86"/>
        <v>389.692307692308</v>
      </c>
      <c r="K269" s="54">
        <v>2682</v>
      </c>
      <c r="L269" s="55"/>
      <c r="M269" s="55"/>
      <c r="N269" s="38"/>
      <c r="O269" s="10"/>
      <c r="P269" s="6"/>
      <c r="Q269" s="6"/>
    </row>
    <row r="270" s="8" customFormat="1" hidden="1" customHeight="1" spans="1:17">
      <c r="A270" s="21" t="s">
        <v>15</v>
      </c>
      <c r="B270" s="8" t="s">
        <v>83</v>
      </c>
      <c r="C270" s="8" t="s">
        <v>138</v>
      </c>
      <c r="D270" s="8" t="s">
        <v>529</v>
      </c>
      <c r="E270" s="8" t="s">
        <v>530</v>
      </c>
      <c r="F270" s="8" t="s">
        <v>79</v>
      </c>
      <c r="G270" s="23" t="s">
        <v>20</v>
      </c>
      <c r="H270" s="8">
        <v>120</v>
      </c>
      <c r="I270" s="45">
        <v>21226.67</v>
      </c>
      <c r="J270" s="27">
        <v>3608.53</v>
      </c>
      <c r="K270" s="36">
        <f t="shared" ref="K270:K272" si="87">I270+J270</f>
        <v>24835.2</v>
      </c>
      <c r="L270" s="37"/>
      <c r="M270" s="37"/>
      <c r="N270" s="38"/>
      <c r="O270" s="10"/>
      <c r="P270" s="6"/>
      <c r="Q270" s="6"/>
    </row>
    <row r="271" s="8" customFormat="1" hidden="1" customHeight="1" spans="1:17">
      <c r="A271" s="21" t="s">
        <v>15</v>
      </c>
      <c r="B271" s="8" t="s">
        <v>83</v>
      </c>
      <c r="C271" s="8" t="s">
        <v>138</v>
      </c>
      <c r="D271" s="8" t="s">
        <v>529</v>
      </c>
      <c r="E271" s="8" t="s">
        <v>530</v>
      </c>
      <c r="F271" s="8" t="s">
        <v>79</v>
      </c>
      <c r="G271" s="23" t="s">
        <v>20</v>
      </c>
      <c r="H271" s="8">
        <v>120</v>
      </c>
      <c r="I271" s="45">
        <v>21226.67</v>
      </c>
      <c r="J271" s="27">
        <v>3608.53</v>
      </c>
      <c r="K271" s="36">
        <f t="shared" si="87"/>
        <v>24835.2</v>
      </c>
      <c r="L271" s="37"/>
      <c r="M271" s="37"/>
      <c r="N271" s="38"/>
      <c r="O271" s="10"/>
      <c r="P271" s="6"/>
      <c r="Q271" s="6"/>
    </row>
    <row r="272" s="8" customFormat="1" hidden="1" customHeight="1" spans="1:17">
      <c r="A272" s="21" t="s">
        <v>15</v>
      </c>
      <c r="B272" s="8" t="s">
        <v>49</v>
      </c>
      <c r="C272" s="8" t="s">
        <v>22</v>
      </c>
      <c r="D272" s="8" t="s">
        <v>531</v>
      </c>
      <c r="E272" s="8" t="s">
        <v>532</v>
      </c>
      <c r="F272" s="8" t="s">
        <v>48</v>
      </c>
      <c r="G272" s="23" t="s">
        <v>26</v>
      </c>
      <c r="H272" s="8">
        <v>260</v>
      </c>
      <c r="I272" s="45">
        <v>5348.89</v>
      </c>
      <c r="J272" s="27">
        <v>909.31</v>
      </c>
      <c r="K272" s="36">
        <f t="shared" si="87"/>
        <v>6258.2</v>
      </c>
      <c r="L272" s="37"/>
      <c r="M272" s="37"/>
      <c r="N272" s="38">
        <f>SUM(K272:K276)</f>
        <v>7622.8</v>
      </c>
      <c r="O272" s="10"/>
      <c r="P272" s="6"/>
      <c r="Q272" s="6"/>
    </row>
    <row r="273" s="1" customFormat="1" customHeight="1" spans="1:17">
      <c r="A273" s="12" t="s">
        <v>15</v>
      </c>
      <c r="B273" s="24" t="s">
        <v>316</v>
      </c>
      <c r="C273" s="25" t="s">
        <v>195</v>
      </c>
      <c r="D273" s="25" t="s">
        <v>533</v>
      </c>
      <c r="E273" s="1" t="s">
        <v>534</v>
      </c>
      <c r="F273" s="13" t="s">
        <v>535</v>
      </c>
      <c r="G273" s="14" t="s">
        <v>42</v>
      </c>
      <c r="H273" s="13">
        <v>50</v>
      </c>
      <c r="I273" s="39">
        <f t="shared" ref="I273:I277" si="88">K273/1.17</f>
        <v>683.760683760684</v>
      </c>
      <c r="J273" s="15">
        <f t="shared" ref="J273:J277" si="89">K273-I273</f>
        <v>116.239316239316</v>
      </c>
      <c r="K273" s="34">
        <v>800</v>
      </c>
      <c r="L273" s="41">
        <f>K273*0.936</f>
        <v>748.8</v>
      </c>
      <c r="M273" s="41">
        <f>L273/H273</f>
        <v>14.976</v>
      </c>
      <c r="N273" s="42"/>
      <c r="O273" s="17"/>
      <c r="P273" s="7"/>
      <c r="Q273" s="7"/>
    </row>
    <row r="274" s="1" customFormat="1" customHeight="1" spans="1:17">
      <c r="A274" s="12" t="s">
        <v>15</v>
      </c>
      <c r="B274" s="1" t="s">
        <v>21</v>
      </c>
      <c r="C274" s="25" t="s">
        <v>131</v>
      </c>
      <c r="D274" s="25" t="s">
        <v>536</v>
      </c>
      <c r="E274" s="1" t="s">
        <v>537</v>
      </c>
      <c r="F274" s="15" t="s">
        <v>538</v>
      </c>
      <c r="G274" s="14"/>
      <c r="H274" s="13">
        <v>50</v>
      </c>
      <c r="I274" s="15">
        <f t="shared" si="88"/>
        <v>96.5811965811966</v>
      </c>
      <c r="J274" s="15">
        <f t="shared" ref="J274:J282" si="90">I274*0.17</f>
        <v>16.4188034188034</v>
      </c>
      <c r="K274" s="34">
        <v>113</v>
      </c>
      <c r="L274" s="41">
        <f>K274*0.936</f>
        <v>105.768</v>
      </c>
      <c r="M274" s="41">
        <f>L274/H274</f>
        <v>2.11536</v>
      </c>
      <c r="N274" s="42"/>
      <c r="O274" s="17"/>
      <c r="P274" s="7"/>
      <c r="Q274" s="7"/>
    </row>
    <row r="275" s="8" customFormat="1" hidden="1" customHeight="1" spans="1:17">
      <c r="A275" s="21" t="s">
        <v>15</v>
      </c>
      <c r="B275" s="8" t="s">
        <v>160</v>
      </c>
      <c r="C275" s="8" t="s">
        <v>131</v>
      </c>
      <c r="D275" s="8" t="s">
        <v>539</v>
      </c>
      <c r="E275" s="8" t="s">
        <v>540</v>
      </c>
      <c r="F275" s="8" t="s">
        <v>285</v>
      </c>
      <c r="G275" s="23" t="s">
        <v>20</v>
      </c>
      <c r="H275" s="8">
        <v>30</v>
      </c>
      <c r="I275" s="27">
        <f t="shared" si="88"/>
        <v>115.384615384615</v>
      </c>
      <c r="J275" s="27">
        <f t="shared" si="90"/>
        <v>19.6153846153846</v>
      </c>
      <c r="K275" s="36">
        <v>135</v>
      </c>
      <c r="L275" s="37"/>
      <c r="M275" s="37"/>
      <c r="N275" s="38"/>
      <c r="O275" s="10"/>
      <c r="P275" s="6"/>
      <c r="Q275" s="6"/>
    </row>
    <row r="276" s="8" customFormat="1" hidden="1" customHeight="1" spans="1:17">
      <c r="A276" s="21" t="s">
        <v>15</v>
      </c>
      <c r="B276" s="26" t="s">
        <v>21</v>
      </c>
      <c r="C276" s="26" t="s">
        <v>131</v>
      </c>
      <c r="D276" s="8" t="s">
        <v>541</v>
      </c>
      <c r="E276" s="8" t="s">
        <v>542</v>
      </c>
      <c r="F276" s="8" t="s">
        <v>543</v>
      </c>
      <c r="G276" s="23" t="s">
        <v>20</v>
      </c>
      <c r="H276" s="8">
        <v>20</v>
      </c>
      <c r="I276" s="53">
        <f t="shared" si="88"/>
        <v>270.598290598291</v>
      </c>
      <c r="J276" s="27">
        <f t="shared" si="89"/>
        <v>46.0017094017094</v>
      </c>
      <c r="K276" s="36">
        <v>316.6</v>
      </c>
      <c r="L276" s="37"/>
      <c r="M276" s="37"/>
      <c r="N276" s="38"/>
      <c r="O276" s="10"/>
      <c r="P276" s="6"/>
      <c r="Q276" s="6"/>
    </row>
    <row r="277" s="8" customFormat="1" hidden="1" customHeight="1" spans="1:17">
      <c r="A277" s="21" t="s">
        <v>15</v>
      </c>
      <c r="B277" s="26" t="s">
        <v>21</v>
      </c>
      <c r="C277" s="26" t="s">
        <v>131</v>
      </c>
      <c r="D277" s="8" t="s">
        <v>544</v>
      </c>
      <c r="E277" s="8" t="s">
        <v>545</v>
      </c>
      <c r="F277" s="8" t="s">
        <v>546</v>
      </c>
      <c r="G277" s="23" t="s">
        <v>20</v>
      </c>
      <c r="H277" s="8">
        <v>60</v>
      </c>
      <c r="I277" s="53">
        <f t="shared" si="88"/>
        <v>153.846153846154</v>
      </c>
      <c r="J277" s="27">
        <f t="shared" si="89"/>
        <v>26.1538461538461</v>
      </c>
      <c r="K277" s="36">
        <v>180</v>
      </c>
      <c r="L277" s="37"/>
      <c r="M277" s="37"/>
      <c r="N277" s="38">
        <f>SUM(K277:K280)</f>
        <v>4611.99928</v>
      </c>
      <c r="O277" s="10"/>
      <c r="P277" s="6"/>
      <c r="Q277" s="6"/>
    </row>
    <row r="278" s="8" customFormat="1" hidden="1" customHeight="1" spans="1:17">
      <c r="A278" s="21" t="s">
        <v>15</v>
      </c>
      <c r="B278" s="8" t="s">
        <v>71</v>
      </c>
      <c r="C278" s="8" t="s">
        <v>547</v>
      </c>
      <c r="D278" s="8" t="s">
        <v>548</v>
      </c>
      <c r="E278" s="8" t="s">
        <v>549</v>
      </c>
      <c r="F278" s="8" t="s">
        <v>550</v>
      </c>
      <c r="G278" s="23" t="s">
        <v>26</v>
      </c>
      <c r="H278" s="8">
        <v>300</v>
      </c>
      <c r="I278" s="27">
        <v>3715.384</v>
      </c>
      <c r="J278" s="27">
        <f t="shared" si="90"/>
        <v>631.61528</v>
      </c>
      <c r="K278" s="36">
        <f>I278+J278</f>
        <v>4346.99928</v>
      </c>
      <c r="L278" s="37"/>
      <c r="M278" s="37"/>
      <c r="N278" s="38"/>
      <c r="O278" s="10"/>
      <c r="P278" s="6"/>
      <c r="Q278" s="6"/>
    </row>
    <row r="279" s="8" customFormat="1" hidden="1" customHeight="1" spans="1:17">
      <c r="A279" s="21" t="s">
        <v>15</v>
      </c>
      <c r="B279" s="8" t="s">
        <v>160</v>
      </c>
      <c r="C279" s="8" t="s">
        <v>131</v>
      </c>
      <c r="D279" s="8" t="s">
        <v>551</v>
      </c>
      <c r="E279" s="8" t="s">
        <v>552</v>
      </c>
      <c r="F279" s="8" t="s">
        <v>553</v>
      </c>
      <c r="G279" s="23" t="s">
        <v>20</v>
      </c>
      <c r="H279" s="8">
        <v>10</v>
      </c>
      <c r="I279" s="27">
        <f t="shared" ref="I279:I282" si="91">K279/1.17</f>
        <v>33.3333333333333</v>
      </c>
      <c r="J279" s="27">
        <f t="shared" si="90"/>
        <v>5.66666666666667</v>
      </c>
      <c r="K279" s="36">
        <v>39</v>
      </c>
      <c r="L279" s="37"/>
      <c r="M279" s="37"/>
      <c r="N279" s="38"/>
      <c r="O279" s="10"/>
      <c r="P279" s="6"/>
      <c r="Q279" s="6"/>
    </row>
    <row r="280" s="8" customFormat="1" hidden="1" customHeight="1" spans="1:17">
      <c r="A280" s="21" t="s">
        <v>15</v>
      </c>
      <c r="B280" s="8" t="s">
        <v>160</v>
      </c>
      <c r="C280" s="8" t="s">
        <v>170</v>
      </c>
      <c r="D280" s="8" t="s">
        <v>554</v>
      </c>
      <c r="E280" s="8" t="s">
        <v>555</v>
      </c>
      <c r="F280" s="8" t="s">
        <v>556</v>
      </c>
      <c r="G280" s="23" t="s">
        <v>20</v>
      </c>
      <c r="H280" s="8">
        <v>10</v>
      </c>
      <c r="I280" s="27">
        <f t="shared" si="91"/>
        <v>39.3162393162393</v>
      </c>
      <c r="J280" s="27">
        <f t="shared" si="90"/>
        <v>6.68376068376068</v>
      </c>
      <c r="K280" s="36">
        <v>46</v>
      </c>
      <c r="L280" s="37"/>
      <c r="M280" s="37"/>
      <c r="N280" s="38"/>
      <c r="O280" s="10"/>
      <c r="P280" s="6"/>
      <c r="Q280" s="6"/>
    </row>
    <row r="281" s="8" customFormat="1" hidden="1" customHeight="1" spans="1:17">
      <c r="A281" s="21" t="s">
        <v>15</v>
      </c>
      <c r="B281" s="8" t="s">
        <v>160</v>
      </c>
      <c r="C281" s="8" t="s">
        <v>170</v>
      </c>
      <c r="D281" s="8" t="s">
        <v>554</v>
      </c>
      <c r="E281" s="8" t="s">
        <v>555</v>
      </c>
      <c r="F281" s="8" t="s">
        <v>556</v>
      </c>
      <c r="G281" s="23" t="s">
        <v>20</v>
      </c>
      <c r="H281" s="8">
        <v>20</v>
      </c>
      <c r="I281" s="27">
        <f t="shared" si="91"/>
        <v>78.6324786324786</v>
      </c>
      <c r="J281" s="27">
        <f t="shared" si="90"/>
        <v>13.3675213675214</v>
      </c>
      <c r="K281" s="36">
        <v>92</v>
      </c>
      <c r="L281" s="37"/>
      <c r="M281" s="37"/>
      <c r="N281" s="38">
        <f>SUM(K281:K284)</f>
        <v>19926</v>
      </c>
      <c r="O281" s="10"/>
      <c r="P281" s="6"/>
      <c r="Q281" s="6"/>
    </row>
    <row r="282" s="8" customFormat="1" hidden="1" customHeight="1" spans="1:17">
      <c r="A282" s="21"/>
      <c r="B282" s="8" t="s">
        <v>21</v>
      </c>
      <c r="C282" s="8" t="s">
        <v>170</v>
      </c>
      <c r="D282" s="8" t="s">
        <v>554</v>
      </c>
      <c r="E282" s="8" t="s">
        <v>555</v>
      </c>
      <c r="F282" s="8" t="s">
        <v>557</v>
      </c>
      <c r="G282" s="23"/>
      <c r="H282" s="8">
        <v>400</v>
      </c>
      <c r="I282" s="27">
        <f t="shared" si="91"/>
        <v>5736.75213675214</v>
      </c>
      <c r="J282" s="27">
        <f t="shared" si="90"/>
        <v>975.247863247863</v>
      </c>
      <c r="K282" s="48">
        <v>6712</v>
      </c>
      <c r="L282" s="48"/>
      <c r="M282" s="48"/>
      <c r="N282" s="38"/>
      <c r="O282" s="10"/>
      <c r="P282" s="6"/>
      <c r="Q282" s="6"/>
    </row>
    <row r="283" s="8" customFormat="1" hidden="1" customHeight="1" spans="1:17">
      <c r="A283" s="21" t="s">
        <v>15</v>
      </c>
      <c r="B283" s="8" t="s">
        <v>33</v>
      </c>
      <c r="C283" s="8" t="s">
        <v>22</v>
      </c>
      <c r="D283" s="8" t="s">
        <v>558</v>
      </c>
      <c r="E283" s="8" t="s">
        <v>559</v>
      </c>
      <c r="F283" s="8" t="s">
        <v>560</v>
      </c>
      <c r="G283" s="23" t="s">
        <v>20</v>
      </c>
      <c r="H283" s="8">
        <v>400</v>
      </c>
      <c r="I283" s="45">
        <v>8547.01</v>
      </c>
      <c r="J283" s="27">
        <v>1452.99</v>
      </c>
      <c r="K283" s="36">
        <f t="shared" ref="K283:K289" si="92">I283+J283</f>
        <v>10000</v>
      </c>
      <c r="L283" s="37"/>
      <c r="M283" s="37"/>
      <c r="N283" s="38"/>
      <c r="O283" s="10"/>
      <c r="P283" s="6"/>
      <c r="Q283" s="6"/>
    </row>
    <row r="284" s="8" customFormat="1" hidden="1" customHeight="1" spans="1:17">
      <c r="A284" s="21" t="s">
        <v>15</v>
      </c>
      <c r="B284" s="26" t="s">
        <v>21</v>
      </c>
      <c r="C284" s="26" t="s">
        <v>22</v>
      </c>
      <c r="D284" s="8" t="s">
        <v>558</v>
      </c>
      <c r="E284" s="8" t="s">
        <v>559</v>
      </c>
      <c r="F284" s="8" t="s">
        <v>560</v>
      </c>
      <c r="G284" s="23" t="s">
        <v>20</v>
      </c>
      <c r="H284" s="8">
        <v>100</v>
      </c>
      <c r="I284" s="51">
        <f t="shared" ref="I284:I286" si="93">K284/1.17</f>
        <v>2668.37606837607</v>
      </c>
      <c r="J284" s="27">
        <f t="shared" ref="J284:J286" si="94">K284-I284</f>
        <v>453.623931623932</v>
      </c>
      <c r="K284" s="36">
        <v>3122</v>
      </c>
      <c r="L284" s="37"/>
      <c r="M284" s="37"/>
      <c r="N284" s="38"/>
      <c r="O284" s="10"/>
      <c r="P284" s="6"/>
      <c r="Q284" s="6"/>
    </row>
    <row r="285" s="8" customFormat="1" hidden="1" customHeight="1" spans="1:17">
      <c r="A285" s="21" t="s">
        <v>15</v>
      </c>
      <c r="B285" s="8" t="s">
        <v>150</v>
      </c>
      <c r="C285" s="8" t="s">
        <v>195</v>
      </c>
      <c r="D285" s="8" t="s">
        <v>561</v>
      </c>
      <c r="E285" s="8" t="s">
        <v>562</v>
      </c>
      <c r="F285" s="8" t="s">
        <v>563</v>
      </c>
      <c r="G285" s="23" t="s">
        <v>42</v>
      </c>
      <c r="H285" s="8">
        <v>200</v>
      </c>
      <c r="I285" s="53">
        <f t="shared" si="93"/>
        <v>547.008547008547</v>
      </c>
      <c r="J285" s="27">
        <f t="shared" si="94"/>
        <v>92.991452991453</v>
      </c>
      <c r="K285" s="36">
        <v>640</v>
      </c>
      <c r="L285" s="37"/>
      <c r="M285" s="37"/>
      <c r="N285" s="38">
        <f>SUM(K285:K287)</f>
        <v>5461</v>
      </c>
      <c r="O285" s="10"/>
      <c r="P285" s="6"/>
      <c r="Q285" s="6"/>
    </row>
    <row r="286" s="8" customFormat="1" hidden="1" customHeight="1" spans="1:17">
      <c r="A286" s="21" t="s">
        <v>15</v>
      </c>
      <c r="B286" s="26" t="s">
        <v>316</v>
      </c>
      <c r="C286" s="26" t="s">
        <v>195</v>
      </c>
      <c r="D286" s="8" t="s">
        <v>561</v>
      </c>
      <c r="E286" s="8" t="s">
        <v>564</v>
      </c>
      <c r="F286" s="8" t="s">
        <v>563</v>
      </c>
      <c r="G286" s="23" t="s">
        <v>42</v>
      </c>
      <c r="H286" s="8">
        <v>300</v>
      </c>
      <c r="I286" s="45">
        <f t="shared" si="93"/>
        <v>869.230769230769</v>
      </c>
      <c r="J286" s="27">
        <f t="shared" si="94"/>
        <v>147.769230769231</v>
      </c>
      <c r="K286" s="36">
        <v>1017</v>
      </c>
      <c r="L286" s="37"/>
      <c r="M286" s="37"/>
      <c r="N286" s="38"/>
      <c r="O286" s="10"/>
      <c r="P286" s="6"/>
      <c r="Q286" s="6"/>
    </row>
    <row r="287" s="8" customFormat="1" hidden="1" customHeight="1" spans="1:17">
      <c r="A287" s="21" t="s">
        <v>15</v>
      </c>
      <c r="B287" s="8" t="s">
        <v>101</v>
      </c>
      <c r="C287" s="8" t="s">
        <v>22</v>
      </c>
      <c r="D287" s="8" t="s">
        <v>565</v>
      </c>
      <c r="E287" s="8" t="s">
        <v>566</v>
      </c>
      <c r="F287" s="8" t="s">
        <v>567</v>
      </c>
      <c r="G287" s="23" t="s">
        <v>20</v>
      </c>
      <c r="H287" s="8">
        <v>120</v>
      </c>
      <c r="I287" s="45">
        <v>3251.28</v>
      </c>
      <c r="J287" s="27">
        <v>552.72</v>
      </c>
      <c r="K287" s="36">
        <f t="shared" si="92"/>
        <v>3804</v>
      </c>
      <c r="L287" s="37"/>
      <c r="M287" s="37"/>
      <c r="N287" s="38"/>
      <c r="O287" s="10"/>
      <c r="P287" s="6"/>
      <c r="Q287" s="6"/>
    </row>
    <row r="288" s="8" customFormat="1" hidden="1" customHeight="1" spans="1:17">
      <c r="A288" s="21" t="s">
        <v>15</v>
      </c>
      <c r="B288" s="8" t="s">
        <v>61</v>
      </c>
      <c r="C288" s="8" t="s">
        <v>22</v>
      </c>
      <c r="D288" s="6" t="s">
        <v>568</v>
      </c>
      <c r="E288" s="8" t="s">
        <v>569</v>
      </c>
      <c r="F288" s="8" t="s">
        <v>570</v>
      </c>
      <c r="G288" s="23" t="s">
        <v>20</v>
      </c>
      <c r="H288" s="8">
        <v>50</v>
      </c>
      <c r="I288" s="27">
        <v>1226.49572649</v>
      </c>
      <c r="J288" s="27">
        <f>I288*0.17</f>
        <v>208.5042735033</v>
      </c>
      <c r="K288" s="36">
        <f t="shared" si="92"/>
        <v>1434.9999999933</v>
      </c>
      <c r="L288" s="37"/>
      <c r="M288" s="37"/>
      <c r="N288" s="38">
        <f>SUM(K288:K292)</f>
        <v>11821.9999999866</v>
      </c>
      <c r="O288" s="10"/>
      <c r="P288" s="6"/>
      <c r="Q288" s="6"/>
    </row>
    <row r="289" s="8" customFormat="1" hidden="1" customHeight="1" spans="1:17">
      <c r="A289" s="21" t="s">
        <v>15</v>
      </c>
      <c r="B289" s="8" t="s">
        <v>61</v>
      </c>
      <c r="C289" s="8" t="s">
        <v>22</v>
      </c>
      <c r="D289" s="6" t="s">
        <v>568</v>
      </c>
      <c r="E289" s="8" t="s">
        <v>569</v>
      </c>
      <c r="F289" s="8" t="s">
        <v>570</v>
      </c>
      <c r="G289" s="23" t="s">
        <v>20</v>
      </c>
      <c r="H289" s="8">
        <v>50</v>
      </c>
      <c r="I289" s="27">
        <v>1226.49572649</v>
      </c>
      <c r="J289" s="27">
        <f>I289*0.17</f>
        <v>208.5042735033</v>
      </c>
      <c r="K289" s="36">
        <f t="shared" si="92"/>
        <v>1434.9999999933</v>
      </c>
      <c r="L289" s="37"/>
      <c r="M289" s="37"/>
      <c r="N289" s="38"/>
      <c r="O289" s="10"/>
      <c r="P289" s="6"/>
      <c r="Q289" s="6"/>
    </row>
    <row r="290" s="8" customFormat="1" hidden="1" customHeight="1" spans="1:17">
      <c r="A290" s="21" t="s">
        <v>15</v>
      </c>
      <c r="B290" s="8" t="s">
        <v>571</v>
      </c>
      <c r="C290" s="8" t="s">
        <v>38</v>
      </c>
      <c r="D290" s="8" t="s">
        <v>572</v>
      </c>
      <c r="E290" s="8" t="s">
        <v>573</v>
      </c>
      <c r="F290" s="8" t="s">
        <v>223</v>
      </c>
      <c r="G290" s="23" t="s">
        <v>26</v>
      </c>
      <c r="H290" s="8">
        <v>360</v>
      </c>
      <c r="I290" s="35">
        <f t="shared" ref="I290:I296" si="95">K290/1.17</f>
        <v>4615.38461538462</v>
      </c>
      <c r="J290" s="27">
        <f t="shared" ref="J290:J295" si="96">K290-I290</f>
        <v>784.615384615385</v>
      </c>
      <c r="K290" s="36">
        <v>5400</v>
      </c>
      <c r="L290" s="37"/>
      <c r="M290" s="37"/>
      <c r="N290" s="38"/>
      <c r="O290" s="10"/>
      <c r="P290" s="6"/>
      <c r="Q290" s="6"/>
    </row>
    <row r="291" s="8" customFormat="1" hidden="1" customHeight="1" spans="1:17">
      <c r="A291" s="21" t="s">
        <v>15</v>
      </c>
      <c r="B291" s="26" t="s">
        <v>108</v>
      </c>
      <c r="C291" s="26" t="s">
        <v>22</v>
      </c>
      <c r="D291" s="8" t="s">
        <v>574</v>
      </c>
      <c r="E291" s="8" t="s">
        <v>575</v>
      </c>
      <c r="F291" s="8" t="s">
        <v>576</v>
      </c>
      <c r="G291" s="23" t="s">
        <v>42</v>
      </c>
      <c r="H291" s="8">
        <v>200</v>
      </c>
      <c r="I291" s="27">
        <f t="shared" si="95"/>
        <v>1517.94871794872</v>
      </c>
      <c r="J291" s="27">
        <f t="shared" si="96"/>
        <v>258.051282051282</v>
      </c>
      <c r="K291" s="36">
        <v>1776</v>
      </c>
      <c r="L291" s="37"/>
      <c r="M291" s="37"/>
      <c r="N291" s="38"/>
      <c r="O291" s="10"/>
      <c r="P291" s="6"/>
      <c r="Q291" s="6"/>
    </row>
    <row r="292" s="8" customFormat="1" hidden="1" customHeight="1" spans="1:17">
      <c r="A292" s="21" t="s">
        <v>15</v>
      </c>
      <c r="B292" s="26" t="s">
        <v>108</v>
      </c>
      <c r="C292" s="26" t="s">
        <v>22</v>
      </c>
      <c r="D292" s="8" t="s">
        <v>574</v>
      </c>
      <c r="E292" s="8" t="s">
        <v>575</v>
      </c>
      <c r="F292" s="8" t="s">
        <v>576</v>
      </c>
      <c r="G292" s="23" t="s">
        <v>42</v>
      </c>
      <c r="H292" s="8">
        <v>200</v>
      </c>
      <c r="I292" s="27">
        <f t="shared" si="95"/>
        <v>1517.94871794872</v>
      </c>
      <c r="J292" s="27">
        <f t="shared" si="96"/>
        <v>258.051282051282</v>
      </c>
      <c r="K292" s="36">
        <v>1776</v>
      </c>
      <c r="L292" s="37"/>
      <c r="M292" s="37"/>
      <c r="N292" s="38"/>
      <c r="O292" s="10"/>
      <c r="P292" s="6"/>
      <c r="Q292" s="6"/>
    </row>
    <row r="293" s="8" customFormat="1" hidden="1" customHeight="1" spans="1:17">
      <c r="A293" s="21" t="s">
        <v>15</v>
      </c>
      <c r="B293" s="26" t="s">
        <v>21</v>
      </c>
      <c r="C293" s="26" t="s">
        <v>22</v>
      </c>
      <c r="D293" s="8" t="s">
        <v>574</v>
      </c>
      <c r="E293" s="8" t="s">
        <v>575</v>
      </c>
      <c r="F293" s="8" t="s">
        <v>576</v>
      </c>
      <c r="G293" s="23" t="s">
        <v>42</v>
      </c>
      <c r="H293" s="8">
        <v>200</v>
      </c>
      <c r="I293" s="53">
        <f t="shared" si="95"/>
        <v>1517.94871794872</v>
      </c>
      <c r="J293" s="27">
        <f t="shared" si="96"/>
        <v>258.051282051282</v>
      </c>
      <c r="K293" s="54">
        <v>1776</v>
      </c>
      <c r="L293" s="55"/>
      <c r="M293" s="55"/>
      <c r="N293" s="44"/>
      <c r="O293" s="10"/>
      <c r="P293" s="6"/>
      <c r="Q293" s="6"/>
    </row>
    <row r="294" s="8" customFormat="1" hidden="1" customHeight="1" spans="1:17">
      <c r="A294" s="21" t="s">
        <v>15</v>
      </c>
      <c r="B294" s="26" t="s">
        <v>21</v>
      </c>
      <c r="C294" s="26" t="s">
        <v>22</v>
      </c>
      <c r="D294" s="8" t="s">
        <v>574</v>
      </c>
      <c r="E294" s="8" t="s">
        <v>575</v>
      </c>
      <c r="F294" s="8" t="s">
        <v>576</v>
      </c>
      <c r="G294" s="23" t="s">
        <v>42</v>
      </c>
      <c r="H294" s="8">
        <v>200</v>
      </c>
      <c r="I294" s="53">
        <f t="shared" si="95"/>
        <v>1517.94871794872</v>
      </c>
      <c r="J294" s="27">
        <f t="shared" si="96"/>
        <v>258.051282051282</v>
      </c>
      <c r="K294" s="54">
        <v>1776</v>
      </c>
      <c r="L294" s="55"/>
      <c r="M294" s="55"/>
      <c r="N294" s="44"/>
      <c r="O294" s="10"/>
      <c r="P294" s="6"/>
      <c r="Q294" s="6"/>
    </row>
    <row r="295" s="8" customFormat="1" hidden="1" customHeight="1" spans="1:17">
      <c r="A295" s="21" t="s">
        <v>15</v>
      </c>
      <c r="B295" s="26" t="s">
        <v>21</v>
      </c>
      <c r="C295" s="26" t="s">
        <v>22</v>
      </c>
      <c r="D295" s="8" t="s">
        <v>574</v>
      </c>
      <c r="E295" s="8" t="s">
        <v>575</v>
      </c>
      <c r="F295" s="8" t="s">
        <v>576</v>
      </c>
      <c r="G295" s="23" t="s">
        <v>42</v>
      </c>
      <c r="H295" s="8">
        <v>200</v>
      </c>
      <c r="I295" s="53">
        <f t="shared" si="95"/>
        <v>1517.94871794872</v>
      </c>
      <c r="J295" s="27">
        <f t="shared" si="96"/>
        <v>258.051282051282</v>
      </c>
      <c r="K295" s="36">
        <v>1776</v>
      </c>
      <c r="L295" s="37"/>
      <c r="M295" s="37"/>
      <c r="N295" s="38">
        <f>SUM(K295:K296)</f>
        <v>3552</v>
      </c>
      <c r="O295" s="10"/>
      <c r="P295" s="6"/>
      <c r="Q295" s="6"/>
    </row>
    <row r="296" s="8" customFormat="1" hidden="1" customHeight="1" spans="1:17">
      <c r="A296" s="21"/>
      <c r="B296" s="8" t="s">
        <v>108</v>
      </c>
      <c r="C296" s="8" t="s">
        <v>22</v>
      </c>
      <c r="D296" s="8" t="s">
        <v>574</v>
      </c>
      <c r="E296" s="8" t="s">
        <v>577</v>
      </c>
      <c r="F296" s="8" t="s">
        <v>576</v>
      </c>
      <c r="G296" s="23"/>
      <c r="H296" s="8">
        <v>200</v>
      </c>
      <c r="I296" s="27">
        <f t="shared" si="95"/>
        <v>1517.94871794872</v>
      </c>
      <c r="J296" s="27">
        <f>I296*0.17</f>
        <v>258.051282051282</v>
      </c>
      <c r="K296" s="52">
        <v>1776</v>
      </c>
      <c r="L296" s="52"/>
      <c r="M296" s="52"/>
      <c r="N296" s="38"/>
      <c r="O296" s="10"/>
      <c r="P296" s="6"/>
      <c r="Q296" s="6"/>
    </row>
    <row r="297" s="8" customFormat="1" hidden="1" customHeight="1" spans="1:17">
      <c r="A297" s="21" t="s">
        <v>15</v>
      </c>
      <c r="B297" s="8" t="s">
        <v>16</v>
      </c>
      <c r="C297" s="8" t="s">
        <v>131</v>
      </c>
      <c r="D297" s="8" t="s">
        <v>578</v>
      </c>
      <c r="E297" s="8" t="s">
        <v>579</v>
      </c>
      <c r="F297" s="8" t="s">
        <v>60</v>
      </c>
      <c r="G297" s="23" t="s">
        <v>20</v>
      </c>
      <c r="H297" s="8">
        <v>400</v>
      </c>
      <c r="I297" s="35">
        <v>1446.15</v>
      </c>
      <c r="J297" s="27">
        <v>245.85</v>
      </c>
      <c r="K297" s="36">
        <f>I297+J297</f>
        <v>1692</v>
      </c>
      <c r="L297" s="37"/>
      <c r="M297" s="37"/>
      <c r="N297" s="44"/>
      <c r="O297" s="10"/>
      <c r="P297" s="6"/>
      <c r="Q297" s="6"/>
    </row>
    <row r="298" s="1" customFormat="1" customHeight="1" spans="1:17">
      <c r="A298" s="12" t="s">
        <v>15</v>
      </c>
      <c r="B298" s="24" t="s">
        <v>21</v>
      </c>
      <c r="C298" s="25" t="s">
        <v>22</v>
      </c>
      <c r="D298" s="25" t="s">
        <v>580</v>
      </c>
      <c r="E298" s="1" t="s">
        <v>581</v>
      </c>
      <c r="F298" s="13" t="s">
        <v>582</v>
      </c>
      <c r="G298" s="14" t="s">
        <v>20</v>
      </c>
      <c r="H298" s="13">
        <v>60</v>
      </c>
      <c r="I298" s="39">
        <f t="shared" ref="I298:I302" si="97">K298/1.17</f>
        <v>829.230769230769</v>
      </c>
      <c r="J298" s="15">
        <f t="shared" ref="J298:J301" si="98">K298-I298</f>
        <v>140.969230769231</v>
      </c>
      <c r="K298" s="34">
        <v>970.2</v>
      </c>
      <c r="L298" s="41">
        <f>K298*0.936</f>
        <v>908.1072</v>
      </c>
      <c r="M298" s="41">
        <f>L298/H298</f>
        <v>15.13512</v>
      </c>
      <c r="N298" s="15"/>
      <c r="O298" s="17"/>
      <c r="P298" s="7"/>
      <c r="Q298" s="7"/>
    </row>
    <row r="299" s="1" customFormat="1" customHeight="1" spans="1:17">
      <c r="A299" s="12" t="s">
        <v>15</v>
      </c>
      <c r="B299" s="24" t="s">
        <v>21</v>
      </c>
      <c r="C299" s="25" t="s">
        <v>22</v>
      </c>
      <c r="D299" s="25" t="s">
        <v>580</v>
      </c>
      <c r="E299" s="1" t="s">
        <v>581</v>
      </c>
      <c r="F299" s="13" t="s">
        <v>582</v>
      </c>
      <c r="G299" s="14" t="s">
        <v>20</v>
      </c>
      <c r="H299" s="13">
        <v>120</v>
      </c>
      <c r="I299" s="39">
        <f t="shared" si="97"/>
        <v>1658.46153846154</v>
      </c>
      <c r="J299" s="15">
        <f t="shared" si="98"/>
        <v>281.938461538462</v>
      </c>
      <c r="K299" s="34">
        <v>1940.4</v>
      </c>
      <c r="L299" s="41">
        <f>K299*0.936</f>
        <v>1816.2144</v>
      </c>
      <c r="M299" s="41">
        <f>L299/H299</f>
        <v>15.13512</v>
      </c>
      <c r="N299" s="15"/>
      <c r="O299" s="17"/>
      <c r="P299" s="7"/>
      <c r="Q299" s="7"/>
    </row>
    <row r="300" s="8" customFormat="1" hidden="1" customHeight="1" spans="1:17">
      <c r="A300" s="21" t="s">
        <v>15</v>
      </c>
      <c r="B300" s="8" t="s">
        <v>129</v>
      </c>
      <c r="C300" s="8" t="s">
        <v>22</v>
      </c>
      <c r="D300" s="8" t="s">
        <v>580</v>
      </c>
      <c r="E300" s="8" t="s">
        <v>583</v>
      </c>
      <c r="F300" s="8" t="s">
        <v>584</v>
      </c>
      <c r="G300" s="23" t="s">
        <v>42</v>
      </c>
      <c r="H300" s="8">
        <v>160</v>
      </c>
      <c r="I300" s="27">
        <v>2201.71</v>
      </c>
      <c r="J300" s="27">
        <f t="shared" ref="J300:J304" si="99">I300*0.17</f>
        <v>374.2907</v>
      </c>
      <c r="K300" s="36">
        <f t="shared" ref="K300:K306" si="100">I300+J300</f>
        <v>2576.0007</v>
      </c>
      <c r="L300" s="37"/>
      <c r="M300" s="37"/>
      <c r="N300" s="38">
        <f>SUM(K300:K302)</f>
        <v>7853.6007</v>
      </c>
      <c r="O300" s="10"/>
      <c r="P300" s="6"/>
      <c r="Q300" s="6"/>
    </row>
    <row r="301" s="8" customFormat="1" hidden="1" customHeight="1" spans="1:17">
      <c r="A301" s="21" t="s">
        <v>15</v>
      </c>
      <c r="B301" s="26" t="s">
        <v>108</v>
      </c>
      <c r="C301" s="26" t="s">
        <v>22</v>
      </c>
      <c r="D301" s="8" t="s">
        <v>580</v>
      </c>
      <c r="E301" s="8" t="s">
        <v>583</v>
      </c>
      <c r="F301" s="8" t="s">
        <v>584</v>
      </c>
      <c r="G301" s="23" t="s">
        <v>20</v>
      </c>
      <c r="H301" s="8">
        <v>80</v>
      </c>
      <c r="I301" s="27">
        <f t="shared" si="97"/>
        <v>1105.64102564103</v>
      </c>
      <c r="J301" s="27">
        <f t="shared" si="98"/>
        <v>187.958974358974</v>
      </c>
      <c r="K301" s="36">
        <v>1293.6</v>
      </c>
      <c r="L301" s="37"/>
      <c r="M301" s="37"/>
      <c r="N301" s="38"/>
      <c r="O301" s="10"/>
      <c r="P301" s="6"/>
      <c r="Q301" s="6"/>
    </row>
    <row r="302" s="1" customFormat="1" customHeight="1" spans="1:17">
      <c r="A302" s="12" t="s">
        <v>15</v>
      </c>
      <c r="B302" s="1" t="s">
        <v>118</v>
      </c>
      <c r="C302" s="25" t="s">
        <v>22</v>
      </c>
      <c r="D302" s="25" t="s">
        <v>580</v>
      </c>
      <c r="E302" s="1" t="s">
        <v>585</v>
      </c>
      <c r="F302" s="13" t="s">
        <v>586</v>
      </c>
      <c r="G302" s="14" t="s">
        <v>26</v>
      </c>
      <c r="H302" s="13">
        <v>600</v>
      </c>
      <c r="I302" s="15">
        <f t="shared" si="97"/>
        <v>3405.12820512821</v>
      </c>
      <c r="J302" s="15">
        <f t="shared" si="99"/>
        <v>578.871794871795</v>
      </c>
      <c r="K302" s="34">
        <v>3984</v>
      </c>
      <c r="L302" s="41">
        <f>K302*0.936</f>
        <v>3729.024</v>
      </c>
      <c r="M302" s="41">
        <f>L302/H302</f>
        <v>6.21504</v>
      </c>
      <c r="N302" s="42"/>
      <c r="O302" s="17"/>
      <c r="P302" s="7"/>
      <c r="Q302" s="7"/>
    </row>
    <row r="303" s="1" customFormat="1" customHeight="1" spans="1:17">
      <c r="A303" s="12" t="s">
        <v>15</v>
      </c>
      <c r="B303" s="1" t="s">
        <v>206</v>
      </c>
      <c r="C303" s="25" t="s">
        <v>22</v>
      </c>
      <c r="D303" s="25" t="s">
        <v>580</v>
      </c>
      <c r="E303" s="1" t="s">
        <v>575</v>
      </c>
      <c r="F303" s="13" t="s">
        <v>587</v>
      </c>
      <c r="G303" s="14" t="s">
        <v>42</v>
      </c>
      <c r="H303" s="13">
        <v>2000</v>
      </c>
      <c r="I303" s="15">
        <v>15179.49</v>
      </c>
      <c r="J303" s="15">
        <f t="shared" si="99"/>
        <v>2580.5133</v>
      </c>
      <c r="K303" s="34">
        <f t="shared" si="100"/>
        <v>17760.0033</v>
      </c>
      <c r="L303" s="41">
        <f>K303*0.936</f>
        <v>16623.3630888</v>
      </c>
      <c r="M303" s="41">
        <f>L303/H303</f>
        <v>8.3116815444</v>
      </c>
      <c r="N303" s="15"/>
      <c r="O303" s="17"/>
      <c r="P303" s="7"/>
      <c r="Q303" s="7"/>
    </row>
    <row r="304" s="1" customFormat="1" customHeight="1" spans="1:17">
      <c r="A304" s="12" t="s">
        <v>15</v>
      </c>
      <c r="B304" s="1" t="s">
        <v>21</v>
      </c>
      <c r="C304" s="25" t="s">
        <v>22</v>
      </c>
      <c r="D304" s="25" t="s">
        <v>580</v>
      </c>
      <c r="E304" s="1" t="s">
        <v>577</v>
      </c>
      <c r="F304" s="13" t="s">
        <v>576</v>
      </c>
      <c r="G304" s="14"/>
      <c r="H304" s="13">
        <v>200</v>
      </c>
      <c r="I304" s="15">
        <f t="shared" ref="I304:I310" si="101">K304/1.17</f>
        <v>1517.94871794872</v>
      </c>
      <c r="J304" s="15">
        <f t="shared" si="99"/>
        <v>258.051282051282</v>
      </c>
      <c r="K304" s="34">
        <v>1776</v>
      </c>
      <c r="L304" s="41">
        <f>K304*0.936</f>
        <v>1662.336</v>
      </c>
      <c r="M304" s="41">
        <f>L304/H304</f>
        <v>8.31168</v>
      </c>
      <c r="N304" s="15"/>
      <c r="O304" s="17"/>
      <c r="P304" s="7"/>
      <c r="Q304" s="7"/>
    </row>
    <row r="305" s="8" customFormat="1" hidden="1" customHeight="1" spans="1:17">
      <c r="A305" s="21" t="s">
        <v>15</v>
      </c>
      <c r="B305" s="8" t="s">
        <v>83</v>
      </c>
      <c r="C305" s="8" t="s">
        <v>588</v>
      </c>
      <c r="D305" s="8" t="s">
        <v>589</v>
      </c>
      <c r="E305" s="8" t="s">
        <v>590</v>
      </c>
      <c r="F305" s="8" t="s">
        <v>591</v>
      </c>
      <c r="G305" s="23" t="s">
        <v>20</v>
      </c>
      <c r="H305" s="8">
        <v>400</v>
      </c>
      <c r="I305" s="45">
        <v>12441.03</v>
      </c>
      <c r="J305" s="27">
        <v>2114.97</v>
      </c>
      <c r="K305" s="36">
        <f t="shared" si="100"/>
        <v>14556</v>
      </c>
      <c r="L305" s="37"/>
      <c r="M305" s="37"/>
      <c r="N305" s="44"/>
      <c r="O305" s="10"/>
      <c r="P305" s="6"/>
      <c r="Q305" s="6"/>
    </row>
    <row r="306" s="8" customFormat="1" hidden="1" customHeight="1" spans="1:17">
      <c r="A306" s="21" t="s">
        <v>15</v>
      </c>
      <c r="B306" s="8" t="s">
        <v>83</v>
      </c>
      <c r="C306" s="8" t="s">
        <v>588</v>
      </c>
      <c r="D306" s="8" t="s">
        <v>589</v>
      </c>
      <c r="E306" s="8" t="s">
        <v>590</v>
      </c>
      <c r="F306" s="8" t="s">
        <v>591</v>
      </c>
      <c r="G306" s="23" t="s">
        <v>20</v>
      </c>
      <c r="H306" s="8">
        <v>60</v>
      </c>
      <c r="I306" s="45">
        <v>1866.15</v>
      </c>
      <c r="J306" s="27">
        <v>317.25</v>
      </c>
      <c r="K306" s="36">
        <f t="shared" si="100"/>
        <v>2183.4</v>
      </c>
      <c r="L306" s="37"/>
      <c r="M306" s="37"/>
      <c r="N306" s="38">
        <f>SUM(K306:K307)</f>
        <v>2588.4</v>
      </c>
      <c r="O306" s="10"/>
      <c r="P306" s="6"/>
      <c r="Q306" s="6"/>
    </row>
    <row r="307" s="8" customFormat="1" hidden="1" customHeight="1" spans="1:17">
      <c r="A307" s="21" t="s">
        <v>15</v>
      </c>
      <c r="B307" s="8" t="s">
        <v>160</v>
      </c>
      <c r="C307" s="8" t="s">
        <v>246</v>
      </c>
      <c r="D307" s="8" t="s">
        <v>592</v>
      </c>
      <c r="E307" s="8" t="s">
        <v>593</v>
      </c>
      <c r="F307" s="8" t="s">
        <v>246</v>
      </c>
      <c r="G307" s="23" t="s">
        <v>249</v>
      </c>
      <c r="H307" s="8">
        <v>3</v>
      </c>
      <c r="I307" s="27">
        <f t="shared" si="101"/>
        <v>346.153846153846</v>
      </c>
      <c r="J307" s="27">
        <f t="shared" ref="J307:J309" si="102">I307*0.17</f>
        <v>58.8461538461539</v>
      </c>
      <c r="K307" s="36">
        <v>405</v>
      </c>
      <c r="L307" s="37"/>
      <c r="M307" s="37"/>
      <c r="N307" s="38"/>
      <c r="O307" s="10"/>
      <c r="P307" s="6"/>
      <c r="Q307" s="6"/>
    </row>
    <row r="308" s="8" customFormat="1" hidden="1" customHeight="1" spans="1:17">
      <c r="A308" s="21" t="s">
        <v>15</v>
      </c>
      <c r="B308" s="8" t="s">
        <v>160</v>
      </c>
      <c r="C308" s="8" t="s">
        <v>246</v>
      </c>
      <c r="D308" s="8" t="s">
        <v>592</v>
      </c>
      <c r="E308" s="8" t="s">
        <v>593</v>
      </c>
      <c r="F308" s="8" t="s">
        <v>246</v>
      </c>
      <c r="G308" s="23" t="s">
        <v>249</v>
      </c>
      <c r="H308" s="8">
        <v>1</v>
      </c>
      <c r="I308" s="27">
        <f t="shared" si="101"/>
        <v>98.2905982905983</v>
      </c>
      <c r="J308" s="27">
        <f t="shared" si="102"/>
        <v>16.7094017094017</v>
      </c>
      <c r="K308" s="36">
        <v>115</v>
      </c>
      <c r="L308" s="37"/>
      <c r="M308" s="37"/>
      <c r="N308" s="38">
        <f>SUM(K308:K310)</f>
        <v>1375</v>
      </c>
      <c r="O308" s="10"/>
      <c r="P308" s="6"/>
      <c r="Q308" s="6"/>
    </row>
    <row r="309" s="8" customFormat="1" hidden="1" customHeight="1" spans="1:17">
      <c r="A309" s="21" t="s">
        <v>15</v>
      </c>
      <c r="B309" s="8" t="s">
        <v>160</v>
      </c>
      <c r="C309" s="8" t="s">
        <v>246</v>
      </c>
      <c r="D309" s="8" t="s">
        <v>592</v>
      </c>
      <c r="E309" s="8" t="s">
        <v>593</v>
      </c>
      <c r="F309" s="8" t="s">
        <v>246</v>
      </c>
      <c r="G309" s="23" t="s">
        <v>249</v>
      </c>
      <c r="H309" s="8">
        <v>1</v>
      </c>
      <c r="I309" s="27">
        <f t="shared" si="101"/>
        <v>102.564102564103</v>
      </c>
      <c r="J309" s="27">
        <f t="shared" si="102"/>
        <v>17.4358974358974</v>
      </c>
      <c r="K309" s="36">
        <v>120</v>
      </c>
      <c r="L309" s="37"/>
      <c r="M309" s="37"/>
      <c r="N309" s="38"/>
      <c r="O309" s="10"/>
      <c r="P309" s="6"/>
      <c r="Q309" s="6"/>
    </row>
    <row r="310" s="8" customFormat="1" hidden="1" customHeight="1" spans="1:17">
      <c r="A310" s="21" t="s">
        <v>15</v>
      </c>
      <c r="B310" s="26" t="s">
        <v>21</v>
      </c>
      <c r="C310" s="26" t="s">
        <v>594</v>
      </c>
      <c r="D310" s="8" t="s">
        <v>595</v>
      </c>
      <c r="E310" s="8" t="s">
        <v>596</v>
      </c>
      <c r="F310" s="8" t="s">
        <v>197</v>
      </c>
      <c r="G310" s="23" t="s">
        <v>20</v>
      </c>
      <c r="H310" s="8">
        <v>300</v>
      </c>
      <c r="I310" s="45">
        <f t="shared" si="101"/>
        <v>974.358974358974</v>
      </c>
      <c r="J310" s="27">
        <f t="shared" ref="J310:J313" si="103">K310-I310</f>
        <v>165.641025641026</v>
      </c>
      <c r="K310" s="36">
        <v>1140</v>
      </c>
      <c r="L310" s="37"/>
      <c r="M310" s="37"/>
      <c r="N310" s="38"/>
      <c r="O310" s="10"/>
      <c r="P310" s="6"/>
      <c r="Q310" s="6"/>
    </row>
    <row r="311" s="8" customFormat="1" hidden="1" customHeight="1" spans="1:17">
      <c r="A311" s="21" t="s">
        <v>15</v>
      </c>
      <c r="B311" s="8" t="s">
        <v>71</v>
      </c>
      <c r="C311" s="8" t="s">
        <v>597</v>
      </c>
      <c r="D311" s="8" t="s">
        <v>598</v>
      </c>
      <c r="E311" s="8" t="s">
        <v>599</v>
      </c>
      <c r="F311" s="8" t="s">
        <v>600</v>
      </c>
      <c r="G311" s="23" t="s">
        <v>20</v>
      </c>
      <c r="H311" s="8">
        <v>140</v>
      </c>
      <c r="I311" s="27">
        <v>2853.85</v>
      </c>
      <c r="J311" s="27">
        <f>I311*0.17</f>
        <v>485.1545</v>
      </c>
      <c r="K311" s="36">
        <f>I311+J311</f>
        <v>3339.0045</v>
      </c>
      <c r="L311" s="37"/>
      <c r="M311" s="37"/>
      <c r="N311" s="38">
        <f>SUM(K311:K313)</f>
        <v>6710.2045</v>
      </c>
      <c r="O311" s="10"/>
      <c r="P311" s="6"/>
      <c r="Q311" s="6"/>
    </row>
    <row r="312" s="8" customFormat="1" hidden="1" customHeight="1" spans="1:17">
      <c r="A312" s="21" t="s">
        <v>15</v>
      </c>
      <c r="B312" s="26" t="s">
        <v>21</v>
      </c>
      <c r="C312" s="26" t="s">
        <v>22</v>
      </c>
      <c r="D312" s="8" t="s">
        <v>601</v>
      </c>
      <c r="E312" s="8" t="s">
        <v>81</v>
      </c>
      <c r="F312" s="8" t="s">
        <v>257</v>
      </c>
      <c r="G312" s="23" t="s">
        <v>20</v>
      </c>
      <c r="H312" s="8">
        <v>100</v>
      </c>
      <c r="I312" s="51">
        <f t="shared" ref="I312:I316" si="104">K312/1.17</f>
        <v>2740.17094017094</v>
      </c>
      <c r="J312" s="27">
        <f t="shared" si="103"/>
        <v>465.82905982906</v>
      </c>
      <c r="K312" s="36">
        <v>3206</v>
      </c>
      <c r="L312" s="37"/>
      <c r="M312" s="37"/>
      <c r="N312" s="38"/>
      <c r="O312" s="10"/>
      <c r="P312" s="6"/>
      <c r="Q312" s="6"/>
    </row>
    <row r="313" s="8" customFormat="1" hidden="1" customHeight="1" spans="1:17">
      <c r="A313" s="21" t="s">
        <v>15</v>
      </c>
      <c r="B313" s="26" t="s">
        <v>21</v>
      </c>
      <c r="C313" s="26" t="s">
        <v>602</v>
      </c>
      <c r="D313" s="8" t="s">
        <v>603</v>
      </c>
      <c r="E313" s="8" t="s">
        <v>604</v>
      </c>
      <c r="F313" s="8" t="s">
        <v>605</v>
      </c>
      <c r="G313" s="23" t="s">
        <v>472</v>
      </c>
      <c r="H313" s="8">
        <v>20</v>
      </c>
      <c r="I313" s="51">
        <f t="shared" si="104"/>
        <v>141.196581196581</v>
      </c>
      <c r="J313" s="27">
        <f t="shared" si="103"/>
        <v>24.0034188034188</v>
      </c>
      <c r="K313" s="36">
        <v>165.2</v>
      </c>
      <c r="L313" s="37"/>
      <c r="M313" s="37"/>
      <c r="N313" s="38"/>
      <c r="O313" s="10"/>
      <c r="P313" s="6"/>
      <c r="Q313" s="6"/>
    </row>
    <row r="314" s="8" customFormat="1" hidden="1" customHeight="1" spans="1:17">
      <c r="A314" s="21" t="s">
        <v>15</v>
      </c>
      <c r="B314" s="8" t="s">
        <v>61</v>
      </c>
      <c r="C314" s="8" t="s">
        <v>606</v>
      </c>
      <c r="D314" s="6" t="s">
        <v>607</v>
      </c>
      <c r="E314" s="8" t="s">
        <v>608</v>
      </c>
      <c r="F314" s="8" t="s">
        <v>609</v>
      </c>
      <c r="G314" s="23" t="s">
        <v>20</v>
      </c>
      <c r="H314" s="8">
        <v>50</v>
      </c>
      <c r="I314" s="27">
        <v>557.264957264</v>
      </c>
      <c r="J314" s="27">
        <f>I314*0.17</f>
        <v>94.73504273488</v>
      </c>
      <c r="K314" s="36">
        <f>I314+J314</f>
        <v>651.99999999888</v>
      </c>
      <c r="L314" s="37"/>
      <c r="M314" s="37"/>
      <c r="N314" s="44"/>
      <c r="O314" s="10"/>
      <c r="P314" s="6"/>
      <c r="Q314" s="6"/>
    </row>
    <row r="315" s="8" customFormat="1" hidden="1" customHeight="1" spans="1:17">
      <c r="A315" s="21" t="s">
        <v>15</v>
      </c>
      <c r="B315" s="26" t="s">
        <v>34</v>
      </c>
      <c r="C315" s="26" t="s">
        <v>95</v>
      </c>
      <c r="D315" s="26" t="s">
        <v>610</v>
      </c>
      <c r="E315" s="8" t="s">
        <v>611</v>
      </c>
      <c r="F315" s="8" t="s">
        <v>612</v>
      </c>
      <c r="G315" s="23" t="s">
        <v>20</v>
      </c>
      <c r="H315" s="8">
        <v>960</v>
      </c>
      <c r="I315" s="45">
        <f t="shared" si="104"/>
        <v>22071.7948717949</v>
      </c>
      <c r="J315" s="27">
        <f t="shared" ref="J315:J320" si="105">K315-I315</f>
        <v>3752.20512820513</v>
      </c>
      <c r="K315" s="36">
        <f>3228+22596</f>
        <v>25824</v>
      </c>
      <c r="L315" s="37"/>
      <c r="M315" s="37"/>
      <c r="N315" s="44"/>
      <c r="O315" s="10"/>
      <c r="P315" s="6"/>
      <c r="Q315" s="6"/>
    </row>
    <row r="316" s="8" customFormat="1" hidden="1" customHeight="1" spans="1:17">
      <c r="A316" s="21" t="s">
        <v>15</v>
      </c>
      <c r="B316" s="8" t="s">
        <v>260</v>
      </c>
      <c r="C316" s="8" t="s">
        <v>613</v>
      </c>
      <c r="D316" s="26" t="s">
        <v>614</v>
      </c>
      <c r="F316" s="8" t="s">
        <v>615</v>
      </c>
      <c r="G316" s="23" t="s">
        <v>278</v>
      </c>
      <c r="H316" s="8">
        <v>15</v>
      </c>
      <c r="I316" s="45">
        <f t="shared" si="104"/>
        <v>897.435897435897</v>
      </c>
      <c r="J316" s="27">
        <f t="shared" si="105"/>
        <v>152.564102564103</v>
      </c>
      <c r="K316" s="36">
        <v>1050</v>
      </c>
      <c r="L316" s="37"/>
      <c r="M316" s="37"/>
      <c r="N316" s="44"/>
      <c r="O316" s="10"/>
      <c r="P316" s="6"/>
      <c r="Q316" s="6"/>
    </row>
    <row r="317" s="8" customFormat="1" hidden="1" customHeight="1" spans="1:17">
      <c r="A317" s="21" t="s">
        <v>15</v>
      </c>
      <c r="B317" s="8" t="s">
        <v>16</v>
      </c>
      <c r="C317" s="8" t="s">
        <v>53</v>
      </c>
      <c r="D317" s="8" t="s">
        <v>616</v>
      </c>
      <c r="E317" s="8" t="s">
        <v>617</v>
      </c>
      <c r="F317" s="8" t="s">
        <v>618</v>
      </c>
      <c r="G317" s="23" t="s">
        <v>20</v>
      </c>
      <c r="H317" s="8">
        <v>720</v>
      </c>
      <c r="I317" s="35">
        <v>11981.54</v>
      </c>
      <c r="J317" s="27">
        <v>2036.86</v>
      </c>
      <c r="K317" s="36">
        <f t="shared" ref="K317:K322" si="106">I317+J317</f>
        <v>14018.4</v>
      </c>
      <c r="L317" s="37"/>
      <c r="M317" s="37"/>
      <c r="N317" s="38">
        <f>SUM(K317:K318)</f>
        <v>121538.4</v>
      </c>
      <c r="O317" s="10"/>
      <c r="P317" s="6"/>
      <c r="Q317" s="6"/>
    </row>
    <row r="318" s="8" customFormat="1" hidden="1" customHeight="1" spans="1:17">
      <c r="A318" s="21" t="s">
        <v>15</v>
      </c>
      <c r="B318" s="26" t="s">
        <v>121</v>
      </c>
      <c r="C318" s="26" t="s">
        <v>53</v>
      </c>
      <c r="D318" s="8" t="s">
        <v>616</v>
      </c>
      <c r="E318" s="8" t="s">
        <v>617</v>
      </c>
      <c r="F318" s="8" t="s">
        <v>619</v>
      </c>
      <c r="G318" s="23" t="s">
        <v>20</v>
      </c>
      <c r="H318" s="8">
        <v>4000</v>
      </c>
      <c r="I318" s="53">
        <f t="shared" ref="I318:I320" si="107">K318/1.17</f>
        <v>91897.4358974359</v>
      </c>
      <c r="J318" s="27">
        <f t="shared" si="105"/>
        <v>15622.5641025641</v>
      </c>
      <c r="K318" s="36">
        <v>107520</v>
      </c>
      <c r="L318" s="37"/>
      <c r="M318" s="37"/>
      <c r="N318" s="38"/>
      <c r="O318" s="10"/>
      <c r="P318" s="6"/>
      <c r="Q318" s="6"/>
    </row>
    <row r="319" s="8" customFormat="1" hidden="1" customHeight="1" spans="1:17">
      <c r="A319" s="21" t="s">
        <v>15</v>
      </c>
      <c r="B319" s="26" t="s">
        <v>121</v>
      </c>
      <c r="C319" s="26" t="s">
        <v>53</v>
      </c>
      <c r="D319" s="8" t="s">
        <v>616</v>
      </c>
      <c r="E319" s="8" t="s">
        <v>617</v>
      </c>
      <c r="F319" s="8" t="s">
        <v>619</v>
      </c>
      <c r="G319" s="23" t="s">
        <v>20</v>
      </c>
      <c r="H319" s="8">
        <v>2000</v>
      </c>
      <c r="I319" s="53">
        <f t="shared" si="107"/>
        <v>25982.905982906</v>
      </c>
      <c r="J319" s="27">
        <f t="shared" si="105"/>
        <v>4417.09401709402</v>
      </c>
      <c r="K319" s="36">
        <v>30400</v>
      </c>
      <c r="L319" s="37"/>
      <c r="M319" s="37"/>
      <c r="N319" s="38">
        <f>SUM(K319:K321)</f>
        <v>34676.3968</v>
      </c>
      <c r="O319" s="10"/>
      <c r="P319" s="6"/>
      <c r="Q319" s="6"/>
    </row>
    <row r="320" s="8" customFormat="1" hidden="1" customHeight="1" spans="1:17">
      <c r="A320" s="29" t="s">
        <v>15</v>
      </c>
      <c r="B320" s="63" t="s">
        <v>21</v>
      </c>
      <c r="C320" s="63" t="s">
        <v>53</v>
      </c>
      <c r="D320" s="6" t="s">
        <v>616</v>
      </c>
      <c r="E320" s="6" t="s">
        <v>620</v>
      </c>
      <c r="F320" s="6" t="s">
        <v>60</v>
      </c>
      <c r="G320" s="6" t="s">
        <v>20</v>
      </c>
      <c r="H320" s="6">
        <v>100</v>
      </c>
      <c r="I320" s="44">
        <f t="shared" si="107"/>
        <v>920</v>
      </c>
      <c r="J320" s="44">
        <f t="shared" si="105"/>
        <v>156.4</v>
      </c>
      <c r="K320" s="36">
        <v>1076.4</v>
      </c>
      <c r="L320" s="37"/>
      <c r="M320" s="37"/>
      <c r="N320" s="38"/>
      <c r="O320" s="10"/>
      <c r="P320" s="6"/>
      <c r="Q320" s="6"/>
    </row>
    <row r="321" s="8" customFormat="1" hidden="1" customHeight="1" spans="1:17">
      <c r="A321" s="21" t="s">
        <v>15</v>
      </c>
      <c r="B321" s="8" t="s">
        <v>271</v>
      </c>
      <c r="C321" s="8" t="s">
        <v>270</v>
      </c>
      <c r="D321" s="8" t="s">
        <v>621</v>
      </c>
      <c r="E321" s="8" t="s">
        <v>622</v>
      </c>
      <c r="F321" s="8" t="s">
        <v>270</v>
      </c>
      <c r="G321" s="23" t="s">
        <v>20</v>
      </c>
      <c r="H321" s="8">
        <v>200</v>
      </c>
      <c r="I321" s="27">
        <v>2735.04</v>
      </c>
      <c r="J321" s="27">
        <f>I321*0.17</f>
        <v>464.9568</v>
      </c>
      <c r="K321" s="36">
        <f t="shared" si="106"/>
        <v>3199.9968</v>
      </c>
      <c r="L321" s="37"/>
      <c r="M321" s="37"/>
      <c r="N321" s="38"/>
      <c r="O321" s="10"/>
      <c r="P321" s="6"/>
      <c r="Q321" s="6"/>
    </row>
    <row r="322" s="8" customFormat="1" hidden="1" customHeight="1" spans="1:17">
      <c r="A322" s="21" t="s">
        <v>15</v>
      </c>
      <c r="B322" s="8" t="s">
        <v>271</v>
      </c>
      <c r="C322" s="8" t="s">
        <v>270</v>
      </c>
      <c r="D322" s="8" t="s">
        <v>621</v>
      </c>
      <c r="E322" s="8" t="s">
        <v>622</v>
      </c>
      <c r="F322" s="8" t="s">
        <v>270</v>
      </c>
      <c r="G322" s="23" t="s">
        <v>20</v>
      </c>
      <c r="H322" s="8">
        <v>200</v>
      </c>
      <c r="I322" s="27">
        <v>2735.04</v>
      </c>
      <c r="J322" s="27">
        <f>I322*0.17</f>
        <v>464.9568</v>
      </c>
      <c r="K322" s="36">
        <f t="shared" si="106"/>
        <v>3199.9968</v>
      </c>
      <c r="L322" s="37"/>
      <c r="M322" s="37"/>
      <c r="N322" s="44"/>
      <c r="O322" s="10"/>
      <c r="P322" s="6"/>
      <c r="Q322" s="6"/>
    </row>
    <row r="323" s="1" customFormat="1" customHeight="1" spans="1:17">
      <c r="A323" s="12" t="s">
        <v>15</v>
      </c>
      <c r="B323" s="1" t="s">
        <v>260</v>
      </c>
      <c r="C323" s="25" t="s">
        <v>403</v>
      </c>
      <c r="D323" s="25" t="s">
        <v>623</v>
      </c>
      <c r="F323" s="13" t="s">
        <v>406</v>
      </c>
      <c r="G323" s="14" t="s">
        <v>422</v>
      </c>
      <c r="H323" s="13">
        <v>1000</v>
      </c>
      <c r="I323" s="39">
        <f t="shared" ref="I323:I341" si="108">K323/1.17</f>
        <v>427.350427350427</v>
      </c>
      <c r="J323" s="15">
        <f t="shared" ref="J323:J338" si="109">K323-I323</f>
        <v>72.6495726495726</v>
      </c>
      <c r="K323" s="34">
        <v>500</v>
      </c>
      <c r="L323" s="41">
        <f>K323*0.936</f>
        <v>468</v>
      </c>
      <c r="M323" s="41">
        <f>L323/H323</f>
        <v>0.468</v>
      </c>
      <c r="N323" s="42">
        <f>SUM(K323:K325)</f>
        <v>223700</v>
      </c>
      <c r="O323" s="17"/>
      <c r="P323" s="7"/>
      <c r="Q323" s="7"/>
    </row>
    <row r="324" s="8" customFormat="1" hidden="1" customHeight="1" spans="1:17">
      <c r="A324" s="21" t="s">
        <v>15</v>
      </c>
      <c r="B324" s="8" t="s">
        <v>150</v>
      </c>
      <c r="C324" s="8" t="s">
        <v>624</v>
      </c>
      <c r="D324" s="8" t="s">
        <v>625</v>
      </c>
      <c r="E324" s="8" t="s">
        <v>626</v>
      </c>
      <c r="F324" s="8" t="s">
        <v>627</v>
      </c>
      <c r="G324" s="23" t="s">
        <v>26</v>
      </c>
      <c r="H324" s="8">
        <v>1200</v>
      </c>
      <c r="I324" s="53">
        <f t="shared" si="108"/>
        <v>95384.6153846154</v>
      </c>
      <c r="J324" s="27">
        <f t="shared" si="109"/>
        <v>16215.3846153846</v>
      </c>
      <c r="K324" s="36">
        <v>111600</v>
      </c>
      <c r="L324" s="37"/>
      <c r="M324" s="37"/>
      <c r="N324" s="38"/>
      <c r="O324" s="10"/>
      <c r="P324" s="6"/>
      <c r="Q324" s="6"/>
    </row>
    <row r="325" s="8" customFormat="1" hidden="1" customHeight="1" spans="1:17">
      <c r="A325" s="21" t="s">
        <v>15</v>
      </c>
      <c r="B325" s="8" t="s">
        <v>150</v>
      </c>
      <c r="C325" s="8" t="s">
        <v>624</v>
      </c>
      <c r="D325" s="8" t="s">
        <v>625</v>
      </c>
      <c r="E325" s="8" t="s">
        <v>626</v>
      </c>
      <c r="F325" s="8" t="s">
        <v>627</v>
      </c>
      <c r="G325" s="23" t="s">
        <v>26</v>
      </c>
      <c r="H325" s="8">
        <v>1200</v>
      </c>
      <c r="I325" s="53">
        <f t="shared" si="108"/>
        <v>95384.6153846154</v>
      </c>
      <c r="J325" s="27">
        <f t="shared" si="109"/>
        <v>16215.3846153846</v>
      </c>
      <c r="K325" s="36">
        <v>111600</v>
      </c>
      <c r="L325" s="37"/>
      <c r="M325" s="37"/>
      <c r="N325" s="38"/>
      <c r="O325" s="10"/>
      <c r="P325" s="6"/>
      <c r="Q325" s="6"/>
    </row>
    <row r="326" s="8" customFormat="1" hidden="1" customHeight="1" spans="1:17">
      <c r="A326" s="21" t="s">
        <v>15</v>
      </c>
      <c r="B326" s="8" t="s">
        <v>150</v>
      </c>
      <c r="C326" s="8" t="s">
        <v>624</v>
      </c>
      <c r="D326" s="8" t="s">
        <v>625</v>
      </c>
      <c r="E326" s="8" t="s">
        <v>626</v>
      </c>
      <c r="F326" s="8" t="s">
        <v>627</v>
      </c>
      <c r="G326" s="23" t="s">
        <v>26</v>
      </c>
      <c r="H326" s="8">
        <v>1200</v>
      </c>
      <c r="I326" s="53">
        <f t="shared" si="108"/>
        <v>95384.6153846154</v>
      </c>
      <c r="J326" s="27">
        <f t="shared" si="109"/>
        <v>16215.3846153846</v>
      </c>
      <c r="K326" s="36">
        <v>111600</v>
      </c>
      <c r="L326" s="37"/>
      <c r="M326" s="37"/>
      <c r="N326" s="44"/>
      <c r="O326" s="10"/>
      <c r="P326" s="6"/>
      <c r="Q326" s="6"/>
    </row>
    <row r="327" s="8" customFormat="1" hidden="1" customHeight="1" spans="1:17">
      <c r="A327" s="21" t="s">
        <v>15</v>
      </c>
      <c r="B327" s="8" t="s">
        <v>150</v>
      </c>
      <c r="C327" s="8" t="s">
        <v>624</v>
      </c>
      <c r="D327" s="8" t="s">
        <v>625</v>
      </c>
      <c r="E327" s="8" t="s">
        <v>626</v>
      </c>
      <c r="F327" s="8" t="s">
        <v>627</v>
      </c>
      <c r="G327" s="23" t="s">
        <v>26</v>
      </c>
      <c r="H327" s="8">
        <v>1200</v>
      </c>
      <c r="I327" s="53">
        <f t="shared" si="108"/>
        <v>95384.6153846154</v>
      </c>
      <c r="J327" s="27">
        <f t="shared" si="109"/>
        <v>16215.3846153846</v>
      </c>
      <c r="K327" s="36">
        <v>111600</v>
      </c>
      <c r="L327" s="37"/>
      <c r="M327" s="37"/>
      <c r="N327" s="44"/>
      <c r="O327" s="10"/>
      <c r="P327" s="6"/>
      <c r="Q327" s="6"/>
    </row>
    <row r="328" s="8" customFormat="1" hidden="1" customHeight="1" spans="1:17">
      <c r="A328" s="21" t="s">
        <v>15</v>
      </c>
      <c r="B328" s="8" t="s">
        <v>150</v>
      </c>
      <c r="C328" s="8" t="s">
        <v>624</v>
      </c>
      <c r="D328" s="8" t="s">
        <v>625</v>
      </c>
      <c r="E328" s="8" t="s">
        <v>626</v>
      </c>
      <c r="F328" s="8" t="s">
        <v>627</v>
      </c>
      <c r="G328" s="23" t="s">
        <v>26</v>
      </c>
      <c r="H328" s="8">
        <v>600</v>
      </c>
      <c r="I328" s="53">
        <f t="shared" si="108"/>
        <v>47692.3076923077</v>
      </c>
      <c r="J328" s="27">
        <f t="shared" si="109"/>
        <v>8107.6923076923</v>
      </c>
      <c r="K328" s="36">
        <v>55800</v>
      </c>
      <c r="L328" s="37"/>
      <c r="M328" s="37"/>
      <c r="N328" s="38">
        <f>SUM(K328:K330)</f>
        <v>195300</v>
      </c>
      <c r="O328" s="10"/>
      <c r="P328" s="6"/>
      <c r="Q328" s="6"/>
    </row>
    <row r="329" s="8" customFormat="1" hidden="1" customHeight="1" spans="1:17">
      <c r="A329" s="21" t="s">
        <v>15</v>
      </c>
      <c r="B329" s="8" t="s">
        <v>150</v>
      </c>
      <c r="C329" s="8" t="s">
        <v>624</v>
      </c>
      <c r="D329" s="8" t="s">
        <v>625</v>
      </c>
      <c r="E329" s="8" t="s">
        <v>626</v>
      </c>
      <c r="F329" s="8" t="s">
        <v>627</v>
      </c>
      <c r="G329" s="23" t="s">
        <v>26</v>
      </c>
      <c r="H329" s="8">
        <v>600</v>
      </c>
      <c r="I329" s="53">
        <f t="shared" si="108"/>
        <v>47692.3076923077</v>
      </c>
      <c r="J329" s="27">
        <f t="shared" si="109"/>
        <v>8107.6923076923</v>
      </c>
      <c r="K329" s="36">
        <v>55800</v>
      </c>
      <c r="L329" s="37"/>
      <c r="M329" s="37"/>
      <c r="N329" s="38"/>
      <c r="O329" s="10"/>
      <c r="P329" s="6"/>
      <c r="Q329" s="6"/>
    </row>
    <row r="330" s="8" customFormat="1" hidden="1" customHeight="1" spans="1:17">
      <c r="A330" s="21" t="s">
        <v>15</v>
      </c>
      <c r="B330" s="8" t="s">
        <v>150</v>
      </c>
      <c r="C330" s="8" t="s">
        <v>624</v>
      </c>
      <c r="D330" s="8" t="s">
        <v>625</v>
      </c>
      <c r="E330" s="8" t="s">
        <v>626</v>
      </c>
      <c r="F330" s="8" t="s">
        <v>627</v>
      </c>
      <c r="G330" s="23" t="s">
        <v>26</v>
      </c>
      <c r="H330" s="8">
        <v>900</v>
      </c>
      <c r="I330" s="53">
        <f t="shared" si="108"/>
        <v>71538.4615384615</v>
      </c>
      <c r="J330" s="27">
        <f t="shared" si="109"/>
        <v>12161.5384615385</v>
      </c>
      <c r="K330" s="36">
        <v>83700</v>
      </c>
      <c r="L330" s="37"/>
      <c r="M330" s="37"/>
      <c r="N330" s="38"/>
      <c r="O330" s="10"/>
      <c r="P330" s="6"/>
      <c r="Q330" s="6"/>
    </row>
    <row r="331" s="8" customFormat="1" hidden="1" customHeight="1" spans="1:17">
      <c r="A331" s="21" t="s">
        <v>15</v>
      </c>
      <c r="B331" s="8" t="s">
        <v>213</v>
      </c>
      <c r="C331" s="8" t="s">
        <v>624</v>
      </c>
      <c r="D331" s="8" t="s">
        <v>625</v>
      </c>
      <c r="E331" s="8" t="s">
        <v>628</v>
      </c>
      <c r="F331" s="8" t="s">
        <v>627</v>
      </c>
      <c r="G331" s="23" t="s">
        <v>26</v>
      </c>
      <c r="H331" s="8">
        <v>1200</v>
      </c>
      <c r="I331" s="53">
        <f t="shared" si="108"/>
        <v>40820.5128205128</v>
      </c>
      <c r="J331" s="27">
        <f t="shared" si="109"/>
        <v>6939.48717948718</v>
      </c>
      <c r="K331" s="36">
        <v>47760</v>
      </c>
      <c r="L331" s="37"/>
      <c r="M331" s="37"/>
      <c r="N331" s="44"/>
      <c r="O331" s="10"/>
      <c r="P331" s="6"/>
      <c r="Q331" s="6"/>
    </row>
    <row r="332" s="8" customFormat="1" hidden="1" customHeight="1" spans="1:17">
      <c r="A332" s="21" t="s">
        <v>15</v>
      </c>
      <c r="B332" s="8" t="s">
        <v>213</v>
      </c>
      <c r="C332" s="8" t="s">
        <v>624</v>
      </c>
      <c r="D332" s="8" t="s">
        <v>625</v>
      </c>
      <c r="E332" s="8" t="s">
        <v>629</v>
      </c>
      <c r="F332" s="8" t="s">
        <v>627</v>
      </c>
      <c r="G332" s="23" t="s">
        <v>26</v>
      </c>
      <c r="H332" s="8">
        <v>1200</v>
      </c>
      <c r="I332" s="53">
        <f t="shared" si="108"/>
        <v>69743.5897435897</v>
      </c>
      <c r="J332" s="27">
        <f t="shared" si="109"/>
        <v>11856.4102564103</v>
      </c>
      <c r="K332" s="36">
        <v>81600</v>
      </c>
      <c r="L332" s="37"/>
      <c r="M332" s="37"/>
      <c r="N332" s="44"/>
      <c r="O332" s="10"/>
      <c r="P332" s="6"/>
      <c r="Q332" s="6"/>
    </row>
    <row r="333" s="8" customFormat="1" hidden="1" customHeight="1" spans="1:17">
      <c r="A333" s="21" t="s">
        <v>15</v>
      </c>
      <c r="B333" s="8" t="s">
        <v>213</v>
      </c>
      <c r="C333" s="8" t="s">
        <v>624</v>
      </c>
      <c r="D333" s="8" t="s">
        <v>625</v>
      </c>
      <c r="E333" s="8" t="s">
        <v>628</v>
      </c>
      <c r="F333" s="8" t="s">
        <v>627</v>
      </c>
      <c r="G333" s="23" t="s">
        <v>26</v>
      </c>
      <c r="H333" s="8">
        <v>300</v>
      </c>
      <c r="I333" s="53">
        <f t="shared" si="108"/>
        <v>10205.1282051282</v>
      </c>
      <c r="J333" s="27">
        <f t="shared" si="109"/>
        <v>1734.87179487179</v>
      </c>
      <c r="K333" s="36">
        <v>11940</v>
      </c>
      <c r="L333" s="37"/>
      <c r="M333" s="37"/>
      <c r="N333" s="44"/>
      <c r="O333" s="10"/>
      <c r="P333" s="6"/>
      <c r="Q333" s="6"/>
    </row>
    <row r="334" s="8" customFormat="1" hidden="1" customHeight="1" spans="1:17">
      <c r="A334" s="21" t="s">
        <v>15</v>
      </c>
      <c r="B334" s="8" t="s">
        <v>213</v>
      </c>
      <c r="C334" s="8" t="s">
        <v>624</v>
      </c>
      <c r="D334" s="8" t="s">
        <v>625</v>
      </c>
      <c r="E334" s="8" t="s">
        <v>629</v>
      </c>
      <c r="F334" s="8" t="s">
        <v>627</v>
      </c>
      <c r="G334" s="23" t="s">
        <v>26</v>
      </c>
      <c r="H334" s="8">
        <v>200</v>
      </c>
      <c r="I334" s="53">
        <f t="shared" si="108"/>
        <v>11623.9316239316</v>
      </c>
      <c r="J334" s="27">
        <f t="shared" si="109"/>
        <v>1976.06837606838</v>
      </c>
      <c r="K334" s="36">
        <v>13600</v>
      </c>
      <c r="L334" s="37"/>
      <c r="M334" s="37"/>
      <c r="N334" s="44"/>
      <c r="O334" s="10"/>
      <c r="P334" s="6"/>
      <c r="Q334" s="6"/>
    </row>
    <row r="335" s="8" customFormat="1" hidden="1" customHeight="1" spans="1:17">
      <c r="A335" s="21" t="s">
        <v>15</v>
      </c>
      <c r="B335" s="8" t="s">
        <v>213</v>
      </c>
      <c r="C335" s="8" t="s">
        <v>624</v>
      </c>
      <c r="D335" s="8" t="s">
        <v>625</v>
      </c>
      <c r="E335" s="8" t="s">
        <v>629</v>
      </c>
      <c r="F335" s="8" t="s">
        <v>627</v>
      </c>
      <c r="G335" s="23" t="s">
        <v>26</v>
      </c>
      <c r="H335" s="8">
        <v>400</v>
      </c>
      <c r="I335" s="53">
        <f t="shared" si="108"/>
        <v>23247.8632478632</v>
      </c>
      <c r="J335" s="27">
        <f t="shared" si="109"/>
        <v>3952.13675213675</v>
      </c>
      <c r="K335" s="36">
        <v>27200</v>
      </c>
      <c r="L335" s="37"/>
      <c r="M335" s="37"/>
      <c r="N335" s="44"/>
      <c r="O335" s="10"/>
      <c r="P335" s="6"/>
      <c r="Q335" s="6"/>
    </row>
    <row r="336" s="8" customFormat="1" hidden="1" customHeight="1" spans="1:17">
      <c r="A336" s="21" t="s">
        <v>15</v>
      </c>
      <c r="B336" s="8" t="s">
        <v>213</v>
      </c>
      <c r="C336" s="8" t="s">
        <v>624</v>
      </c>
      <c r="D336" s="8" t="s">
        <v>625</v>
      </c>
      <c r="E336" s="8" t="s">
        <v>628</v>
      </c>
      <c r="F336" s="8" t="s">
        <v>627</v>
      </c>
      <c r="G336" s="23" t="s">
        <v>26</v>
      </c>
      <c r="H336" s="8">
        <v>500</v>
      </c>
      <c r="I336" s="53">
        <f t="shared" si="108"/>
        <v>17008.547008547</v>
      </c>
      <c r="J336" s="27">
        <f t="shared" si="109"/>
        <v>2891.45299145299</v>
      </c>
      <c r="K336" s="36">
        <v>19900</v>
      </c>
      <c r="L336" s="37"/>
      <c r="M336" s="37"/>
      <c r="N336" s="44"/>
      <c r="O336" s="10"/>
      <c r="P336" s="6"/>
      <c r="Q336" s="6"/>
    </row>
    <row r="337" s="8" customFormat="1" hidden="1" customHeight="1" spans="1:17">
      <c r="A337" s="21" t="s">
        <v>15</v>
      </c>
      <c r="B337" s="8" t="s">
        <v>213</v>
      </c>
      <c r="C337" s="8" t="s">
        <v>624</v>
      </c>
      <c r="D337" s="8" t="s">
        <v>625</v>
      </c>
      <c r="E337" s="8" t="s">
        <v>629</v>
      </c>
      <c r="F337" s="8" t="s">
        <v>627</v>
      </c>
      <c r="G337" s="23" t="s">
        <v>26</v>
      </c>
      <c r="H337" s="8">
        <v>500</v>
      </c>
      <c r="I337" s="53">
        <f t="shared" si="108"/>
        <v>29059.8290598291</v>
      </c>
      <c r="J337" s="27">
        <f t="shared" si="109"/>
        <v>4940.17094017094</v>
      </c>
      <c r="K337" s="36">
        <v>34000</v>
      </c>
      <c r="L337" s="37"/>
      <c r="M337" s="37"/>
      <c r="N337" s="38">
        <f>SUM(K337:K338)</f>
        <v>34059.15</v>
      </c>
      <c r="O337" s="10"/>
      <c r="P337" s="6"/>
      <c r="Q337" s="6"/>
    </row>
    <row r="338" s="8" customFormat="1" hidden="1" customHeight="1" spans="1:17">
      <c r="A338" s="21" t="s">
        <v>15</v>
      </c>
      <c r="B338" s="26" t="s">
        <v>21</v>
      </c>
      <c r="C338" s="26" t="s">
        <v>131</v>
      </c>
      <c r="D338" s="8" t="s">
        <v>630</v>
      </c>
      <c r="E338" s="8" t="s">
        <v>631</v>
      </c>
      <c r="F338" s="8" t="s">
        <v>632</v>
      </c>
      <c r="G338" s="23" t="s">
        <v>20</v>
      </c>
      <c r="H338" s="8">
        <v>5</v>
      </c>
      <c r="I338" s="53">
        <f t="shared" si="108"/>
        <v>50.5555555555556</v>
      </c>
      <c r="J338" s="27">
        <f t="shared" si="109"/>
        <v>8.59444444444444</v>
      </c>
      <c r="K338" s="36">
        <v>59.15</v>
      </c>
      <c r="L338" s="37"/>
      <c r="M338" s="37"/>
      <c r="N338" s="38"/>
      <c r="O338" s="10"/>
      <c r="P338" s="6"/>
      <c r="Q338" s="6"/>
    </row>
    <row r="339" s="8" customFormat="1" hidden="1" customHeight="1" spans="1:17">
      <c r="A339" s="21"/>
      <c r="B339" s="8" t="s">
        <v>21</v>
      </c>
      <c r="C339" s="8" t="s">
        <v>131</v>
      </c>
      <c r="D339" s="8" t="s">
        <v>633</v>
      </c>
      <c r="E339" s="8" t="s">
        <v>634</v>
      </c>
      <c r="F339" s="8" t="s">
        <v>635</v>
      </c>
      <c r="G339" s="23"/>
      <c r="H339" s="8">
        <v>20</v>
      </c>
      <c r="I339" s="27">
        <f t="shared" si="108"/>
        <v>205.128205128205</v>
      </c>
      <c r="J339" s="27">
        <f t="shared" ref="J339:J346" si="110">I339*0.17</f>
        <v>34.8717948717949</v>
      </c>
      <c r="K339" s="47">
        <v>240</v>
      </c>
      <c r="L339" s="47"/>
      <c r="M339" s="47"/>
      <c r="N339" s="44"/>
      <c r="O339" s="10"/>
      <c r="P339" s="6"/>
      <c r="Q339" s="6"/>
    </row>
    <row r="340" s="8" customFormat="1" hidden="1" customHeight="1" spans="1:17">
      <c r="A340" s="21"/>
      <c r="B340" s="8" t="s">
        <v>21</v>
      </c>
      <c r="C340" s="8" t="s">
        <v>131</v>
      </c>
      <c r="D340" s="8" t="s">
        <v>633</v>
      </c>
      <c r="E340" s="8" t="s">
        <v>634</v>
      </c>
      <c r="F340" s="8" t="s">
        <v>636</v>
      </c>
      <c r="G340" s="23"/>
      <c r="H340" s="8">
        <v>20</v>
      </c>
      <c r="I340" s="27">
        <f t="shared" si="108"/>
        <v>205.128205128205</v>
      </c>
      <c r="J340" s="27">
        <f t="shared" si="110"/>
        <v>34.8717948717949</v>
      </c>
      <c r="K340" s="46">
        <v>240</v>
      </c>
      <c r="L340" s="46"/>
      <c r="M340" s="46"/>
      <c r="N340" s="44"/>
      <c r="O340" s="10"/>
      <c r="P340" s="6"/>
      <c r="Q340" s="6"/>
    </row>
    <row r="341" s="8" customFormat="1" hidden="1" customHeight="1" spans="1:17">
      <c r="A341" s="21" t="s">
        <v>15</v>
      </c>
      <c r="B341" s="26" t="s">
        <v>21</v>
      </c>
      <c r="C341" s="26" t="s">
        <v>22</v>
      </c>
      <c r="D341" s="8" t="s">
        <v>637</v>
      </c>
      <c r="E341" s="8" t="s">
        <v>638</v>
      </c>
      <c r="F341" s="8" t="s">
        <v>639</v>
      </c>
      <c r="G341" s="23" t="s">
        <v>20</v>
      </c>
      <c r="H341" s="8">
        <v>100</v>
      </c>
      <c r="I341" s="45">
        <f t="shared" si="108"/>
        <v>1882.90598290598</v>
      </c>
      <c r="J341" s="27">
        <f>K341-I341</f>
        <v>320.094017094017</v>
      </c>
      <c r="K341" s="36">
        <v>2203</v>
      </c>
      <c r="L341" s="37"/>
      <c r="M341" s="37"/>
      <c r="N341" s="44"/>
      <c r="O341" s="10"/>
      <c r="P341" s="6"/>
      <c r="Q341" s="6"/>
    </row>
    <row r="342" s="9" customFormat="1" hidden="1" customHeight="1" spans="1:17">
      <c r="A342" s="21" t="s">
        <v>15</v>
      </c>
      <c r="B342" s="8" t="s">
        <v>16</v>
      </c>
      <c r="C342" s="8" t="s">
        <v>131</v>
      </c>
      <c r="D342" s="8" t="s">
        <v>640</v>
      </c>
      <c r="E342" s="8" t="s">
        <v>641</v>
      </c>
      <c r="F342" s="8" t="s">
        <v>642</v>
      </c>
      <c r="G342" s="23" t="s">
        <v>42</v>
      </c>
      <c r="H342" s="8">
        <v>20</v>
      </c>
      <c r="I342" s="50">
        <v>19.32</v>
      </c>
      <c r="J342" s="27">
        <v>3.28</v>
      </c>
      <c r="K342" s="36">
        <f t="shared" ref="K342:K348" si="111">I342+J342</f>
        <v>22.6</v>
      </c>
      <c r="L342" s="37"/>
      <c r="M342" s="37"/>
      <c r="N342" s="66"/>
      <c r="O342" s="10"/>
      <c r="P342" s="67"/>
      <c r="Q342" s="67"/>
    </row>
    <row r="343" s="8" customFormat="1" hidden="1" customHeight="1" spans="1:17">
      <c r="A343" s="21" t="s">
        <v>15</v>
      </c>
      <c r="B343" s="8" t="s">
        <v>16</v>
      </c>
      <c r="C343" s="8" t="s">
        <v>131</v>
      </c>
      <c r="D343" s="8" t="s">
        <v>640</v>
      </c>
      <c r="E343" s="8" t="s">
        <v>643</v>
      </c>
      <c r="F343" s="8" t="s">
        <v>642</v>
      </c>
      <c r="G343" s="23" t="s">
        <v>42</v>
      </c>
      <c r="H343" s="8">
        <v>30</v>
      </c>
      <c r="I343" s="35">
        <v>28.97</v>
      </c>
      <c r="J343" s="27">
        <v>4.93</v>
      </c>
      <c r="K343" s="36">
        <f t="shared" si="111"/>
        <v>33.9</v>
      </c>
      <c r="L343" s="37"/>
      <c r="M343" s="37"/>
      <c r="N343" s="44"/>
      <c r="O343" s="10"/>
      <c r="P343" s="6"/>
      <c r="Q343" s="6"/>
    </row>
    <row r="344" s="8" customFormat="1" hidden="1" customHeight="1" spans="1:17">
      <c r="A344" s="21"/>
      <c r="B344" s="8" t="s">
        <v>21</v>
      </c>
      <c r="C344" s="8" t="s">
        <v>131</v>
      </c>
      <c r="D344" s="8" t="s">
        <v>644</v>
      </c>
      <c r="E344" s="8" t="s">
        <v>645</v>
      </c>
      <c r="F344" s="8" t="s">
        <v>646</v>
      </c>
      <c r="G344" s="23"/>
      <c r="H344" s="8">
        <v>35</v>
      </c>
      <c r="I344" s="27">
        <f t="shared" ref="I344:I346" si="112">K344/1.17</f>
        <v>1014.40170940171</v>
      </c>
      <c r="J344" s="27">
        <f t="shared" si="110"/>
        <v>172.448290598291</v>
      </c>
      <c r="K344" s="46">
        <v>1186.85</v>
      </c>
      <c r="L344" s="46"/>
      <c r="M344" s="46"/>
      <c r="N344" s="38">
        <f>K344+K345</f>
        <v>1500.05</v>
      </c>
      <c r="O344" s="10"/>
      <c r="P344" s="6"/>
      <c r="Q344" s="6"/>
    </row>
    <row r="345" s="8" customFormat="1" hidden="1" customHeight="1" spans="1:17">
      <c r="A345" s="21"/>
      <c r="B345" s="8" t="s">
        <v>21</v>
      </c>
      <c r="C345" s="8" t="s">
        <v>131</v>
      </c>
      <c r="D345" s="8" t="s">
        <v>647</v>
      </c>
      <c r="E345" s="8" t="s">
        <v>648</v>
      </c>
      <c r="F345" s="8" t="s">
        <v>649</v>
      </c>
      <c r="G345" s="23"/>
      <c r="H345" s="8">
        <v>40</v>
      </c>
      <c r="I345" s="27">
        <f t="shared" si="112"/>
        <v>267.692307692308</v>
      </c>
      <c r="J345" s="27">
        <f t="shared" si="110"/>
        <v>45.5076923076923</v>
      </c>
      <c r="K345" s="48">
        <v>313.2</v>
      </c>
      <c r="L345" s="48"/>
      <c r="M345" s="48"/>
      <c r="N345" s="38"/>
      <c r="O345" s="10"/>
      <c r="P345" s="6"/>
      <c r="Q345" s="6"/>
    </row>
    <row r="346" s="8" customFormat="1" hidden="1" customHeight="1" spans="1:17">
      <c r="A346" s="64"/>
      <c r="B346" s="10" t="s">
        <v>21</v>
      </c>
      <c r="C346" s="10" t="s">
        <v>131</v>
      </c>
      <c r="D346" s="10" t="s">
        <v>650</v>
      </c>
      <c r="E346" s="10" t="s">
        <v>651</v>
      </c>
      <c r="F346" s="10" t="s">
        <v>652</v>
      </c>
      <c r="G346" s="10"/>
      <c r="H346" s="10">
        <v>18</v>
      </c>
      <c r="I346" s="68">
        <f t="shared" si="112"/>
        <v>282</v>
      </c>
      <c r="J346" s="68">
        <f t="shared" si="110"/>
        <v>47.94</v>
      </c>
      <c r="K346" s="69">
        <v>329.94</v>
      </c>
      <c r="L346" s="69"/>
      <c r="M346" s="69"/>
      <c r="N346" s="38"/>
      <c r="O346" s="10"/>
      <c r="P346" s="6"/>
      <c r="Q346" s="6"/>
    </row>
    <row r="347" s="1" customFormat="1" customHeight="1" spans="1:17">
      <c r="A347" s="12" t="s">
        <v>15</v>
      </c>
      <c r="B347" s="1" t="s">
        <v>16</v>
      </c>
      <c r="C347" s="25" t="s">
        <v>653</v>
      </c>
      <c r="D347" s="25" t="s">
        <v>654</v>
      </c>
      <c r="E347" s="65">
        <v>0.75</v>
      </c>
      <c r="F347" s="13" t="s">
        <v>655</v>
      </c>
      <c r="G347" s="14" t="s">
        <v>42</v>
      </c>
      <c r="H347" s="13">
        <v>600</v>
      </c>
      <c r="I347" s="39">
        <v>2307.69</v>
      </c>
      <c r="J347" s="15">
        <v>392.31</v>
      </c>
      <c r="K347" s="34">
        <f t="shared" si="111"/>
        <v>2700</v>
      </c>
      <c r="L347" s="41">
        <f>K347*0.936</f>
        <v>2527.2</v>
      </c>
      <c r="M347" s="41">
        <f>L347/H347</f>
        <v>4.212</v>
      </c>
      <c r="N347" s="42">
        <f>K348+K347</f>
        <v>2920</v>
      </c>
      <c r="O347" s="17"/>
      <c r="P347" s="7"/>
      <c r="Q347" s="7"/>
    </row>
    <row r="348" s="1" customFormat="1" customHeight="1" spans="1:17">
      <c r="A348" s="12" t="s">
        <v>15</v>
      </c>
      <c r="B348" s="1" t="s">
        <v>16</v>
      </c>
      <c r="C348" s="25" t="s">
        <v>653</v>
      </c>
      <c r="D348" s="25" t="s">
        <v>654</v>
      </c>
      <c r="E348" s="1" t="s">
        <v>656</v>
      </c>
      <c r="F348" s="13" t="s">
        <v>655</v>
      </c>
      <c r="G348" s="14" t="s">
        <v>42</v>
      </c>
      <c r="H348" s="13">
        <v>200</v>
      </c>
      <c r="I348" s="39">
        <v>188.03</v>
      </c>
      <c r="J348" s="15">
        <v>31.97</v>
      </c>
      <c r="K348" s="34">
        <f t="shared" si="111"/>
        <v>220</v>
      </c>
      <c r="L348" s="41">
        <f>K348*0.936</f>
        <v>205.92</v>
      </c>
      <c r="M348" s="41">
        <f>L348/H348</f>
        <v>1.0296</v>
      </c>
      <c r="N348" s="42"/>
      <c r="O348" s="17"/>
      <c r="P348" s="7"/>
      <c r="Q348" s="7"/>
    </row>
    <row r="349" s="8" customFormat="1" hidden="1" customHeight="1" spans="1:17">
      <c r="A349" s="21"/>
      <c r="B349" s="8" t="s">
        <v>21</v>
      </c>
      <c r="C349" s="8" t="s">
        <v>131</v>
      </c>
      <c r="D349" s="8" t="s">
        <v>657</v>
      </c>
      <c r="E349" s="8" t="s">
        <v>658</v>
      </c>
      <c r="F349" s="8" t="s">
        <v>659</v>
      </c>
      <c r="G349" s="23"/>
      <c r="H349" s="8">
        <v>20</v>
      </c>
      <c r="I349" s="27">
        <f t="shared" ref="I349:I352" si="113">K349/1.17</f>
        <v>148.717948717949</v>
      </c>
      <c r="J349" s="27">
        <f t="shared" ref="J349:J353" si="114">I349*0.17</f>
        <v>25.2820512820513</v>
      </c>
      <c r="K349" s="48">
        <v>174</v>
      </c>
      <c r="L349" s="48"/>
      <c r="M349" s="48"/>
      <c r="N349" s="44"/>
      <c r="O349" s="10"/>
      <c r="P349" s="6"/>
      <c r="Q349" s="6"/>
    </row>
    <row r="350" s="8" customFormat="1" hidden="1" customHeight="1" spans="1:17">
      <c r="A350" s="21" t="s">
        <v>15</v>
      </c>
      <c r="B350" s="8" t="s">
        <v>260</v>
      </c>
      <c r="C350" s="8" t="s">
        <v>261</v>
      </c>
      <c r="D350" s="8" t="s">
        <v>660</v>
      </c>
      <c r="E350" s="8" t="s">
        <v>661</v>
      </c>
      <c r="F350" s="8" t="s">
        <v>662</v>
      </c>
      <c r="G350" s="23" t="s">
        <v>438</v>
      </c>
      <c r="H350" s="8">
        <v>30</v>
      </c>
      <c r="I350" s="45">
        <f t="shared" si="113"/>
        <v>64.1025641025641</v>
      </c>
      <c r="J350" s="27">
        <f>K350-I350</f>
        <v>10.8974358974359</v>
      </c>
      <c r="K350" s="36">
        <v>75</v>
      </c>
      <c r="L350" s="37"/>
      <c r="M350" s="37"/>
      <c r="N350" s="44"/>
      <c r="O350" s="10"/>
      <c r="P350" s="6"/>
      <c r="Q350" s="6"/>
    </row>
    <row r="351" s="8" customFormat="1" hidden="1" customHeight="1" spans="1:17">
      <c r="A351" s="21" t="s">
        <v>15</v>
      </c>
      <c r="B351" s="8" t="s">
        <v>83</v>
      </c>
      <c r="C351" s="8" t="s">
        <v>174</v>
      </c>
      <c r="D351" s="8" t="s">
        <v>663</v>
      </c>
      <c r="E351" s="8" t="s">
        <v>664</v>
      </c>
      <c r="F351" s="8" t="s">
        <v>665</v>
      </c>
      <c r="G351" s="23" t="s">
        <v>20</v>
      </c>
      <c r="H351" s="8">
        <v>60</v>
      </c>
      <c r="I351" s="45">
        <v>2408.72</v>
      </c>
      <c r="J351" s="27">
        <v>409.48</v>
      </c>
      <c r="K351" s="36">
        <f t="shared" ref="K351:K357" si="115">I351+J351</f>
        <v>2818.2</v>
      </c>
      <c r="L351" s="37"/>
      <c r="M351" s="37"/>
      <c r="N351" s="44"/>
      <c r="O351" s="10"/>
      <c r="P351" s="6"/>
      <c r="Q351" s="6"/>
    </row>
    <row r="352" s="8" customFormat="1" hidden="1" customHeight="1" spans="1:17">
      <c r="A352" s="21" t="s">
        <v>15</v>
      </c>
      <c r="B352" s="8" t="s">
        <v>160</v>
      </c>
      <c r="C352" s="8" t="s">
        <v>170</v>
      </c>
      <c r="D352" s="8" t="s">
        <v>666</v>
      </c>
      <c r="E352" s="8" t="s">
        <v>667</v>
      </c>
      <c r="F352" s="8" t="s">
        <v>668</v>
      </c>
      <c r="G352" s="23" t="s">
        <v>20</v>
      </c>
      <c r="H352" s="8">
        <v>30</v>
      </c>
      <c r="I352" s="27">
        <f t="shared" si="113"/>
        <v>128.205128205128</v>
      </c>
      <c r="J352" s="27">
        <f t="shared" si="114"/>
        <v>21.7948717948718</v>
      </c>
      <c r="K352" s="36">
        <v>150</v>
      </c>
      <c r="L352" s="37"/>
      <c r="M352" s="37"/>
      <c r="N352" s="44"/>
      <c r="O352" s="10"/>
      <c r="P352" s="6"/>
      <c r="Q352" s="6"/>
    </row>
    <row r="353" s="8" customFormat="1" hidden="1" customHeight="1" spans="1:17">
      <c r="A353" s="21" t="s">
        <v>15</v>
      </c>
      <c r="B353" s="8" t="s">
        <v>669</v>
      </c>
      <c r="C353" s="8" t="s">
        <v>670</v>
      </c>
      <c r="D353" s="8" t="s">
        <v>671</v>
      </c>
      <c r="E353" s="8" t="s">
        <v>672</v>
      </c>
      <c r="F353" s="8" t="s">
        <v>673</v>
      </c>
      <c r="G353" s="23" t="s">
        <v>457</v>
      </c>
      <c r="H353" s="8">
        <v>1</v>
      </c>
      <c r="I353" s="27">
        <v>478.63</v>
      </c>
      <c r="J353" s="27">
        <f t="shared" si="114"/>
        <v>81.3671</v>
      </c>
      <c r="K353" s="36">
        <f t="shared" si="115"/>
        <v>559.9971</v>
      </c>
      <c r="L353" s="37"/>
      <c r="M353" s="37"/>
      <c r="N353" s="44"/>
      <c r="O353" s="10"/>
      <c r="P353" s="6"/>
      <c r="Q353" s="6"/>
    </row>
    <row r="354" s="8" customFormat="1" hidden="1" customHeight="1" spans="1:17">
      <c r="A354" s="21" t="s">
        <v>15</v>
      </c>
      <c r="B354" s="26" t="s">
        <v>21</v>
      </c>
      <c r="C354" s="26" t="s">
        <v>131</v>
      </c>
      <c r="D354" s="8" t="s">
        <v>674</v>
      </c>
      <c r="E354" s="8" t="s">
        <v>675</v>
      </c>
      <c r="F354" s="8" t="s">
        <v>676</v>
      </c>
      <c r="G354" s="23" t="s">
        <v>42</v>
      </c>
      <c r="H354" s="8">
        <v>60</v>
      </c>
      <c r="I354" s="53">
        <f t="shared" ref="I354:I365" si="116">K354/1.17</f>
        <v>187.179487179487</v>
      </c>
      <c r="J354" s="27">
        <f>K354-I354</f>
        <v>31.8205128205128</v>
      </c>
      <c r="K354" s="54">
        <v>219</v>
      </c>
      <c r="L354" s="55"/>
      <c r="M354" s="55"/>
      <c r="N354" s="38"/>
      <c r="O354" s="10"/>
      <c r="P354" s="6"/>
      <c r="Q354" s="6"/>
    </row>
    <row r="355" s="8" customFormat="1" hidden="1" customHeight="1" spans="1:17">
      <c r="A355" s="21" t="s">
        <v>15</v>
      </c>
      <c r="B355" s="8" t="s">
        <v>83</v>
      </c>
      <c r="C355" s="8" t="s">
        <v>677</v>
      </c>
      <c r="D355" s="8" t="s">
        <v>678</v>
      </c>
      <c r="E355" s="8" t="s">
        <v>339</v>
      </c>
      <c r="F355" s="8" t="s">
        <v>679</v>
      </c>
      <c r="G355" s="23" t="s">
        <v>20</v>
      </c>
      <c r="H355" s="8">
        <v>360</v>
      </c>
      <c r="I355" s="45">
        <v>7673.85</v>
      </c>
      <c r="J355" s="27">
        <v>1304.55</v>
      </c>
      <c r="K355" s="36">
        <f t="shared" si="115"/>
        <v>8978.4</v>
      </c>
      <c r="L355" s="37"/>
      <c r="M355" s="37"/>
      <c r="N355" s="38">
        <f>K355+K356+K357</f>
        <v>13467.6</v>
      </c>
      <c r="O355" s="10"/>
      <c r="P355" s="6"/>
      <c r="Q355" s="6"/>
    </row>
    <row r="356" s="8" customFormat="1" hidden="1" customHeight="1" spans="1:17">
      <c r="A356" s="21" t="s">
        <v>15</v>
      </c>
      <c r="B356" s="8" t="s">
        <v>83</v>
      </c>
      <c r="C356" s="8" t="s">
        <v>677</v>
      </c>
      <c r="D356" s="8" t="s">
        <v>678</v>
      </c>
      <c r="E356" s="8" t="s">
        <v>339</v>
      </c>
      <c r="F356" s="8" t="s">
        <v>679</v>
      </c>
      <c r="G356" s="23" t="s">
        <v>20</v>
      </c>
      <c r="H356" s="8">
        <v>60</v>
      </c>
      <c r="I356" s="45">
        <v>1278.97</v>
      </c>
      <c r="J356" s="27">
        <v>217.43</v>
      </c>
      <c r="K356" s="36">
        <f t="shared" si="115"/>
        <v>1496.4</v>
      </c>
      <c r="L356" s="37"/>
      <c r="M356" s="37"/>
      <c r="N356" s="38"/>
      <c r="O356" s="10"/>
      <c r="P356" s="6"/>
      <c r="Q356" s="6"/>
    </row>
    <row r="357" s="8" customFormat="1" hidden="1" customHeight="1" spans="1:17">
      <c r="A357" s="21" t="s">
        <v>15</v>
      </c>
      <c r="B357" s="8" t="s">
        <v>83</v>
      </c>
      <c r="C357" s="8" t="s">
        <v>677</v>
      </c>
      <c r="D357" s="8" t="s">
        <v>678</v>
      </c>
      <c r="E357" s="8" t="s">
        <v>339</v>
      </c>
      <c r="F357" s="8" t="s">
        <v>679</v>
      </c>
      <c r="G357" s="23" t="s">
        <v>20</v>
      </c>
      <c r="H357" s="8">
        <v>120</v>
      </c>
      <c r="I357" s="45">
        <v>2557.95</v>
      </c>
      <c r="J357" s="27">
        <v>434.85</v>
      </c>
      <c r="K357" s="36">
        <f t="shared" si="115"/>
        <v>2992.8</v>
      </c>
      <c r="L357" s="37"/>
      <c r="M357" s="37"/>
      <c r="N357" s="38"/>
      <c r="O357" s="10"/>
      <c r="P357" s="6"/>
      <c r="Q357" s="6"/>
    </row>
    <row r="358" s="8" customFormat="1" hidden="1" customHeight="1" spans="1:17">
      <c r="A358" s="21" t="s">
        <v>15</v>
      </c>
      <c r="B358" s="8" t="s">
        <v>160</v>
      </c>
      <c r="C358" s="8" t="s">
        <v>246</v>
      </c>
      <c r="D358" s="8" t="s">
        <v>680</v>
      </c>
      <c r="E358" s="8" t="s">
        <v>248</v>
      </c>
      <c r="F358" s="8" t="s">
        <v>246</v>
      </c>
      <c r="G358" s="23" t="s">
        <v>249</v>
      </c>
      <c r="H358" s="8">
        <v>1.5</v>
      </c>
      <c r="I358" s="27">
        <f t="shared" si="116"/>
        <v>205.128205128205</v>
      </c>
      <c r="J358" s="27">
        <f t="shared" ref="J358:J363" si="117">I358*0.17</f>
        <v>34.8717948717949</v>
      </c>
      <c r="K358" s="36">
        <v>240</v>
      </c>
      <c r="L358" s="37"/>
      <c r="M358" s="37"/>
      <c r="N358" s="44"/>
      <c r="O358" s="10"/>
      <c r="P358" s="6"/>
      <c r="Q358" s="6"/>
    </row>
    <row r="359" s="8" customFormat="1" hidden="1" customHeight="1" spans="1:17">
      <c r="A359" s="21"/>
      <c r="B359" s="8" t="s">
        <v>21</v>
      </c>
      <c r="C359" s="8" t="s">
        <v>131</v>
      </c>
      <c r="D359" s="8" t="s">
        <v>681</v>
      </c>
      <c r="E359" s="8" t="s">
        <v>682</v>
      </c>
      <c r="F359" s="8" t="s">
        <v>683</v>
      </c>
      <c r="G359" s="23"/>
      <c r="H359" s="8">
        <v>40</v>
      </c>
      <c r="I359" s="27">
        <f t="shared" si="116"/>
        <v>225.641025641026</v>
      </c>
      <c r="J359" s="27">
        <f t="shared" si="117"/>
        <v>38.3589743589744</v>
      </c>
      <c r="K359" s="48">
        <v>264</v>
      </c>
      <c r="L359" s="48"/>
      <c r="M359" s="48"/>
      <c r="N359" s="38"/>
      <c r="O359" s="10"/>
      <c r="P359" s="6"/>
      <c r="Q359" s="6"/>
    </row>
    <row r="360" s="8" customFormat="1" hidden="1" customHeight="1" spans="1:17">
      <c r="A360" s="21" t="s">
        <v>15</v>
      </c>
      <c r="B360" s="58" t="s">
        <v>260</v>
      </c>
      <c r="C360" s="58" t="s">
        <v>261</v>
      </c>
      <c r="D360" s="8" t="s">
        <v>684</v>
      </c>
      <c r="E360" s="8" t="s">
        <v>685</v>
      </c>
      <c r="F360" s="8" t="s">
        <v>686</v>
      </c>
      <c r="G360" s="23" t="s">
        <v>42</v>
      </c>
      <c r="H360" s="8">
        <v>40</v>
      </c>
      <c r="I360" s="45">
        <f t="shared" si="116"/>
        <v>410.25641025641</v>
      </c>
      <c r="J360" s="27">
        <f t="shared" ref="J360:J362" si="118">K360-I360</f>
        <v>69.7435897435897</v>
      </c>
      <c r="K360" s="47">
        <v>480</v>
      </c>
      <c r="L360" s="47"/>
      <c r="M360" s="47"/>
      <c r="N360" s="38">
        <f>K360+K361</f>
        <v>540</v>
      </c>
      <c r="O360" s="10"/>
      <c r="P360" s="6"/>
      <c r="Q360" s="6"/>
    </row>
    <row r="361" s="8" customFormat="1" hidden="1" customHeight="1" spans="1:17">
      <c r="A361" s="21" t="s">
        <v>15</v>
      </c>
      <c r="B361" s="8" t="s">
        <v>260</v>
      </c>
      <c r="C361" s="8" t="s">
        <v>261</v>
      </c>
      <c r="D361" s="8" t="s">
        <v>687</v>
      </c>
      <c r="E361" s="8" t="s">
        <v>688</v>
      </c>
      <c r="F361" s="8" t="s">
        <v>689</v>
      </c>
      <c r="G361" s="23" t="s">
        <v>382</v>
      </c>
      <c r="H361" s="8">
        <v>100</v>
      </c>
      <c r="I361" s="45">
        <f t="shared" si="116"/>
        <v>51.2820512820513</v>
      </c>
      <c r="J361" s="27">
        <f t="shared" si="118"/>
        <v>8.71794871794872</v>
      </c>
      <c r="K361" s="36">
        <v>60</v>
      </c>
      <c r="L361" s="37"/>
      <c r="M361" s="37"/>
      <c r="N361" s="38"/>
      <c r="O361" s="10"/>
      <c r="P361" s="6"/>
      <c r="Q361" s="6"/>
    </row>
    <row r="362" s="8" customFormat="1" hidden="1" customHeight="1" spans="1:17">
      <c r="A362" s="21" t="s">
        <v>15</v>
      </c>
      <c r="B362" s="58" t="s">
        <v>260</v>
      </c>
      <c r="C362" s="58" t="s">
        <v>261</v>
      </c>
      <c r="D362" s="8" t="s">
        <v>690</v>
      </c>
      <c r="E362" s="8" t="s">
        <v>691</v>
      </c>
      <c r="F362" s="8" t="s">
        <v>692</v>
      </c>
      <c r="G362" s="23" t="s">
        <v>278</v>
      </c>
      <c r="H362" s="8">
        <v>200</v>
      </c>
      <c r="I362" s="45">
        <f t="shared" si="116"/>
        <v>1196.5811965812</v>
      </c>
      <c r="J362" s="27">
        <f t="shared" si="118"/>
        <v>203.418803418803</v>
      </c>
      <c r="K362" s="36">
        <v>1400</v>
      </c>
      <c r="L362" s="37"/>
      <c r="M362" s="37"/>
      <c r="N362" s="44"/>
      <c r="O362" s="10"/>
      <c r="P362" s="6"/>
      <c r="Q362" s="6"/>
    </row>
    <row r="363" s="8" customFormat="1" hidden="1" customHeight="1" spans="1:17">
      <c r="A363" s="21" t="s">
        <v>15</v>
      </c>
      <c r="B363" s="8" t="s">
        <v>21</v>
      </c>
      <c r="C363" s="8" t="s">
        <v>53</v>
      </c>
      <c r="D363" s="8" t="s">
        <v>693</v>
      </c>
      <c r="E363" s="8" t="s">
        <v>694</v>
      </c>
      <c r="F363" s="8" t="s">
        <v>695</v>
      </c>
      <c r="G363" s="23"/>
      <c r="H363" s="8">
        <v>5</v>
      </c>
      <c r="I363" s="27">
        <f t="shared" si="116"/>
        <v>66.2393162393162</v>
      </c>
      <c r="J363" s="27">
        <f t="shared" si="117"/>
        <v>11.2606837606838</v>
      </c>
      <c r="K363" s="36">
        <v>77.5</v>
      </c>
      <c r="L363" s="37"/>
      <c r="M363" s="37"/>
      <c r="N363" s="38"/>
      <c r="O363" s="10"/>
      <c r="P363" s="6"/>
      <c r="Q363" s="6"/>
    </row>
    <row r="364" s="8" customFormat="1" hidden="1" customHeight="1" spans="1:17">
      <c r="A364" s="64" t="s">
        <v>15</v>
      </c>
      <c r="B364" s="10" t="s">
        <v>260</v>
      </c>
      <c r="C364" s="10" t="s">
        <v>261</v>
      </c>
      <c r="D364" s="10" t="s">
        <v>696</v>
      </c>
      <c r="E364" s="10" t="s">
        <v>697</v>
      </c>
      <c r="F364" s="10" t="s">
        <v>698</v>
      </c>
      <c r="G364" s="10" t="s">
        <v>26</v>
      </c>
      <c r="H364" s="10">
        <v>1</v>
      </c>
      <c r="I364" s="70">
        <f t="shared" si="116"/>
        <v>-0.452991452991453</v>
      </c>
      <c r="J364" s="68">
        <f>K364-I364</f>
        <v>-0.077008547008547</v>
      </c>
      <c r="K364" s="36">
        <v>-0.53</v>
      </c>
      <c r="L364" s="37"/>
      <c r="M364" s="37"/>
      <c r="N364" s="38">
        <f>K364+K365</f>
        <v>434.47</v>
      </c>
      <c r="O364" s="10"/>
      <c r="P364" s="6"/>
      <c r="Q364" s="6"/>
    </row>
    <row r="365" s="8" customFormat="1" hidden="1" customHeight="1" spans="1:17">
      <c r="A365" s="21" t="s">
        <v>15</v>
      </c>
      <c r="B365" s="26" t="s">
        <v>21</v>
      </c>
      <c r="C365" s="26" t="s">
        <v>131</v>
      </c>
      <c r="D365" s="8" t="s">
        <v>699</v>
      </c>
      <c r="E365" s="8" t="s">
        <v>700</v>
      </c>
      <c r="F365" s="8" t="s">
        <v>701</v>
      </c>
      <c r="G365" s="23" t="s">
        <v>20</v>
      </c>
      <c r="H365" s="8">
        <v>50</v>
      </c>
      <c r="I365" s="53">
        <f t="shared" si="116"/>
        <v>371.794871794872</v>
      </c>
      <c r="J365" s="27">
        <f>K365-I365</f>
        <v>63.2051282051282</v>
      </c>
      <c r="K365" s="54">
        <v>435</v>
      </c>
      <c r="L365" s="55"/>
      <c r="M365" s="55"/>
      <c r="N365" s="38"/>
      <c r="O365" s="10"/>
      <c r="P365" s="6"/>
      <c r="Q365" s="6"/>
    </row>
    <row r="366" s="1" customFormat="1" customHeight="1" spans="1:17">
      <c r="A366" s="12" t="s">
        <v>15</v>
      </c>
      <c r="B366" s="1" t="s">
        <v>702</v>
      </c>
      <c r="C366" s="25" t="s">
        <v>703</v>
      </c>
      <c r="D366" s="25" t="s">
        <v>704</v>
      </c>
      <c r="E366" s="1" t="s">
        <v>705</v>
      </c>
      <c r="F366" s="13" t="s">
        <v>703</v>
      </c>
      <c r="G366" s="14" t="s">
        <v>20</v>
      </c>
      <c r="H366" s="13">
        <v>600</v>
      </c>
      <c r="I366" s="15">
        <v>12820.51</v>
      </c>
      <c r="J366" s="15">
        <f t="shared" ref="J366:J372" si="119">I366*0.17</f>
        <v>2179.4867</v>
      </c>
      <c r="K366" s="34">
        <f t="shared" ref="K366:K372" si="120">I366+J366</f>
        <v>14999.9967</v>
      </c>
      <c r="L366" s="41">
        <f t="shared" ref="L366:L372" si="121">K366*0.936</f>
        <v>14039.9969112</v>
      </c>
      <c r="M366" s="41">
        <f t="shared" ref="M366:M372" si="122">L366/H366</f>
        <v>23.399994852</v>
      </c>
      <c r="N366" s="42">
        <f>SUM(K366:K370)</f>
        <v>52739.98938</v>
      </c>
      <c r="O366" s="17"/>
      <c r="P366" s="7"/>
      <c r="Q366" s="7"/>
    </row>
    <row r="367" s="1" customFormat="1" customHeight="1" spans="1:17">
      <c r="A367" s="12" t="s">
        <v>15</v>
      </c>
      <c r="B367" s="1" t="s">
        <v>271</v>
      </c>
      <c r="C367" s="25" t="s">
        <v>703</v>
      </c>
      <c r="D367" s="25" t="s">
        <v>704</v>
      </c>
      <c r="E367" s="1" t="s">
        <v>705</v>
      </c>
      <c r="F367" s="13" t="s">
        <v>703</v>
      </c>
      <c r="G367" s="14" t="s">
        <v>20</v>
      </c>
      <c r="H367" s="13">
        <v>400</v>
      </c>
      <c r="I367" s="15">
        <v>9914.53</v>
      </c>
      <c r="J367" s="15">
        <f t="shared" si="119"/>
        <v>1685.4701</v>
      </c>
      <c r="K367" s="34">
        <f t="shared" si="120"/>
        <v>11600.0001</v>
      </c>
      <c r="L367" s="41">
        <f t="shared" si="121"/>
        <v>10857.6000936</v>
      </c>
      <c r="M367" s="41">
        <f t="shared" si="122"/>
        <v>27.144000234</v>
      </c>
      <c r="N367" s="42"/>
      <c r="O367" s="17"/>
      <c r="P367" s="7"/>
      <c r="Q367" s="7"/>
    </row>
    <row r="368" s="1" customFormat="1" customHeight="1" spans="1:17">
      <c r="A368" s="12" t="s">
        <v>15</v>
      </c>
      <c r="B368" s="1" t="s">
        <v>706</v>
      </c>
      <c r="C368" s="25" t="s">
        <v>703</v>
      </c>
      <c r="D368" s="25" t="s">
        <v>704</v>
      </c>
      <c r="E368" s="1" t="s">
        <v>707</v>
      </c>
      <c r="F368" s="13" t="s">
        <v>703</v>
      </c>
      <c r="G368" s="14" t="s">
        <v>20</v>
      </c>
      <c r="H368" s="13">
        <v>400</v>
      </c>
      <c r="I368" s="15">
        <v>3247.86</v>
      </c>
      <c r="J368" s="15">
        <f t="shared" si="119"/>
        <v>552.1362</v>
      </c>
      <c r="K368" s="34">
        <f t="shared" si="120"/>
        <v>3799.9962</v>
      </c>
      <c r="L368" s="41">
        <f t="shared" si="121"/>
        <v>3556.7964432</v>
      </c>
      <c r="M368" s="41">
        <f t="shared" si="122"/>
        <v>8.891991108</v>
      </c>
      <c r="N368" s="42"/>
      <c r="O368" s="17"/>
      <c r="P368" s="7"/>
      <c r="Q368" s="7"/>
    </row>
    <row r="369" s="1" customFormat="1" customHeight="1" spans="1:17">
      <c r="A369" s="12" t="s">
        <v>15</v>
      </c>
      <c r="B369" s="1" t="s">
        <v>708</v>
      </c>
      <c r="C369" s="25" t="s">
        <v>703</v>
      </c>
      <c r="D369" s="25" t="s">
        <v>704</v>
      </c>
      <c r="E369" s="1" t="s">
        <v>709</v>
      </c>
      <c r="F369" s="13" t="s">
        <v>703</v>
      </c>
      <c r="G369" s="14" t="s">
        <v>20</v>
      </c>
      <c r="H369" s="13">
        <v>400</v>
      </c>
      <c r="I369" s="15">
        <v>3247.86</v>
      </c>
      <c r="J369" s="15">
        <f t="shared" si="119"/>
        <v>552.1362</v>
      </c>
      <c r="K369" s="34">
        <f t="shared" si="120"/>
        <v>3799.9962</v>
      </c>
      <c r="L369" s="41">
        <f t="shared" si="121"/>
        <v>3556.7964432</v>
      </c>
      <c r="M369" s="41">
        <f t="shared" si="122"/>
        <v>8.891991108</v>
      </c>
      <c r="N369" s="42"/>
      <c r="O369" s="17"/>
      <c r="P369" s="7"/>
      <c r="Q369" s="7"/>
    </row>
    <row r="370" s="1" customFormat="1" customHeight="1" spans="1:17">
      <c r="A370" s="12" t="s">
        <v>15</v>
      </c>
      <c r="B370" s="1" t="s">
        <v>506</v>
      </c>
      <c r="C370" s="25" t="s">
        <v>703</v>
      </c>
      <c r="D370" s="25" t="s">
        <v>704</v>
      </c>
      <c r="E370" s="1" t="s">
        <v>707</v>
      </c>
      <c r="F370" s="13" t="s">
        <v>703</v>
      </c>
      <c r="G370" s="14" t="s">
        <v>20</v>
      </c>
      <c r="H370" s="13">
        <v>600</v>
      </c>
      <c r="I370" s="15">
        <v>15846.154</v>
      </c>
      <c r="J370" s="15">
        <f t="shared" si="119"/>
        <v>2693.84618</v>
      </c>
      <c r="K370" s="34">
        <f t="shared" si="120"/>
        <v>18540.00018</v>
      </c>
      <c r="L370" s="41">
        <f t="shared" si="121"/>
        <v>17353.44016848</v>
      </c>
      <c r="M370" s="41">
        <f t="shared" si="122"/>
        <v>28.9224002808</v>
      </c>
      <c r="N370" s="42"/>
      <c r="O370" s="17"/>
      <c r="P370" s="7"/>
      <c r="Q370" s="7"/>
    </row>
    <row r="371" s="1" customFormat="1" customHeight="1" spans="1:17">
      <c r="A371" s="12" t="s">
        <v>15</v>
      </c>
      <c r="B371" s="1" t="s">
        <v>266</v>
      </c>
      <c r="C371" s="25" t="s">
        <v>703</v>
      </c>
      <c r="D371" s="25" t="s">
        <v>704</v>
      </c>
      <c r="E371" s="1" t="s">
        <v>710</v>
      </c>
      <c r="F371" s="13" t="s">
        <v>703</v>
      </c>
      <c r="G371" s="14" t="s">
        <v>20</v>
      </c>
      <c r="H371" s="13">
        <v>200</v>
      </c>
      <c r="I371" s="15">
        <v>5748.72</v>
      </c>
      <c r="J371" s="15">
        <f t="shared" si="119"/>
        <v>977.2824</v>
      </c>
      <c r="K371" s="34">
        <f t="shared" si="120"/>
        <v>6726.0024</v>
      </c>
      <c r="L371" s="41">
        <f t="shared" si="121"/>
        <v>6295.5382464</v>
      </c>
      <c r="M371" s="41">
        <f t="shared" si="122"/>
        <v>31.477691232</v>
      </c>
      <c r="N371" s="42">
        <f>K371+K372</f>
        <v>19926.0009</v>
      </c>
      <c r="O371" s="17"/>
      <c r="P371" s="7"/>
      <c r="Q371" s="7"/>
    </row>
    <row r="372" s="1" customFormat="1" customHeight="1" spans="1:17">
      <c r="A372" s="12" t="s">
        <v>15</v>
      </c>
      <c r="B372" s="1" t="s">
        <v>711</v>
      </c>
      <c r="C372" s="25" t="s">
        <v>703</v>
      </c>
      <c r="D372" s="25" t="s">
        <v>704</v>
      </c>
      <c r="E372" s="1" t="s">
        <v>712</v>
      </c>
      <c r="F372" s="13" t="s">
        <v>703</v>
      </c>
      <c r="G372" s="14" t="s">
        <v>20</v>
      </c>
      <c r="H372" s="13">
        <v>400</v>
      </c>
      <c r="I372" s="15">
        <v>11282.05</v>
      </c>
      <c r="J372" s="15">
        <f t="shared" si="119"/>
        <v>1917.9485</v>
      </c>
      <c r="K372" s="34">
        <f t="shared" si="120"/>
        <v>13199.9985</v>
      </c>
      <c r="L372" s="41">
        <f t="shared" si="121"/>
        <v>12355.198596</v>
      </c>
      <c r="M372" s="41">
        <f t="shared" si="122"/>
        <v>30.88799649</v>
      </c>
      <c r="N372" s="42"/>
      <c r="O372" s="17"/>
      <c r="P372" s="7"/>
      <c r="Q372" s="7"/>
    </row>
    <row r="373" s="8" customFormat="1" hidden="1" customHeight="1" spans="1:17">
      <c r="A373" s="21" t="s">
        <v>15</v>
      </c>
      <c r="B373" s="26" t="s">
        <v>34</v>
      </c>
      <c r="C373" s="26" t="s">
        <v>95</v>
      </c>
      <c r="D373" s="26" t="s">
        <v>713</v>
      </c>
      <c r="E373" s="8" t="s">
        <v>714</v>
      </c>
      <c r="F373" s="8" t="s">
        <v>715</v>
      </c>
      <c r="G373" s="23" t="s">
        <v>26</v>
      </c>
      <c r="H373" s="8">
        <v>1200</v>
      </c>
      <c r="I373" s="45">
        <f>K373/1.17</f>
        <v>22051.2820512821</v>
      </c>
      <c r="J373" s="27">
        <f>K373-I373</f>
        <v>3748.71794871795</v>
      </c>
      <c r="K373" s="36">
        <v>25800</v>
      </c>
      <c r="L373" s="37"/>
      <c r="M373" s="37"/>
      <c r="N373" s="38"/>
      <c r="O373" s="10"/>
      <c r="P373" s="6"/>
      <c r="Q373" s="6"/>
    </row>
    <row r="374" s="8" customFormat="1" hidden="1" customHeight="1" spans="1:17">
      <c r="A374" s="21" t="s">
        <v>15</v>
      </c>
      <c r="B374" s="26" t="s">
        <v>473</v>
      </c>
      <c r="C374" s="26" t="s">
        <v>716</v>
      </c>
      <c r="D374" s="8" t="s">
        <v>717</v>
      </c>
      <c r="E374" s="8" t="s">
        <v>718</v>
      </c>
      <c r="F374" s="6"/>
      <c r="G374" s="23"/>
      <c r="H374" s="8">
        <v>800</v>
      </c>
      <c r="I374" s="27">
        <v>1230.77</v>
      </c>
      <c r="J374" s="27">
        <v>209.23</v>
      </c>
      <c r="K374" s="36">
        <f t="shared" ref="K374:K376" si="123">I374+J374</f>
        <v>1440</v>
      </c>
      <c r="L374" s="37"/>
      <c r="M374" s="37"/>
      <c r="N374" s="44"/>
      <c r="O374" s="10"/>
      <c r="P374" s="6"/>
      <c r="Q374" s="6"/>
    </row>
    <row r="375" s="8" customFormat="1" hidden="1" customHeight="1" spans="1:17">
      <c r="A375" s="21"/>
      <c r="B375" s="26" t="s">
        <v>473</v>
      </c>
      <c r="C375" s="26" t="s">
        <v>716</v>
      </c>
      <c r="D375" s="26" t="s">
        <v>717</v>
      </c>
      <c r="E375" s="8" t="s">
        <v>718</v>
      </c>
      <c r="G375" s="23"/>
      <c r="H375" s="8">
        <v>1600</v>
      </c>
      <c r="I375" s="27">
        <v>2461.54</v>
      </c>
      <c r="J375" s="27">
        <v>418.46</v>
      </c>
      <c r="K375" s="36">
        <f t="shared" si="123"/>
        <v>2880</v>
      </c>
      <c r="L375" s="37"/>
      <c r="M375" s="37"/>
      <c r="N375" s="38"/>
      <c r="O375" s="10"/>
      <c r="P375" s="6"/>
      <c r="Q375" s="6"/>
    </row>
    <row r="376" s="8" customFormat="1" hidden="1" customHeight="1" spans="1:17">
      <c r="A376" s="21" t="s">
        <v>15</v>
      </c>
      <c r="B376" s="26" t="s">
        <v>473</v>
      </c>
      <c r="C376" s="26" t="s">
        <v>716</v>
      </c>
      <c r="D376" s="8" t="s">
        <v>717</v>
      </c>
      <c r="E376" s="8" t="s">
        <v>719</v>
      </c>
      <c r="G376" s="23"/>
      <c r="H376" s="8">
        <v>3000</v>
      </c>
      <c r="I376" s="27">
        <v>4615.38</v>
      </c>
      <c r="J376" s="27">
        <v>784.62</v>
      </c>
      <c r="K376" s="36">
        <f t="shared" si="123"/>
        <v>5400</v>
      </c>
      <c r="L376" s="37"/>
      <c r="M376" s="37"/>
      <c r="N376" s="38">
        <f>SUM(K376:K381)</f>
        <v>5947.4015</v>
      </c>
      <c r="O376" s="10"/>
      <c r="P376" s="6"/>
      <c r="Q376" s="6"/>
    </row>
    <row r="377" s="8" customFormat="1" hidden="1" customHeight="1" spans="1:17">
      <c r="A377" s="21" t="s">
        <v>15</v>
      </c>
      <c r="B377" s="26" t="s">
        <v>21</v>
      </c>
      <c r="C377" s="26" t="s">
        <v>170</v>
      </c>
      <c r="D377" s="8" t="s">
        <v>720</v>
      </c>
      <c r="E377" s="8" t="s">
        <v>721</v>
      </c>
      <c r="F377" s="8" t="s">
        <v>722</v>
      </c>
      <c r="G377" s="23" t="s">
        <v>42</v>
      </c>
      <c r="H377" s="8">
        <v>60</v>
      </c>
      <c r="I377" s="45">
        <f t="shared" ref="I377:I384" si="124">K377/1.17</f>
        <v>155.897435897436</v>
      </c>
      <c r="J377" s="27">
        <f>K377-I377</f>
        <v>26.5025641025641</v>
      </c>
      <c r="K377" s="36">
        <v>182.4</v>
      </c>
      <c r="L377" s="37"/>
      <c r="M377" s="37"/>
      <c r="N377" s="38"/>
      <c r="O377" s="10"/>
      <c r="P377" s="6"/>
      <c r="Q377" s="6"/>
    </row>
    <row r="378" s="8" customFormat="1" hidden="1" customHeight="1" spans="1:17">
      <c r="A378" s="21" t="s">
        <v>15</v>
      </c>
      <c r="B378" s="8" t="s">
        <v>723</v>
      </c>
      <c r="C378" s="8" t="s">
        <v>724</v>
      </c>
      <c r="D378" s="8" t="s">
        <v>725</v>
      </c>
      <c r="E378" s="8" t="s">
        <v>726</v>
      </c>
      <c r="F378" s="8" t="s">
        <v>724</v>
      </c>
      <c r="G378" s="23" t="s">
        <v>20</v>
      </c>
      <c r="H378" s="8">
        <v>100</v>
      </c>
      <c r="I378" s="27">
        <v>717.95</v>
      </c>
      <c r="J378" s="27">
        <f t="shared" ref="J378:J380" si="125">I378*0.17</f>
        <v>122.0515</v>
      </c>
      <c r="K378" s="36">
        <f>I378+J378</f>
        <v>840.0015</v>
      </c>
      <c r="L378" s="37"/>
      <c r="M378" s="37"/>
      <c r="N378" s="38"/>
      <c r="O378" s="10"/>
      <c r="P378" s="6"/>
      <c r="Q378" s="6"/>
    </row>
    <row r="379" s="8" customFormat="1" hidden="1" customHeight="1" spans="1:17">
      <c r="A379" s="21" t="s">
        <v>15</v>
      </c>
      <c r="B379" s="8" t="s">
        <v>21</v>
      </c>
      <c r="C379" s="8" t="s">
        <v>53</v>
      </c>
      <c r="D379" s="8" t="s">
        <v>727</v>
      </c>
      <c r="E379" s="8" t="s">
        <v>728</v>
      </c>
      <c r="F379" s="8" t="s">
        <v>722</v>
      </c>
      <c r="G379" s="23"/>
      <c r="H379" s="8">
        <v>100</v>
      </c>
      <c r="I379" s="27">
        <f t="shared" si="124"/>
        <v>179.48717948718</v>
      </c>
      <c r="J379" s="27">
        <f t="shared" si="125"/>
        <v>30.5128205128205</v>
      </c>
      <c r="K379" s="71">
        <v>210</v>
      </c>
      <c r="L379" s="71"/>
      <c r="M379" s="71"/>
      <c r="N379" s="38"/>
      <c r="O379" s="10"/>
      <c r="P379" s="6"/>
      <c r="Q379" s="6"/>
    </row>
    <row r="380" s="8" customFormat="1" hidden="1" customHeight="1" spans="1:17">
      <c r="A380" s="21"/>
      <c r="B380" s="8" t="s">
        <v>21</v>
      </c>
      <c r="C380" s="8" t="s">
        <v>170</v>
      </c>
      <c r="D380" s="8" t="s">
        <v>729</v>
      </c>
      <c r="E380" s="8" t="s">
        <v>730</v>
      </c>
      <c r="F380" s="8" t="s">
        <v>501</v>
      </c>
      <c r="G380" s="23"/>
      <c r="H380" s="8">
        <v>10</v>
      </c>
      <c r="I380" s="27">
        <f t="shared" si="124"/>
        <v>55.5555555555556</v>
      </c>
      <c r="J380" s="27">
        <f t="shared" si="125"/>
        <v>9.44444444444444</v>
      </c>
      <c r="K380" s="47">
        <v>65</v>
      </c>
      <c r="L380" s="47"/>
      <c r="M380" s="47"/>
      <c r="N380" s="38"/>
      <c r="O380" s="10"/>
      <c r="P380" s="6"/>
      <c r="Q380" s="6"/>
    </row>
    <row r="381" s="1" customFormat="1" customHeight="1" spans="1:17">
      <c r="A381" s="12" t="s">
        <v>15</v>
      </c>
      <c r="B381" s="24" t="s">
        <v>316</v>
      </c>
      <c r="C381" s="25" t="s">
        <v>131</v>
      </c>
      <c r="D381" s="25" t="s">
        <v>729</v>
      </c>
      <c r="E381" s="1" t="s">
        <v>730</v>
      </c>
      <c r="F381" s="13"/>
      <c r="G381" s="14" t="s">
        <v>42</v>
      </c>
      <c r="H381" s="13">
        <v>-250</v>
      </c>
      <c r="I381" s="39">
        <f t="shared" si="124"/>
        <v>-641.025641025641</v>
      </c>
      <c r="J381" s="15">
        <f>K381-I381</f>
        <v>-108.974358974359</v>
      </c>
      <c r="K381" s="34">
        <v>-750</v>
      </c>
      <c r="L381" s="41">
        <f>K381*0.936</f>
        <v>-702</v>
      </c>
      <c r="M381" s="41">
        <f>L381/H381</f>
        <v>2.808</v>
      </c>
      <c r="N381" s="42"/>
      <c r="O381" s="17"/>
      <c r="P381" s="7"/>
      <c r="Q381" s="7"/>
    </row>
    <row r="382" s="8" customFormat="1" hidden="1" customHeight="1" spans="1:17">
      <c r="A382" s="21"/>
      <c r="B382" s="8" t="s">
        <v>21</v>
      </c>
      <c r="C382" s="8" t="s">
        <v>131</v>
      </c>
      <c r="D382" s="8" t="s">
        <v>731</v>
      </c>
      <c r="E382" s="8" t="s">
        <v>730</v>
      </c>
      <c r="F382" s="8" t="s">
        <v>329</v>
      </c>
      <c r="G382" s="23"/>
      <c r="H382" s="8">
        <v>60</v>
      </c>
      <c r="I382" s="27">
        <f t="shared" si="124"/>
        <v>45.1282051282051</v>
      </c>
      <c r="J382" s="27">
        <f t="shared" ref="J382:J400" si="126">I382*0.17</f>
        <v>7.67179487179487</v>
      </c>
      <c r="K382" s="47">
        <v>52.8</v>
      </c>
      <c r="L382" s="47"/>
      <c r="M382" s="47"/>
      <c r="N382" s="38">
        <f>SUM(K382:K387)</f>
        <v>9254.79435</v>
      </c>
      <c r="O382" s="10"/>
      <c r="P382" s="6"/>
      <c r="Q382" s="6"/>
    </row>
    <row r="383" s="8" customFormat="1" hidden="1" customHeight="1" spans="1:17">
      <c r="A383" s="21"/>
      <c r="B383" s="8" t="s">
        <v>21</v>
      </c>
      <c r="C383" s="8" t="s">
        <v>131</v>
      </c>
      <c r="D383" s="8" t="s">
        <v>731</v>
      </c>
      <c r="E383" s="8" t="s">
        <v>730</v>
      </c>
      <c r="F383" s="8" t="s">
        <v>722</v>
      </c>
      <c r="G383" s="23"/>
      <c r="H383" s="8">
        <v>20</v>
      </c>
      <c r="I383" s="27">
        <f t="shared" si="124"/>
        <v>22.2222222222222</v>
      </c>
      <c r="J383" s="27">
        <f t="shared" si="126"/>
        <v>3.77777777777778</v>
      </c>
      <c r="K383" s="46">
        <v>26</v>
      </c>
      <c r="L383" s="46"/>
      <c r="M383" s="46"/>
      <c r="N383" s="38"/>
      <c r="O383" s="10"/>
      <c r="P383" s="6"/>
      <c r="Q383" s="6"/>
    </row>
    <row r="384" s="8" customFormat="1" hidden="1" customHeight="1" spans="1:17">
      <c r="A384" s="21" t="s">
        <v>15</v>
      </c>
      <c r="B384" s="8" t="s">
        <v>160</v>
      </c>
      <c r="C384" s="8" t="s">
        <v>170</v>
      </c>
      <c r="D384" s="8" t="s">
        <v>732</v>
      </c>
      <c r="E384" s="8" t="s">
        <v>733</v>
      </c>
      <c r="F384" s="8" t="s">
        <v>494</v>
      </c>
      <c r="G384" s="23" t="s">
        <v>20</v>
      </c>
      <c r="H384" s="8">
        <v>10</v>
      </c>
      <c r="I384" s="27">
        <f t="shared" si="124"/>
        <v>13.6752136752137</v>
      </c>
      <c r="J384" s="27">
        <f t="shared" si="126"/>
        <v>2.32478632478632</v>
      </c>
      <c r="K384" s="36">
        <v>16</v>
      </c>
      <c r="L384" s="37"/>
      <c r="M384" s="37"/>
      <c r="N384" s="38"/>
      <c r="O384" s="10"/>
      <c r="P384" s="6"/>
      <c r="Q384" s="6"/>
    </row>
    <row r="385" s="1" customFormat="1" customHeight="1" spans="1:17">
      <c r="A385" s="12" t="s">
        <v>15</v>
      </c>
      <c r="B385" s="1" t="s">
        <v>734</v>
      </c>
      <c r="C385" s="25" t="s">
        <v>195</v>
      </c>
      <c r="D385" s="25" t="s">
        <v>735</v>
      </c>
      <c r="E385" s="1" t="s">
        <v>396</v>
      </c>
      <c r="F385" s="13" t="s">
        <v>703</v>
      </c>
      <c r="G385" s="14" t="s">
        <v>20</v>
      </c>
      <c r="H385" s="13">
        <v>400</v>
      </c>
      <c r="I385" s="15">
        <v>2256.41</v>
      </c>
      <c r="J385" s="15">
        <f t="shared" si="126"/>
        <v>383.5897</v>
      </c>
      <c r="K385" s="34">
        <f t="shared" ref="K385:K397" si="127">I385+J385</f>
        <v>2639.9997</v>
      </c>
      <c r="L385" s="41">
        <f t="shared" ref="L385:L397" si="128">K385*0.936</f>
        <v>2471.0397192</v>
      </c>
      <c r="M385" s="41">
        <f t="shared" ref="M385:M397" si="129">L385/H385</f>
        <v>6.177599298</v>
      </c>
      <c r="N385" s="42"/>
      <c r="O385" s="17"/>
      <c r="P385" s="7"/>
      <c r="Q385" s="7"/>
    </row>
    <row r="386" s="1" customFormat="1" customHeight="1" spans="1:17">
      <c r="A386" s="12" t="s">
        <v>15</v>
      </c>
      <c r="B386" s="1" t="s">
        <v>734</v>
      </c>
      <c r="C386" s="25" t="s">
        <v>195</v>
      </c>
      <c r="D386" s="25" t="s">
        <v>735</v>
      </c>
      <c r="E386" s="1" t="s">
        <v>396</v>
      </c>
      <c r="F386" s="13" t="s">
        <v>703</v>
      </c>
      <c r="G386" s="14" t="s">
        <v>20</v>
      </c>
      <c r="H386" s="13">
        <v>600</v>
      </c>
      <c r="I386" s="15">
        <v>3384.615</v>
      </c>
      <c r="J386" s="15">
        <f t="shared" si="126"/>
        <v>575.38455</v>
      </c>
      <c r="K386" s="34">
        <f t="shared" si="127"/>
        <v>3959.99955</v>
      </c>
      <c r="L386" s="41">
        <f t="shared" si="128"/>
        <v>3706.5595788</v>
      </c>
      <c r="M386" s="41">
        <f t="shared" si="129"/>
        <v>6.177599298</v>
      </c>
      <c r="N386" s="42"/>
      <c r="O386" s="17"/>
      <c r="P386" s="7"/>
      <c r="Q386" s="7"/>
    </row>
    <row r="387" s="1" customFormat="1" customHeight="1" spans="1:17">
      <c r="A387" s="12" t="s">
        <v>15</v>
      </c>
      <c r="B387" s="1" t="s">
        <v>736</v>
      </c>
      <c r="C387" s="25" t="s">
        <v>195</v>
      </c>
      <c r="D387" s="25" t="s">
        <v>735</v>
      </c>
      <c r="E387" s="1" t="s">
        <v>396</v>
      </c>
      <c r="F387" s="13" t="s">
        <v>703</v>
      </c>
      <c r="G387" s="14" t="s">
        <v>20</v>
      </c>
      <c r="H387" s="13">
        <v>400</v>
      </c>
      <c r="I387" s="15">
        <v>2188.03</v>
      </c>
      <c r="J387" s="15">
        <f t="shared" si="126"/>
        <v>371.9651</v>
      </c>
      <c r="K387" s="34">
        <f t="shared" si="127"/>
        <v>2559.9951</v>
      </c>
      <c r="L387" s="41">
        <f t="shared" si="128"/>
        <v>2396.1554136</v>
      </c>
      <c r="M387" s="41">
        <f t="shared" si="129"/>
        <v>5.990388534</v>
      </c>
      <c r="N387" s="42"/>
      <c r="O387" s="17"/>
      <c r="P387" s="7"/>
      <c r="Q387" s="7"/>
    </row>
    <row r="388" s="1" customFormat="1" customHeight="1" spans="1:17">
      <c r="A388" s="12" t="s">
        <v>15</v>
      </c>
      <c r="B388" s="1" t="s">
        <v>737</v>
      </c>
      <c r="C388" s="25" t="s">
        <v>195</v>
      </c>
      <c r="D388" s="25" t="s">
        <v>735</v>
      </c>
      <c r="E388" s="1" t="s">
        <v>396</v>
      </c>
      <c r="F388" s="13" t="s">
        <v>703</v>
      </c>
      <c r="G388" s="14" t="s">
        <v>20</v>
      </c>
      <c r="H388" s="13">
        <v>400</v>
      </c>
      <c r="I388" s="15">
        <v>2051.28</v>
      </c>
      <c r="J388" s="15">
        <f t="shared" si="126"/>
        <v>348.7176</v>
      </c>
      <c r="K388" s="34">
        <f t="shared" si="127"/>
        <v>2399.9976</v>
      </c>
      <c r="L388" s="41">
        <f t="shared" si="128"/>
        <v>2246.3977536</v>
      </c>
      <c r="M388" s="41">
        <f t="shared" si="129"/>
        <v>5.615994384</v>
      </c>
      <c r="N388" s="42">
        <f>SUM(K388:K391)</f>
        <v>7319.9997</v>
      </c>
      <c r="O388" s="17"/>
      <c r="P388" s="7"/>
      <c r="Q388" s="7"/>
    </row>
    <row r="389" s="1" customFormat="1" customHeight="1" spans="1:17">
      <c r="A389" s="12" t="s">
        <v>15</v>
      </c>
      <c r="B389" s="1" t="s">
        <v>736</v>
      </c>
      <c r="C389" s="25" t="s">
        <v>738</v>
      </c>
      <c r="D389" s="25" t="s">
        <v>738</v>
      </c>
      <c r="E389" s="1" t="s">
        <v>396</v>
      </c>
      <c r="F389" s="13" t="s">
        <v>703</v>
      </c>
      <c r="G389" s="14" t="s">
        <v>20</v>
      </c>
      <c r="H389" s="13">
        <v>200</v>
      </c>
      <c r="I389" s="15">
        <v>1094.02</v>
      </c>
      <c r="J389" s="15">
        <f t="shared" si="126"/>
        <v>185.9834</v>
      </c>
      <c r="K389" s="34">
        <f t="shared" si="127"/>
        <v>1280.0034</v>
      </c>
      <c r="L389" s="41">
        <f t="shared" si="128"/>
        <v>1198.0831824</v>
      </c>
      <c r="M389" s="41">
        <f t="shared" si="129"/>
        <v>5.990415912</v>
      </c>
      <c r="N389" s="42"/>
      <c r="O389" s="17"/>
      <c r="P389" s="7"/>
      <c r="Q389" s="7"/>
    </row>
    <row r="390" s="1" customFormat="1" customHeight="1" spans="1:17">
      <c r="A390" s="12" t="s">
        <v>15</v>
      </c>
      <c r="B390" s="1" t="s">
        <v>723</v>
      </c>
      <c r="C390" s="25" t="s">
        <v>738</v>
      </c>
      <c r="D390" s="25" t="s">
        <v>738</v>
      </c>
      <c r="E390" s="1" t="s">
        <v>396</v>
      </c>
      <c r="F390" s="13" t="s">
        <v>703</v>
      </c>
      <c r="G390" s="14" t="s">
        <v>20</v>
      </c>
      <c r="H390" s="13">
        <v>30</v>
      </c>
      <c r="I390" s="15">
        <v>461.54</v>
      </c>
      <c r="J390" s="15">
        <f t="shared" si="126"/>
        <v>78.4618</v>
      </c>
      <c r="K390" s="34">
        <f t="shared" si="127"/>
        <v>540.0018</v>
      </c>
      <c r="L390" s="41">
        <f t="shared" si="128"/>
        <v>505.4416848</v>
      </c>
      <c r="M390" s="41">
        <f t="shared" si="129"/>
        <v>16.84805616</v>
      </c>
      <c r="N390" s="42"/>
      <c r="O390" s="17"/>
      <c r="P390" s="7"/>
      <c r="Q390" s="7"/>
    </row>
    <row r="391" s="1" customFormat="1" customHeight="1" spans="1:17">
      <c r="A391" s="12" t="s">
        <v>15</v>
      </c>
      <c r="B391" s="1" t="s">
        <v>739</v>
      </c>
      <c r="C391" s="25" t="s">
        <v>738</v>
      </c>
      <c r="D391" s="25" t="s">
        <v>738</v>
      </c>
      <c r="E391" s="1" t="s">
        <v>396</v>
      </c>
      <c r="F391" s="13" t="s">
        <v>703</v>
      </c>
      <c r="G391" s="14" t="s">
        <v>20</v>
      </c>
      <c r="H391" s="13">
        <v>200</v>
      </c>
      <c r="I391" s="15">
        <v>2649.57</v>
      </c>
      <c r="J391" s="15">
        <f t="shared" si="126"/>
        <v>450.4269</v>
      </c>
      <c r="K391" s="34">
        <f t="shared" si="127"/>
        <v>3099.9969</v>
      </c>
      <c r="L391" s="41">
        <f t="shared" si="128"/>
        <v>2901.5970984</v>
      </c>
      <c r="M391" s="41">
        <f t="shared" si="129"/>
        <v>14.507985492</v>
      </c>
      <c r="N391" s="42"/>
      <c r="O391" s="17"/>
      <c r="P391" s="7"/>
      <c r="Q391" s="7"/>
    </row>
    <row r="392" s="1" customFormat="1" customHeight="1" spans="1:17">
      <c r="A392" s="12" t="s">
        <v>15</v>
      </c>
      <c r="B392" s="1" t="s">
        <v>740</v>
      </c>
      <c r="C392" s="25" t="s">
        <v>741</v>
      </c>
      <c r="D392" s="25" t="s">
        <v>742</v>
      </c>
      <c r="E392" s="1" t="s">
        <v>396</v>
      </c>
      <c r="F392" s="13" t="s">
        <v>743</v>
      </c>
      <c r="G392" s="14" t="s">
        <v>20</v>
      </c>
      <c r="H392" s="13">
        <v>1920</v>
      </c>
      <c r="I392" s="15">
        <v>9025.64</v>
      </c>
      <c r="J392" s="15">
        <f t="shared" si="126"/>
        <v>1534.3588</v>
      </c>
      <c r="K392" s="34">
        <f t="shared" si="127"/>
        <v>10559.9988</v>
      </c>
      <c r="L392" s="41">
        <f t="shared" si="128"/>
        <v>9884.1588768</v>
      </c>
      <c r="M392" s="41">
        <f t="shared" si="129"/>
        <v>5.147999415</v>
      </c>
      <c r="N392" s="42">
        <f>SUM(K392:K394)</f>
        <v>15600.00269997</v>
      </c>
      <c r="O392" s="17"/>
      <c r="P392" s="7"/>
      <c r="Q392" s="7"/>
    </row>
    <row r="393" s="1" customFormat="1" customHeight="1" spans="1:17">
      <c r="A393" s="12" t="s">
        <v>15</v>
      </c>
      <c r="B393" s="1" t="s">
        <v>744</v>
      </c>
      <c r="C393" s="25" t="s">
        <v>741</v>
      </c>
      <c r="D393" s="25" t="s">
        <v>742</v>
      </c>
      <c r="E393" s="1" t="s">
        <v>396</v>
      </c>
      <c r="F393" s="13" t="s">
        <v>743</v>
      </c>
      <c r="G393" s="14" t="s">
        <v>20</v>
      </c>
      <c r="H393" s="13">
        <v>480</v>
      </c>
      <c r="I393" s="15">
        <v>2666.67</v>
      </c>
      <c r="J393" s="15">
        <f t="shared" si="126"/>
        <v>453.3339</v>
      </c>
      <c r="K393" s="34">
        <f t="shared" si="127"/>
        <v>3120.0039</v>
      </c>
      <c r="L393" s="41">
        <f t="shared" si="128"/>
        <v>2920.3236504</v>
      </c>
      <c r="M393" s="41">
        <f t="shared" si="129"/>
        <v>6.084007605</v>
      </c>
      <c r="N393" s="42"/>
      <c r="O393" s="17"/>
      <c r="P393" s="7"/>
      <c r="Q393" s="7"/>
    </row>
    <row r="394" s="1" customFormat="1" customHeight="1" spans="1:17">
      <c r="A394" s="12" t="s">
        <v>15</v>
      </c>
      <c r="B394" s="1" t="s">
        <v>745</v>
      </c>
      <c r="C394" s="25" t="s">
        <v>741</v>
      </c>
      <c r="D394" s="25" t="s">
        <v>742</v>
      </c>
      <c r="E394" s="1" t="s">
        <v>746</v>
      </c>
      <c r="F394" s="13" t="s">
        <v>743</v>
      </c>
      <c r="G394" s="14" t="s">
        <v>20</v>
      </c>
      <c r="H394" s="13">
        <v>100</v>
      </c>
      <c r="I394" s="15">
        <v>1641.025641</v>
      </c>
      <c r="J394" s="15">
        <f t="shared" si="126"/>
        <v>278.97435897</v>
      </c>
      <c r="K394" s="34">
        <f t="shared" si="127"/>
        <v>1919.99999997</v>
      </c>
      <c r="L394" s="41">
        <f t="shared" si="128"/>
        <v>1797.11999997192</v>
      </c>
      <c r="M394" s="41">
        <f t="shared" si="129"/>
        <v>17.9711999997192</v>
      </c>
      <c r="N394" s="42"/>
      <c r="O394" s="17"/>
      <c r="P394" s="7"/>
      <c r="Q394" s="7"/>
    </row>
    <row r="395" s="1" customFormat="1" customHeight="1" spans="1:17">
      <c r="A395" s="12" t="s">
        <v>15</v>
      </c>
      <c r="B395" s="1" t="s">
        <v>506</v>
      </c>
      <c r="C395" s="25" t="s">
        <v>741</v>
      </c>
      <c r="D395" s="25" t="s">
        <v>742</v>
      </c>
      <c r="E395" s="1" t="s">
        <v>707</v>
      </c>
      <c r="F395" s="13" t="s">
        <v>743</v>
      </c>
      <c r="G395" s="14" t="s">
        <v>20</v>
      </c>
      <c r="H395" s="13">
        <v>1440</v>
      </c>
      <c r="I395" s="15">
        <v>24246.15</v>
      </c>
      <c r="J395" s="15">
        <f t="shared" si="126"/>
        <v>4121.8455</v>
      </c>
      <c r="K395" s="34">
        <f t="shared" si="127"/>
        <v>28367.9955</v>
      </c>
      <c r="L395" s="41">
        <f t="shared" si="128"/>
        <v>26552.443788</v>
      </c>
      <c r="M395" s="41">
        <f t="shared" si="129"/>
        <v>18.439197075</v>
      </c>
      <c r="N395" s="15"/>
      <c r="O395" s="17"/>
      <c r="P395" s="7"/>
      <c r="Q395" s="7"/>
    </row>
    <row r="396" s="1" customFormat="1" customHeight="1" spans="1:17">
      <c r="A396" s="12" t="s">
        <v>15</v>
      </c>
      <c r="B396" s="1" t="s">
        <v>447</v>
      </c>
      <c r="C396" s="25" t="s">
        <v>741</v>
      </c>
      <c r="D396" s="25" t="s">
        <v>742</v>
      </c>
      <c r="E396" s="1" t="s">
        <v>712</v>
      </c>
      <c r="F396" s="13" t="s">
        <v>743</v>
      </c>
      <c r="G396" s="14" t="s">
        <v>20</v>
      </c>
      <c r="H396" s="13">
        <v>480</v>
      </c>
      <c r="I396" s="15">
        <v>8361.03</v>
      </c>
      <c r="J396" s="15">
        <f t="shared" si="126"/>
        <v>1421.3751</v>
      </c>
      <c r="K396" s="34">
        <f t="shared" si="127"/>
        <v>9782.4051</v>
      </c>
      <c r="L396" s="41">
        <f t="shared" si="128"/>
        <v>9156.3311736</v>
      </c>
      <c r="M396" s="41">
        <f t="shared" si="129"/>
        <v>19.075689945</v>
      </c>
      <c r="N396" s="15"/>
      <c r="O396" s="17"/>
      <c r="P396" s="7"/>
      <c r="Q396" s="7"/>
    </row>
    <row r="397" s="1" customFormat="1" customHeight="1" spans="1:17">
      <c r="A397" s="12" t="s">
        <v>15</v>
      </c>
      <c r="B397" s="1" t="s">
        <v>266</v>
      </c>
      <c r="C397" s="25" t="s">
        <v>741</v>
      </c>
      <c r="D397" s="25" t="s">
        <v>742</v>
      </c>
      <c r="E397" s="1" t="s">
        <v>712</v>
      </c>
      <c r="F397" s="13" t="s">
        <v>743</v>
      </c>
      <c r="G397" s="14" t="s">
        <v>20</v>
      </c>
      <c r="H397" s="13">
        <v>480</v>
      </c>
      <c r="I397" s="15">
        <v>8800</v>
      </c>
      <c r="J397" s="15">
        <f t="shared" si="126"/>
        <v>1496</v>
      </c>
      <c r="K397" s="34">
        <f t="shared" si="127"/>
        <v>10296</v>
      </c>
      <c r="L397" s="41">
        <f t="shared" si="128"/>
        <v>9637.056</v>
      </c>
      <c r="M397" s="41">
        <f t="shared" si="129"/>
        <v>20.0772</v>
      </c>
      <c r="N397" s="15"/>
      <c r="O397" s="17"/>
      <c r="P397" s="7"/>
      <c r="Q397" s="7"/>
    </row>
    <row r="398" s="8" customFormat="1" hidden="1" customHeight="1" spans="1:17">
      <c r="A398" s="21"/>
      <c r="B398" s="8" t="s">
        <v>21</v>
      </c>
      <c r="C398" s="8" t="s">
        <v>131</v>
      </c>
      <c r="D398" s="8" t="s">
        <v>747</v>
      </c>
      <c r="E398" s="8" t="s">
        <v>748</v>
      </c>
      <c r="F398" s="8" t="s">
        <v>749</v>
      </c>
      <c r="G398" s="23"/>
      <c r="H398" s="8">
        <v>80</v>
      </c>
      <c r="I398" s="27">
        <f t="shared" ref="I398:I400" si="130">K398/1.17</f>
        <v>478.632478632479</v>
      </c>
      <c r="J398" s="27">
        <f t="shared" si="126"/>
        <v>81.3675213675214</v>
      </c>
      <c r="K398" s="47">
        <v>560</v>
      </c>
      <c r="L398" s="47"/>
      <c r="M398" s="47"/>
      <c r="N398" s="44"/>
      <c r="O398" s="10"/>
      <c r="P398" s="6"/>
      <c r="Q398" s="6"/>
    </row>
    <row r="399" s="1" customFormat="1" customHeight="1" spans="1:17">
      <c r="A399" s="12"/>
      <c r="B399" s="1" t="s">
        <v>21</v>
      </c>
      <c r="C399" s="25" t="s">
        <v>131</v>
      </c>
      <c r="D399" s="25" t="s">
        <v>750</v>
      </c>
      <c r="E399" s="1" t="s">
        <v>751</v>
      </c>
      <c r="F399" s="13" t="s">
        <v>519</v>
      </c>
      <c r="G399" s="14"/>
      <c r="H399" s="13">
        <v>50</v>
      </c>
      <c r="I399" s="15">
        <f t="shared" si="130"/>
        <v>363.247863247863</v>
      </c>
      <c r="J399" s="15">
        <f t="shared" si="126"/>
        <v>61.7521367521368</v>
      </c>
      <c r="K399" s="16">
        <v>425</v>
      </c>
      <c r="L399" s="41">
        <f>K399*0.936</f>
        <v>397.8</v>
      </c>
      <c r="M399" s="41">
        <f>L399/H399</f>
        <v>7.956</v>
      </c>
      <c r="N399" s="15"/>
      <c r="O399" s="17"/>
      <c r="P399" s="7"/>
      <c r="Q399" s="7"/>
    </row>
    <row r="400" s="1" customFormat="1" customHeight="1" spans="1:17">
      <c r="A400" s="12" t="s">
        <v>15</v>
      </c>
      <c r="B400" s="1" t="s">
        <v>160</v>
      </c>
      <c r="C400" s="25" t="s">
        <v>170</v>
      </c>
      <c r="D400" s="25" t="s">
        <v>752</v>
      </c>
      <c r="E400" s="1" t="s">
        <v>753</v>
      </c>
      <c r="F400" s="13" t="s">
        <v>345</v>
      </c>
      <c r="G400" s="14" t="s">
        <v>20</v>
      </c>
      <c r="H400" s="13">
        <v>20</v>
      </c>
      <c r="I400" s="15">
        <f t="shared" si="130"/>
        <v>145.299145299145</v>
      </c>
      <c r="J400" s="15">
        <f t="shared" si="126"/>
        <v>24.7008547008547</v>
      </c>
      <c r="K400" s="34">
        <v>170</v>
      </c>
      <c r="L400" s="41">
        <f>K400*0.936</f>
        <v>159.12</v>
      </c>
      <c r="M400" s="41">
        <f>L400/H400</f>
        <v>7.956</v>
      </c>
      <c r="N400" s="15"/>
      <c r="O400" s="17"/>
      <c r="P400" s="7"/>
      <c r="Q400" s="7"/>
    </row>
    <row r="401" s="8" customFormat="1" hidden="1" customHeight="1" spans="1:17">
      <c r="A401" s="21" t="s">
        <v>15</v>
      </c>
      <c r="B401" s="8" t="s">
        <v>379</v>
      </c>
      <c r="C401" s="8" t="s">
        <v>754</v>
      </c>
      <c r="D401" s="8" t="s">
        <v>755</v>
      </c>
      <c r="E401" s="8" t="s">
        <v>756</v>
      </c>
      <c r="F401" s="8" t="s">
        <v>754</v>
      </c>
      <c r="G401" s="23" t="s">
        <v>265</v>
      </c>
      <c r="H401" s="8">
        <v>60</v>
      </c>
      <c r="I401" s="45">
        <v>1000</v>
      </c>
      <c r="J401" s="27">
        <v>170</v>
      </c>
      <c r="K401" s="36">
        <f t="shared" ref="K401:K406" si="131">I401+J401</f>
        <v>1170</v>
      </c>
      <c r="L401" s="37"/>
      <c r="M401" s="37"/>
      <c r="N401" s="44"/>
      <c r="O401" s="10"/>
      <c r="P401" s="6"/>
      <c r="Q401" s="6"/>
    </row>
    <row r="402" s="8" customFormat="1" hidden="1" customHeight="1" spans="1:17">
      <c r="A402" s="21" t="s">
        <v>15</v>
      </c>
      <c r="B402" s="8" t="s">
        <v>16</v>
      </c>
      <c r="C402" s="8" t="s">
        <v>757</v>
      </c>
      <c r="D402" s="8" t="s">
        <v>758</v>
      </c>
      <c r="E402" s="8" t="s">
        <v>759</v>
      </c>
      <c r="F402" s="8" t="s">
        <v>760</v>
      </c>
      <c r="G402" s="23" t="s">
        <v>20</v>
      </c>
      <c r="H402" s="8">
        <v>300</v>
      </c>
      <c r="I402" s="35">
        <v>7305.13</v>
      </c>
      <c r="J402" s="27">
        <v>1241.87</v>
      </c>
      <c r="K402" s="36">
        <f t="shared" si="131"/>
        <v>8547</v>
      </c>
      <c r="L402" s="37"/>
      <c r="M402" s="37"/>
      <c r="N402" s="44"/>
      <c r="O402" s="10"/>
      <c r="P402" s="6"/>
      <c r="Q402" s="6"/>
    </row>
    <row r="403" s="8" customFormat="1" hidden="1" customHeight="1" spans="1:17">
      <c r="A403" s="21" t="s">
        <v>15</v>
      </c>
      <c r="B403" s="8" t="s">
        <v>37</v>
      </c>
      <c r="C403" s="8" t="s">
        <v>761</v>
      </c>
      <c r="D403" s="8" t="s">
        <v>762</v>
      </c>
      <c r="E403" s="8" t="s">
        <v>482</v>
      </c>
      <c r="F403" s="8" t="s">
        <v>761</v>
      </c>
      <c r="G403" s="23" t="s">
        <v>20</v>
      </c>
      <c r="H403" s="8">
        <v>800</v>
      </c>
      <c r="I403" s="27">
        <v>19336.75</v>
      </c>
      <c r="J403" s="27">
        <f t="shared" ref="J403:J407" si="132">I403*0.17</f>
        <v>3287.2475</v>
      </c>
      <c r="K403" s="36">
        <f t="shared" si="131"/>
        <v>22623.9975</v>
      </c>
      <c r="L403" s="37"/>
      <c r="M403" s="37"/>
      <c r="N403" s="38">
        <f>SUM(K403:K405)</f>
        <v>146924.00073</v>
      </c>
      <c r="O403" s="10"/>
      <c r="P403" s="6"/>
      <c r="Q403" s="6"/>
    </row>
    <row r="404" s="8" customFormat="1" hidden="1" customHeight="1" spans="1:17">
      <c r="A404" s="21" t="s">
        <v>15</v>
      </c>
      <c r="B404" s="8" t="s">
        <v>71</v>
      </c>
      <c r="C404" s="8" t="s">
        <v>761</v>
      </c>
      <c r="D404" s="8" t="s">
        <v>762</v>
      </c>
      <c r="E404" s="8" t="s">
        <v>763</v>
      </c>
      <c r="F404" s="8" t="s">
        <v>761</v>
      </c>
      <c r="G404" s="23" t="s">
        <v>20</v>
      </c>
      <c r="H404" s="8">
        <v>2800</v>
      </c>
      <c r="I404" s="27">
        <v>67606.84</v>
      </c>
      <c r="J404" s="27">
        <f t="shared" si="132"/>
        <v>11493.1628</v>
      </c>
      <c r="K404" s="36">
        <f t="shared" si="131"/>
        <v>79100.0028</v>
      </c>
      <c r="L404" s="37"/>
      <c r="M404" s="37"/>
      <c r="N404" s="38"/>
      <c r="O404" s="10"/>
      <c r="P404" s="6"/>
      <c r="Q404" s="6"/>
    </row>
    <row r="405" s="8" customFormat="1" hidden="1" customHeight="1" spans="1:17">
      <c r="A405" s="21" t="s">
        <v>15</v>
      </c>
      <c r="B405" s="8" t="s">
        <v>71</v>
      </c>
      <c r="C405" s="8" t="s">
        <v>761</v>
      </c>
      <c r="D405" s="8" t="s">
        <v>762</v>
      </c>
      <c r="E405" s="8" t="s">
        <v>763</v>
      </c>
      <c r="F405" s="8" t="s">
        <v>761</v>
      </c>
      <c r="G405" s="23" t="s">
        <v>20</v>
      </c>
      <c r="H405" s="8">
        <v>1600</v>
      </c>
      <c r="I405" s="27">
        <v>38632.479</v>
      </c>
      <c r="J405" s="27">
        <f t="shared" si="132"/>
        <v>6567.52143</v>
      </c>
      <c r="K405" s="36">
        <f t="shared" si="131"/>
        <v>45200.00043</v>
      </c>
      <c r="L405" s="37"/>
      <c r="M405" s="37"/>
      <c r="N405" s="38"/>
      <c r="O405" s="10"/>
      <c r="P405" s="6"/>
      <c r="Q405" s="6"/>
    </row>
    <row r="406" s="8" customFormat="1" hidden="1" customHeight="1" spans="1:17">
      <c r="A406" s="21" t="s">
        <v>15</v>
      </c>
      <c r="B406" s="8" t="s">
        <v>61</v>
      </c>
      <c r="C406" s="8" t="s">
        <v>761</v>
      </c>
      <c r="D406" s="8" t="s">
        <v>762</v>
      </c>
      <c r="E406" s="8" t="s">
        <v>763</v>
      </c>
      <c r="F406" s="8" t="s">
        <v>761</v>
      </c>
      <c r="G406" s="23" t="s">
        <v>20</v>
      </c>
      <c r="H406" s="8">
        <v>400</v>
      </c>
      <c r="I406" s="27">
        <v>9668.37606837</v>
      </c>
      <c r="J406" s="27">
        <f t="shared" si="132"/>
        <v>1643.6239316229</v>
      </c>
      <c r="K406" s="36">
        <f t="shared" si="131"/>
        <v>11311.9999999929</v>
      </c>
      <c r="L406" s="37"/>
      <c r="M406" s="37"/>
      <c r="N406" s="44"/>
      <c r="O406" s="10"/>
      <c r="P406" s="6"/>
      <c r="Q406" s="6"/>
    </row>
    <row r="407" s="8" customFormat="1" hidden="1" customHeight="1" spans="1:17">
      <c r="A407" s="21" t="s">
        <v>15</v>
      </c>
      <c r="B407" s="8" t="s">
        <v>160</v>
      </c>
      <c r="C407" s="8" t="s">
        <v>761</v>
      </c>
      <c r="D407" s="8" t="s">
        <v>762</v>
      </c>
      <c r="E407" s="8" t="s">
        <v>482</v>
      </c>
      <c r="F407" s="8" t="s">
        <v>761</v>
      </c>
      <c r="G407" s="23" t="s">
        <v>20</v>
      </c>
      <c r="H407" s="8">
        <v>20</v>
      </c>
      <c r="I407" s="27">
        <f t="shared" ref="I407:I411" si="133">K407/1.17</f>
        <v>128.205128205128</v>
      </c>
      <c r="J407" s="27">
        <f t="shared" si="132"/>
        <v>21.7948717948718</v>
      </c>
      <c r="K407" s="36">
        <v>150</v>
      </c>
      <c r="L407" s="37"/>
      <c r="M407" s="37"/>
      <c r="N407" s="44"/>
      <c r="O407" s="10"/>
      <c r="P407" s="6"/>
      <c r="Q407" s="6"/>
    </row>
    <row r="408" s="8" customFormat="1" hidden="1" customHeight="1" spans="1:17">
      <c r="A408" s="21" t="s">
        <v>15</v>
      </c>
      <c r="B408" s="8" t="s">
        <v>49</v>
      </c>
      <c r="C408" s="8" t="s">
        <v>761</v>
      </c>
      <c r="D408" s="8" t="s">
        <v>762</v>
      </c>
      <c r="E408" s="8" t="s">
        <v>482</v>
      </c>
      <c r="F408" s="8" t="s">
        <v>764</v>
      </c>
      <c r="G408" s="23" t="s">
        <v>20</v>
      </c>
      <c r="H408" s="8">
        <v>400</v>
      </c>
      <c r="I408" s="45">
        <v>9641.03</v>
      </c>
      <c r="J408" s="27">
        <v>1638.97</v>
      </c>
      <c r="K408" s="36">
        <f>I408+J408</f>
        <v>11280</v>
      </c>
      <c r="L408" s="37"/>
      <c r="M408" s="37"/>
      <c r="N408" s="44"/>
      <c r="O408" s="10"/>
      <c r="P408" s="6"/>
      <c r="Q408" s="6"/>
    </row>
    <row r="409" s="8" customFormat="1" hidden="1" customHeight="1" spans="1:17">
      <c r="A409" s="21" t="s">
        <v>15</v>
      </c>
      <c r="B409" s="8" t="s">
        <v>245</v>
      </c>
      <c r="C409" s="8" t="s">
        <v>761</v>
      </c>
      <c r="D409" s="8" t="s">
        <v>762</v>
      </c>
      <c r="E409" s="8" t="s">
        <v>482</v>
      </c>
      <c r="F409" s="8" t="s">
        <v>764</v>
      </c>
      <c r="G409" s="23" t="s">
        <v>20</v>
      </c>
      <c r="H409" s="8">
        <v>400</v>
      </c>
      <c r="I409" s="35">
        <v>9668.38</v>
      </c>
      <c r="J409" s="27">
        <v>1643.62</v>
      </c>
      <c r="K409" s="36">
        <f>I409+J409</f>
        <v>11312</v>
      </c>
      <c r="L409" s="37"/>
      <c r="M409" s="37"/>
      <c r="N409" s="38">
        <f>SUM(K409:K410)</f>
        <v>13872</v>
      </c>
      <c r="O409" s="10"/>
      <c r="P409" s="6"/>
      <c r="Q409" s="6"/>
    </row>
    <row r="410" s="8" customFormat="1" hidden="1" customHeight="1" spans="1:17">
      <c r="A410" s="21" t="s">
        <v>15</v>
      </c>
      <c r="B410" s="26" t="s">
        <v>765</v>
      </c>
      <c r="C410" s="26" t="s">
        <v>761</v>
      </c>
      <c r="D410" s="8" t="s">
        <v>762</v>
      </c>
      <c r="E410" s="8" t="s">
        <v>482</v>
      </c>
      <c r="F410" s="8" t="s">
        <v>764</v>
      </c>
      <c r="G410" s="23" t="s">
        <v>20</v>
      </c>
      <c r="H410" s="8">
        <v>400</v>
      </c>
      <c r="I410" s="53">
        <f t="shared" si="133"/>
        <v>2188.03418803419</v>
      </c>
      <c r="J410" s="27">
        <f>K410-I410</f>
        <v>371.965811965812</v>
      </c>
      <c r="K410" s="36">
        <v>2560</v>
      </c>
      <c r="L410" s="37"/>
      <c r="M410" s="37"/>
      <c r="N410" s="38"/>
      <c r="O410" s="10"/>
      <c r="P410" s="6"/>
      <c r="Q410" s="6"/>
    </row>
    <row r="411" s="8" customFormat="1" hidden="1" customHeight="1" spans="1:17">
      <c r="A411" s="21" t="s">
        <v>15</v>
      </c>
      <c r="B411" s="26" t="s">
        <v>21</v>
      </c>
      <c r="C411" s="26" t="s">
        <v>761</v>
      </c>
      <c r="D411" s="8" t="s">
        <v>762</v>
      </c>
      <c r="E411" s="8" t="s">
        <v>482</v>
      </c>
      <c r="F411" s="8" t="s">
        <v>761</v>
      </c>
      <c r="G411" s="23" t="s">
        <v>20</v>
      </c>
      <c r="H411" s="8">
        <v>400</v>
      </c>
      <c r="I411" s="53">
        <f t="shared" si="133"/>
        <v>9668.37606837607</v>
      </c>
      <c r="J411" s="27">
        <f>K411-I411</f>
        <v>1643.62393162393</v>
      </c>
      <c r="K411" s="36">
        <v>11312</v>
      </c>
      <c r="L411" s="37"/>
      <c r="M411" s="37"/>
      <c r="N411" s="38">
        <f>SUM(K411:K412)</f>
        <v>56864</v>
      </c>
      <c r="O411" s="10"/>
      <c r="P411" s="6"/>
      <c r="Q411" s="6"/>
    </row>
    <row r="412" s="8" customFormat="1" hidden="1" customHeight="1" spans="1:17">
      <c r="A412" s="21" t="s">
        <v>13</v>
      </c>
      <c r="B412" s="8" t="s">
        <v>766</v>
      </c>
      <c r="C412" s="8" t="s">
        <v>761</v>
      </c>
      <c r="D412" s="8" t="s">
        <v>762</v>
      </c>
      <c r="E412" s="8" t="s">
        <v>482</v>
      </c>
      <c r="F412" s="8" t="s">
        <v>761</v>
      </c>
      <c r="G412" s="23"/>
      <c r="H412" s="23">
        <v>15600</v>
      </c>
      <c r="I412" s="27">
        <v>38933.3333333333</v>
      </c>
      <c r="J412" s="27"/>
      <c r="K412" s="27">
        <v>45552</v>
      </c>
      <c r="L412" s="27"/>
      <c r="M412" s="27"/>
      <c r="N412" s="38"/>
      <c r="O412" s="10"/>
      <c r="P412" s="6"/>
      <c r="Q412" s="6"/>
    </row>
    <row r="413" s="8" customFormat="1" hidden="1" customHeight="1" spans="1:17">
      <c r="A413" s="21"/>
      <c r="B413" s="8" t="s">
        <v>766</v>
      </c>
      <c r="C413" s="8" t="s">
        <v>761</v>
      </c>
      <c r="D413" s="8" t="s">
        <v>762</v>
      </c>
      <c r="E413" s="8" t="s">
        <v>482</v>
      </c>
      <c r="F413" s="8" t="s">
        <v>761</v>
      </c>
      <c r="G413" s="23"/>
      <c r="H413" s="23">
        <v>4400</v>
      </c>
      <c r="I413" s="27">
        <v>10981.1965811966</v>
      </c>
      <c r="J413" s="27"/>
      <c r="K413" s="27">
        <v>12848</v>
      </c>
      <c r="L413" s="27"/>
      <c r="M413" s="27"/>
      <c r="N413" s="44"/>
      <c r="O413" s="10"/>
      <c r="P413" s="6"/>
      <c r="Q413" s="6"/>
    </row>
    <row r="414" s="8" customFormat="1" hidden="1" customHeight="1" spans="1:17">
      <c r="A414" s="21"/>
      <c r="B414" s="8" t="s">
        <v>767</v>
      </c>
      <c r="C414" s="8" t="s">
        <v>761</v>
      </c>
      <c r="D414" s="8" t="s">
        <v>762</v>
      </c>
      <c r="E414" s="8" t="s">
        <v>482</v>
      </c>
      <c r="F414" s="27" t="s">
        <v>761</v>
      </c>
      <c r="G414" s="23"/>
      <c r="H414" s="23">
        <v>400</v>
      </c>
      <c r="I414" s="27">
        <v>1196.5811965812</v>
      </c>
      <c r="J414" s="27"/>
      <c r="K414" s="27">
        <v>1400</v>
      </c>
      <c r="L414" s="27"/>
      <c r="M414" s="27"/>
      <c r="N414" s="38">
        <f>SUM(K414:K416)</f>
        <v>11960</v>
      </c>
      <c r="O414" s="10"/>
      <c r="P414" s="6"/>
      <c r="Q414" s="6"/>
    </row>
    <row r="415" s="8" customFormat="1" hidden="1" customHeight="1" spans="1:17">
      <c r="A415" s="21"/>
      <c r="B415" s="8" t="s">
        <v>768</v>
      </c>
      <c r="C415" s="8" t="s">
        <v>761</v>
      </c>
      <c r="D415" s="8" t="s">
        <v>762</v>
      </c>
      <c r="E415" s="59" t="s">
        <v>482</v>
      </c>
      <c r="F415" s="72" t="s">
        <v>761</v>
      </c>
      <c r="G415" s="23"/>
      <c r="H415" s="23">
        <v>400</v>
      </c>
      <c r="I415" s="27">
        <v>6974.35897435897</v>
      </c>
      <c r="J415" s="27"/>
      <c r="K415" s="27">
        <v>8160</v>
      </c>
      <c r="L415" s="27"/>
      <c r="M415" s="27"/>
      <c r="N415" s="38"/>
      <c r="O415" s="10"/>
      <c r="P415" s="6"/>
      <c r="Q415" s="6"/>
    </row>
    <row r="416" s="8" customFormat="1" hidden="1" customHeight="1" spans="1:17">
      <c r="A416" s="21"/>
      <c r="B416" s="8" t="s">
        <v>769</v>
      </c>
      <c r="C416" s="8" t="s">
        <v>761</v>
      </c>
      <c r="D416" s="8" t="s">
        <v>762</v>
      </c>
      <c r="E416" s="8" t="s">
        <v>482</v>
      </c>
      <c r="F416" s="8" t="s">
        <v>761</v>
      </c>
      <c r="G416" s="23"/>
      <c r="H416" s="23">
        <v>400</v>
      </c>
      <c r="I416" s="27">
        <v>2051.28205128205</v>
      </c>
      <c r="J416" s="27"/>
      <c r="K416" s="27">
        <v>2400</v>
      </c>
      <c r="L416" s="27"/>
      <c r="M416" s="27"/>
      <c r="N416" s="38"/>
      <c r="O416" s="10"/>
      <c r="P416" s="6"/>
      <c r="Q416" s="6"/>
    </row>
    <row r="417" s="8" customFormat="1" hidden="1" customHeight="1" spans="1:17">
      <c r="A417" s="21"/>
      <c r="B417" s="8" t="s">
        <v>770</v>
      </c>
      <c r="C417" s="8" t="s">
        <v>761</v>
      </c>
      <c r="D417" s="8" t="s">
        <v>762</v>
      </c>
      <c r="E417" s="8" t="s">
        <v>482</v>
      </c>
      <c r="F417" s="8" t="s">
        <v>761</v>
      </c>
      <c r="G417" s="23"/>
      <c r="H417" s="23">
        <v>800</v>
      </c>
      <c r="I417" s="27">
        <v>4102.5641025641</v>
      </c>
      <c r="J417" s="27"/>
      <c r="K417" s="27">
        <v>4800</v>
      </c>
      <c r="L417" s="27"/>
      <c r="M417" s="27"/>
      <c r="N417" s="38">
        <f>K417+K418</f>
        <v>7200</v>
      </c>
      <c r="O417" s="10"/>
      <c r="P417" s="6"/>
      <c r="Q417" s="6"/>
    </row>
    <row r="418" s="8" customFormat="1" hidden="1" customHeight="1" spans="1:17">
      <c r="A418" s="21"/>
      <c r="B418" s="8" t="s">
        <v>195</v>
      </c>
      <c r="C418" s="8" t="s">
        <v>761</v>
      </c>
      <c r="D418" s="8" t="s">
        <v>762</v>
      </c>
      <c r="E418" s="8" t="s">
        <v>482</v>
      </c>
      <c r="F418" s="8" t="s">
        <v>761</v>
      </c>
      <c r="G418" s="23"/>
      <c r="H418" s="23">
        <v>400</v>
      </c>
      <c r="I418" s="27">
        <v>2051.28205128205</v>
      </c>
      <c r="J418" s="27"/>
      <c r="K418" s="27">
        <v>2400</v>
      </c>
      <c r="L418" s="27"/>
      <c r="M418" s="27"/>
      <c r="N418" s="38"/>
      <c r="O418" s="10"/>
      <c r="P418" s="6"/>
      <c r="Q418" s="6"/>
    </row>
    <row r="419" s="8" customFormat="1" hidden="1" customHeight="1" spans="1:17">
      <c r="A419" s="21" t="s">
        <v>15</v>
      </c>
      <c r="B419" s="8" t="s">
        <v>37</v>
      </c>
      <c r="C419" s="8" t="s">
        <v>761</v>
      </c>
      <c r="D419" s="8" t="s">
        <v>771</v>
      </c>
      <c r="E419" s="8" t="s">
        <v>772</v>
      </c>
      <c r="F419" s="8" t="s">
        <v>761</v>
      </c>
      <c r="G419" s="23" t="s">
        <v>20</v>
      </c>
      <c r="H419" s="8">
        <v>100</v>
      </c>
      <c r="I419" s="27">
        <v>1711.97</v>
      </c>
      <c r="J419" s="27">
        <f>I419*0.17</f>
        <v>291.0349</v>
      </c>
      <c r="K419" s="36">
        <f t="shared" ref="K419:K424" si="134">I419+J419</f>
        <v>2003.0049</v>
      </c>
      <c r="L419" s="37"/>
      <c r="M419" s="37"/>
      <c r="N419" s="38">
        <f>SUM(K419:K421)</f>
        <v>58446.0049</v>
      </c>
      <c r="O419" s="10"/>
      <c r="P419" s="6"/>
      <c r="Q419" s="6"/>
    </row>
    <row r="420" s="8" customFormat="1" hidden="1" customHeight="1" spans="1:17">
      <c r="A420" s="21" t="s">
        <v>15</v>
      </c>
      <c r="B420" s="8" t="s">
        <v>16</v>
      </c>
      <c r="C420" s="8" t="s">
        <v>770</v>
      </c>
      <c r="D420" s="8" t="s">
        <v>773</v>
      </c>
      <c r="E420" s="8" t="s">
        <v>481</v>
      </c>
      <c r="F420" s="8" t="s">
        <v>397</v>
      </c>
      <c r="G420" s="23" t="s">
        <v>20</v>
      </c>
      <c r="H420" s="8">
        <v>1500</v>
      </c>
      <c r="I420" s="35">
        <v>46333.33</v>
      </c>
      <c r="J420" s="27">
        <v>7876.67</v>
      </c>
      <c r="K420" s="36">
        <f t="shared" si="134"/>
        <v>54210</v>
      </c>
      <c r="L420" s="37"/>
      <c r="M420" s="37"/>
      <c r="N420" s="38"/>
      <c r="O420" s="10"/>
      <c r="P420" s="6"/>
      <c r="Q420" s="6"/>
    </row>
    <row r="421" s="8" customFormat="1" hidden="1" customHeight="1" spans="1:17">
      <c r="A421" s="21" t="s">
        <v>15</v>
      </c>
      <c r="B421" s="26" t="s">
        <v>108</v>
      </c>
      <c r="C421" s="26" t="s">
        <v>770</v>
      </c>
      <c r="D421" s="8" t="s">
        <v>773</v>
      </c>
      <c r="E421" s="8" t="s">
        <v>774</v>
      </c>
      <c r="F421" s="8" t="s">
        <v>775</v>
      </c>
      <c r="G421" s="23" t="s">
        <v>20</v>
      </c>
      <c r="H421" s="8">
        <v>100</v>
      </c>
      <c r="I421" s="27">
        <f t="shared" ref="I421:I426" si="135">K421/1.17</f>
        <v>1908.54700854701</v>
      </c>
      <c r="J421" s="27">
        <f t="shared" ref="J421:J426" si="136">K421-I421</f>
        <v>324.452991452991</v>
      </c>
      <c r="K421" s="36">
        <v>2233</v>
      </c>
      <c r="L421" s="37"/>
      <c r="M421" s="37"/>
      <c r="N421" s="38"/>
      <c r="O421" s="10"/>
      <c r="P421" s="6"/>
      <c r="Q421" s="6"/>
    </row>
    <row r="422" s="8" customFormat="1" hidden="1" customHeight="1" spans="1:17">
      <c r="A422" s="21" t="s">
        <v>15</v>
      </c>
      <c r="B422" s="8" t="s">
        <v>83</v>
      </c>
      <c r="C422" s="8" t="s">
        <v>22</v>
      </c>
      <c r="D422" s="73" t="s">
        <v>776</v>
      </c>
      <c r="E422" s="8" t="s">
        <v>777</v>
      </c>
      <c r="F422" s="8" t="s">
        <v>764</v>
      </c>
      <c r="G422" s="23" t="s">
        <v>20</v>
      </c>
      <c r="H422" s="8">
        <v>3200</v>
      </c>
      <c r="I422" s="45">
        <v>66379.49</v>
      </c>
      <c r="J422" s="27">
        <v>11284.51</v>
      </c>
      <c r="K422" s="36">
        <f t="shared" si="134"/>
        <v>77664</v>
      </c>
      <c r="L422" s="37"/>
      <c r="M422" s="37"/>
      <c r="N422" s="38">
        <f>SUM(K422:K427)</f>
        <v>201604</v>
      </c>
      <c r="O422" s="10"/>
      <c r="P422" s="6"/>
      <c r="Q422" s="6"/>
    </row>
    <row r="423" s="8" customFormat="1" hidden="1" customHeight="1" spans="1:17">
      <c r="A423" s="21" t="s">
        <v>15</v>
      </c>
      <c r="B423" s="8" t="s">
        <v>83</v>
      </c>
      <c r="C423" s="8" t="s">
        <v>22</v>
      </c>
      <c r="D423" s="73" t="s">
        <v>776</v>
      </c>
      <c r="E423" s="8" t="s">
        <v>777</v>
      </c>
      <c r="F423" s="8" t="s">
        <v>764</v>
      </c>
      <c r="G423" s="23" t="s">
        <v>20</v>
      </c>
      <c r="H423" s="8">
        <v>400</v>
      </c>
      <c r="I423" s="45">
        <v>8297.44</v>
      </c>
      <c r="J423" s="27">
        <v>1410.56</v>
      </c>
      <c r="K423" s="36">
        <f t="shared" si="134"/>
        <v>9708</v>
      </c>
      <c r="L423" s="37"/>
      <c r="M423" s="37"/>
      <c r="N423" s="38"/>
      <c r="O423" s="10"/>
      <c r="P423" s="6"/>
      <c r="Q423" s="6"/>
    </row>
    <row r="424" s="8" customFormat="1" hidden="1" customHeight="1" spans="1:17">
      <c r="A424" s="21" t="s">
        <v>15</v>
      </c>
      <c r="B424" s="8" t="s">
        <v>16</v>
      </c>
      <c r="C424" s="8" t="s">
        <v>22</v>
      </c>
      <c r="D424" s="73" t="s">
        <v>776</v>
      </c>
      <c r="E424" s="8" t="s">
        <v>777</v>
      </c>
      <c r="F424" s="8" t="s">
        <v>764</v>
      </c>
      <c r="G424" s="23" t="s">
        <v>20</v>
      </c>
      <c r="H424" s="8">
        <v>2000</v>
      </c>
      <c r="I424" s="35">
        <v>41487.18</v>
      </c>
      <c r="J424" s="27">
        <v>7052.82</v>
      </c>
      <c r="K424" s="36">
        <f t="shared" si="134"/>
        <v>48540</v>
      </c>
      <c r="L424" s="37"/>
      <c r="M424" s="37"/>
      <c r="N424" s="38"/>
      <c r="O424" s="10"/>
      <c r="P424" s="6"/>
      <c r="Q424" s="6"/>
    </row>
    <row r="425" s="8" customFormat="1" hidden="1" customHeight="1" spans="1:17">
      <c r="A425" s="21" t="s">
        <v>15</v>
      </c>
      <c r="B425" s="8" t="s">
        <v>101</v>
      </c>
      <c r="C425" s="8" t="s">
        <v>22</v>
      </c>
      <c r="D425" s="74" t="s">
        <v>776</v>
      </c>
      <c r="E425" s="8" t="s">
        <v>777</v>
      </c>
      <c r="F425" s="8" t="s">
        <v>764</v>
      </c>
      <c r="G425" s="23" t="s">
        <v>20</v>
      </c>
      <c r="H425" s="8">
        <v>400</v>
      </c>
      <c r="I425" s="45">
        <f t="shared" si="135"/>
        <v>7264.95726495727</v>
      </c>
      <c r="J425" s="27">
        <f t="shared" si="136"/>
        <v>1235.04273504273</v>
      </c>
      <c r="K425" s="36">
        <v>8500</v>
      </c>
      <c r="L425" s="37"/>
      <c r="M425" s="37"/>
      <c r="N425" s="38"/>
      <c r="O425" s="10"/>
      <c r="P425" s="6"/>
      <c r="Q425" s="6"/>
    </row>
    <row r="426" s="8" customFormat="1" hidden="1" customHeight="1" spans="1:17">
      <c r="A426" s="21" t="s">
        <v>15</v>
      </c>
      <c r="B426" s="26" t="s">
        <v>778</v>
      </c>
      <c r="C426" s="26" t="s">
        <v>22</v>
      </c>
      <c r="D426" s="73" t="s">
        <v>776</v>
      </c>
      <c r="E426" s="8" t="s">
        <v>777</v>
      </c>
      <c r="F426" s="8" t="s">
        <v>764</v>
      </c>
      <c r="G426" s="23" t="s">
        <v>20</v>
      </c>
      <c r="H426" s="8">
        <v>2000</v>
      </c>
      <c r="I426" s="45">
        <f t="shared" si="135"/>
        <v>41487.1794871795</v>
      </c>
      <c r="J426" s="27">
        <f t="shared" si="136"/>
        <v>7052.82051282051</v>
      </c>
      <c r="K426" s="36">
        <v>48540</v>
      </c>
      <c r="L426" s="37"/>
      <c r="M426" s="37"/>
      <c r="N426" s="38"/>
      <c r="O426" s="10"/>
      <c r="P426" s="6"/>
      <c r="Q426" s="6"/>
    </row>
    <row r="427" s="8" customFormat="1" hidden="1" customHeight="1" spans="1:17">
      <c r="A427" s="21" t="s">
        <v>15</v>
      </c>
      <c r="B427" s="26" t="s">
        <v>209</v>
      </c>
      <c r="C427" s="26" t="s">
        <v>22</v>
      </c>
      <c r="D427" s="8" t="s">
        <v>776</v>
      </c>
      <c r="E427" s="8" t="s">
        <v>779</v>
      </c>
      <c r="G427" s="23"/>
      <c r="H427" s="8">
        <v>400</v>
      </c>
      <c r="I427" s="27">
        <v>7394.87</v>
      </c>
      <c r="J427" s="27">
        <v>1257.13</v>
      </c>
      <c r="K427" s="36">
        <f t="shared" ref="K427:K433" si="137">I427+J427</f>
        <v>8652</v>
      </c>
      <c r="L427" s="37"/>
      <c r="M427" s="37"/>
      <c r="N427" s="38"/>
      <c r="O427" s="10"/>
      <c r="P427" s="6"/>
      <c r="Q427" s="6"/>
    </row>
    <row r="428" s="8" customFormat="1" hidden="1" customHeight="1" spans="1:17">
      <c r="A428" s="21" t="s">
        <v>15</v>
      </c>
      <c r="B428" s="8" t="s">
        <v>21</v>
      </c>
      <c r="C428" s="8" t="s">
        <v>22</v>
      </c>
      <c r="D428" s="8" t="s">
        <v>776</v>
      </c>
      <c r="E428" s="8" t="s">
        <v>780</v>
      </c>
      <c r="F428" s="8" t="s">
        <v>781</v>
      </c>
      <c r="G428" s="23"/>
      <c r="H428" s="8">
        <v>400</v>
      </c>
      <c r="I428" s="27">
        <f>K428/1.17</f>
        <v>5405.12820512821</v>
      </c>
      <c r="J428" s="27">
        <f>I428*0.17</f>
        <v>918.871794871795</v>
      </c>
      <c r="K428" s="36">
        <v>6324</v>
      </c>
      <c r="L428" s="37"/>
      <c r="M428" s="37"/>
      <c r="N428" s="38">
        <f>SUM(K428:K433)</f>
        <v>248264.4</v>
      </c>
      <c r="O428" s="10"/>
      <c r="P428" s="6"/>
      <c r="Q428" s="6"/>
    </row>
    <row r="429" s="8" customFormat="1" hidden="1" customHeight="1" spans="1:17">
      <c r="A429" s="21" t="s">
        <v>15</v>
      </c>
      <c r="B429" s="8" t="s">
        <v>16</v>
      </c>
      <c r="C429" s="8" t="s">
        <v>174</v>
      </c>
      <c r="D429" s="8" t="s">
        <v>782</v>
      </c>
      <c r="E429" s="8" t="s">
        <v>783</v>
      </c>
      <c r="F429" s="8" t="s">
        <v>25</v>
      </c>
      <c r="G429" s="23" t="s">
        <v>20</v>
      </c>
      <c r="H429" s="8">
        <v>1000</v>
      </c>
      <c r="I429" s="35">
        <v>17666.67</v>
      </c>
      <c r="J429" s="27">
        <v>3003.33</v>
      </c>
      <c r="K429" s="36">
        <f t="shared" si="137"/>
        <v>20670</v>
      </c>
      <c r="L429" s="37"/>
      <c r="M429" s="37"/>
      <c r="N429" s="38"/>
      <c r="O429" s="10"/>
      <c r="P429" s="6"/>
      <c r="Q429" s="6"/>
    </row>
    <row r="430" s="8" customFormat="1" hidden="1" customHeight="1" spans="1:17">
      <c r="A430" s="21"/>
      <c r="B430" s="26" t="s">
        <v>784</v>
      </c>
      <c r="C430" s="26" t="s">
        <v>785</v>
      </c>
      <c r="D430" s="8" t="s">
        <v>786</v>
      </c>
      <c r="E430" s="8" t="s">
        <v>787</v>
      </c>
      <c r="G430" s="23"/>
      <c r="H430" s="8">
        <v>480</v>
      </c>
      <c r="I430" s="27">
        <v>12873.85</v>
      </c>
      <c r="J430" s="27">
        <v>2188.55</v>
      </c>
      <c r="K430" s="36">
        <f t="shared" si="137"/>
        <v>15062.4</v>
      </c>
      <c r="L430" s="37"/>
      <c r="M430" s="37"/>
      <c r="N430" s="38"/>
      <c r="O430" s="10"/>
      <c r="P430" s="6"/>
      <c r="Q430" s="6"/>
    </row>
    <row r="431" s="8" customFormat="1" hidden="1" customHeight="1" spans="1:17">
      <c r="A431" s="21" t="s">
        <v>15</v>
      </c>
      <c r="B431" s="8" t="s">
        <v>83</v>
      </c>
      <c r="C431" s="8" t="s">
        <v>138</v>
      </c>
      <c r="D431" s="8" t="s">
        <v>788</v>
      </c>
      <c r="E431" s="8" t="s">
        <v>789</v>
      </c>
      <c r="F431" s="8" t="s">
        <v>790</v>
      </c>
      <c r="G431" s="23" t="s">
        <v>20</v>
      </c>
      <c r="H431" s="8">
        <v>1600</v>
      </c>
      <c r="I431" s="50">
        <v>58748.72</v>
      </c>
      <c r="J431" s="27">
        <v>9987.28</v>
      </c>
      <c r="K431" s="36">
        <f t="shared" si="137"/>
        <v>68736</v>
      </c>
      <c r="L431" s="37"/>
      <c r="M431" s="37"/>
      <c r="N431" s="38"/>
      <c r="O431" s="10"/>
      <c r="P431" s="6"/>
      <c r="Q431" s="6"/>
    </row>
    <row r="432" s="8" customFormat="1" hidden="1" customHeight="1" spans="1:17">
      <c r="A432" s="21" t="s">
        <v>15</v>
      </c>
      <c r="B432" s="8" t="s">
        <v>83</v>
      </c>
      <c r="C432" s="8" t="s">
        <v>138</v>
      </c>
      <c r="D432" s="8" t="s">
        <v>788</v>
      </c>
      <c r="E432" s="8" t="s">
        <v>789</v>
      </c>
      <c r="F432" s="8" t="s">
        <v>790</v>
      </c>
      <c r="G432" s="23" t="s">
        <v>20</v>
      </c>
      <c r="H432" s="8">
        <v>2000</v>
      </c>
      <c r="I432" s="45">
        <v>73435.9</v>
      </c>
      <c r="J432" s="27">
        <v>12484.1</v>
      </c>
      <c r="K432" s="36">
        <f t="shared" si="137"/>
        <v>85920</v>
      </c>
      <c r="L432" s="37"/>
      <c r="M432" s="37"/>
      <c r="N432" s="38"/>
      <c r="O432" s="10"/>
      <c r="P432" s="6"/>
      <c r="Q432" s="6"/>
    </row>
    <row r="433" s="8" customFormat="1" hidden="1" customHeight="1" spans="1:17">
      <c r="A433" s="21" t="s">
        <v>15</v>
      </c>
      <c r="B433" s="8" t="s">
        <v>83</v>
      </c>
      <c r="C433" s="8" t="s">
        <v>138</v>
      </c>
      <c r="D433" s="8" t="s">
        <v>788</v>
      </c>
      <c r="E433" s="8" t="s">
        <v>791</v>
      </c>
      <c r="F433" s="8" t="s">
        <v>790</v>
      </c>
      <c r="G433" s="23" t="s">
        <v>20</v>
      </c>
      <c r="H433" s="8">
        <v>1200</v>
      </c>
      <c r="I433" s="45">
        <v>44061.54</v>
      </c>
      <c r="J433" s="27">
        <v>7490.46</v>
      </c>
      <c r="K433" s="36">
        <f t="shared" si="137"/>
        <v>51552</v>
      </c>
      <c r="L433" s="37"/>
      <c r="M433" s="37"/>
      <c r="N433" s="38"/>
      <c r="O433" s="10"/>
      <c r="P433" s="6"/>
      <c r="Q433" s="6"/>
    </row>
    <row r="434" s="8" customFormat="1" hidden="1" customHeight="1" spans="1:17">
      <c r="A434" s="21" t="s">
        <v>15</v>
      </c>
      <c r="B434" s="8" t="s">
        <v>260</v>
      </c>
      <c r="C434" s="8" t="s">
        <v>261</v>
      </c>
      <c r="D434" s="8" t="s">
        <v>792</v>
      </c>
      <c r="E434" s="8" t="s">
        <v>793</v>
      </c>
      <c r="F434" s="8" t="s">
        <v>794</v>
      </c>
      <c r="G434" s="23" t="s">
        <v>278</v>
      </c>
      <c r="H434" s="8">
        <v>8</v>
      </c>
      <c r="I434" s="45">
        <f t="shared" ref="I434:I443" si="138">K434/1.17</f>
        <v>205.128205128205</v>
      </c>
      <c r="J434" s="27">
        <f>K434-I434</f>
        <v>34.8717948717949</v>
      </c>
      <c r="K434" s="36">
        <v>240</v>
      </c>
      <c r="L434" s="37"/>
      <c r="M434" s="37"/>
      <c r="N434" s="38">
        <f>K434+K435</f>
        <v>6474.0057</v>
      </c>
      <c r="O434" s="10"/>
      <c r="P434" s="6"/>
      <c r="Q434" s="6"/>
    </row>
    <row r="435" s="8" customFormat="1" hidden="1" customHeight="1" spans="1:17">
      <c r="A435" s="21" t="s">
        <v>15</v>
      </c>
      <c r="B435" s="8" t="s">
        <v>266</v>
      </c>
      <c r="C435" s="8" t="s">
        <v>795</v>
      </c>
      <c r="D435" s="8" t="s">
        <v>796</v>
      </c>
      <c r="E435" s="8" t="s">
        <v>797</v>
      </c>
      <c r="F435" s="8" t="s">
        <v>795</v>
      </c>
      <c r="G435" s="23" t="s">
        <v>20</v>
      </c>
      <c r="H435" s="8">
        <v>200</v>
      </c>
      <c r="I435" s="27">
        <v>5328.21</v>
      </c>
      <c r="J435" s="27">
        <f t="shared" ref="J435:J440" si="139">I435*0.17</f>
        <v>905.7957</v>
      </c>
      <c r="K435" s="36">
        <f>I435+J435</f>
        <v>6234.0057</v>
      </c>
      <c r="L435" s="37"/>
      <c r="M435" s="37"/>
      <c r="N435" s="38"/>
      <c r="O435" s="10"/>
      <c r="P435" s="6"/>
      <c r="Q435" s="6"/>
    </row>
    <row r="436" s="1" customFormat="1" customHeight="1" spans="1:17">
      <c r="A436" s="12" t="s">
        <v>15</v>
      </c>
      <c r="B436" s="24" t="s">
        <v>21</v>
      </c>
      <c r="C436" s="25" t="s">
        <v>22</v>
      </c>
      <c r="D436" s="25" t="s">
        <v>798</v>
      </c>
      <c r="E436" s="1" t="s">
        <v>799</v>
      </c>
      <c r="F436" s="13" t="s">
        <v>800</v>
      </c>
      <c r="G436" s="14" t="s">
        <v>20</v>
      </c>
      <c r="H436" s="13">
        <v>20</v>
      </c>
      <c r="I436" s="39">
        <f t="shared" si="138"/>
        <v>1492.30769230769</v>
      </c>
      <c r="J436" s="15">
        <f>K436-I436</f>
        <v>253.692307692308</v>
      </c>
      <c r="K436" s="40">
        <v>1746</v>
      </c>
      <c r="L436" s="41">
        <f>K436*0.936</f>
        <v>1634.256</v>
      </c>
      <c r="M436" s="41">
        <f>L436/H436</f>
        <v>81.7128</v>
      </c>
      <c r="N436" s="42">
        <f>K436+K437</f>
        <v>19985.9958</v>
      </c>
      <c r="O436" s="17"/>
      <c r="P436" s="7"/>
      <c r="Q436" s="7"/>
    </row>
    <row r="437" s="8" customFormat="1" hidden="1" customHeight="1" spans="1:17">
      <c r="A437" s="21" t="s">
        <v>15</v>
      </c>
      <c r="B437" s="8" t="s">
        <v>162</v>
      </c>
      <c r="C437" s="8" t="s">
        <v>801</v>
      </c>
      <c r="D437" s="8" t="s">
        <v>798</v>
      </c>
      <c r="E437" s="8" t="s">
        <v>802</v>
      </c>
      <c r="F437" s="8" t="s">
        <v>494</v>
      </c>
      <c r="G437" s="23" t="s">
        <v>26</v>
      </c>
      <c r="H437" s="8">
        <v>1200</v>
      </c>
      <c r="I437" s="27">
        <v>15589.74</v>
      </c>
      <c r="J437" s="27">
        <f t="shared" si="139"/>
        <v>2650.2558</v>
      </c>
      <c r="K437" s="36">
        <f>I437+J437</f>
        <v>18239.9958</v>
      </c>
      <c r="L437" s="37"/>
      <c r="M437" s="37"/>
      <c r="N437" s="38"/>
      <c r="O437" s="10"/>
      <c r="P437" s="6"/>
      <c r="Q437" s="6"/>
    </row>
    <row r="438" s="8" customFormat="1" hidden="1" customHeight="1" spans="1:17">
      <c r="A438" s="21"/>
      <c r="B438" s="8" t="s">
        <v>21</v>
      </c>
      <c r="C438" s="8" t="s">
        <v>801</v>
      </c>
      <c r="D438" s="8" t="s">
        <v>798</v>
      </c>
      <c r="E438" s="8" t="s">
        <v>799</v>
      </c>
      <c r="F438" s="8" t="s">
        <v>800</v>
      </c>
      <c r="G438" s="23"/>
      <c r="H438" s="8">
        <v>40</v>
      </c>
      <c r="I438" s="27">
        <f t="shared" si="138"/>
        <v>2984.61538461538</v>
      </c>
      <c r="J438" s="27">
        <f t="shared" si="139"/>
        <v>507.384615384615</v>
      </c>
      <c r="K438" s="71">
        <v>3492</v>
      </c>
      <c r="L438" s="71"/>
      <c r="M438" s="71"/>
      <c r="N438" s="38">
        <f>SUM(K438:K440)</f>
        <v>3759.5</v>
      </c>
      <c r="O438" s="10"/>
      <c r="P438" s="6"/>
      <c r="Q438" s="6"/>
    </row>
    <row r="439" s="8" customFormat="1" hidden="1" customHeight="1" spans="1:17">
      <c r="A439" s="21" t="s">
        <v>15</v>
      </c>
      <c r="B439" s="8" t="s">
        <v>160</v>
      </c>
      <c r="C439" s="8" t="s">
        <v>246</v>
      </c>
      <c r="D439" s="8" t="s">
        <v>803</v>
      </c>
      <c r="E439" s="8" t="s">
        <v>593</v>
      </c>
      <c r="F439" s="8" t="s">
        <v>246</v>
      </c>
      <c r="G439" s="23" t="s">
        <v>249</v>
      </c>
      <c r="H439" s="8">
        <v>0.5</v>
      </c>
      <c r="I439" s="27">
        <f t="shared" si="138"/>
        <v>138.888888888889</v>
      </c>
      <c r="J439" s="27">
        <f t="shared" si="139"/>
        <v>23.6111111111111</v>
      </c>
      <c r="K439" s="36">
        <v>162.5</v>
      </c>
      <c r="L439" s="37"/>
      <c r="M439" s="37"/>
      <c r="N439" s="38"/>
      <c r="O439" s="10"/>
      <c r="P439" s="6"/>
      <c r="Q439" s="6"/>
    </row>
    <row r="440" s="8" customFormat="1" hidden="1" customHeight="1" spans="1:17">
      <c r="A440" s="21" t="s">
        <v>15</v>
      </c>
      <c r="B440" s="8" t="s">
        <v>160</v>
      </c>
      <c r="C440" s="8" t="s">
        <v>246</v>
      </c>
      <c r="D440" s="8" t="s">
        <v>804</v>
      </c>
      <c r="E440" s="8" t="s">
        <v>593</v>
      </c>
      <c r="F440" s="8" t="s">
        <v>246</v>
      </c>
      <c r="G440" s="23" t="s">
        <v>249</v>
      </c>
      <c r="H440" s="8">
        <v>1</v>
      </c>
      <c r="I440" s="27">
        <f t="shared" si="138"/>
        <v>89.7435897435898</v>
      </c>
      <c r="J440" s="27">
        <f t="shared" si="139"/>
        <v>15.2564102564103</v>
      </c>
      <c r="K440" s="36">
        <v>105</v>
      </c>
      <c r="L440" s="37"/>
      <c r="M440" s="37"/>
      <c r="N440" s="38"/>
      <c r="O440" s="10"/>
      <c r="P440" s="6"/>
      <c r="Q440" s="6"/>
    </row>
    <row r="441" s="8" customFormat="1" hidden="1" customHeight="1" spans="1:17">
      <c r="A441" s="21" t="s">
        <v>15</v>
      </c>
      <c r="B441" s="26" t="s">
        <v>21</v>
      </c>
      <c r="C441" s="26" t="s">
        <v>131</v>
      </c>
      <c r="D441" s="26" t="s">
        <v>805</v>
      </c>
      <c r="E441" s="26" t="s">
        <v>806</v>
      </c>
      <c r="F441" s="26" t="s">
        <v>807</v>
      </c>
      <c r="G441" s="23" t="s">
        <v>20</v>
      </c>
      <c r="H441" s="8">
        <v>180</v>
      </c>
      <c r="I441" s="45">
        <f t="shared" si="138"/>
        <v>284.615384615385</v>
      </c>
      <c r="J441" s="27">
        <f t="shared" ref="J441:J445" si="140">K441-I441</f>
        <v>48.3846153846154</v>
      </c>
      <c r="K441" s="36">
        <v>333</v>
      </c>
      <c r="L441" s="37"/>
      <c r="M441" s="37"/>
      <c r="N441" s="38">
        <f>K441+K442</f>
        <v>425.5</v>
      </c>
      <c r="O441" s="10"/>
      <c r="P441" s="6"/>
      <c r="Q441" s="6"/>
    </row>
    <row r="442" s="8" customFormat="1" hidden="1" customHeight="1" spans="1:17">
      <c r="A442" s="21" t="s">
        <v>15</v>
      </c>
      <c r="B442" s="26" t="s">
        <v>21</v>
      </c>
      <c r="C442" s="26" t="s">
        <v>131</v>
      </c>
      <c r="D442" s="26" t="s">
        <v>805</v>
      </c>
      <c r="E442" s="26" t="s">
        <v>806</v>
      </c>
      <c r="F442" s="26" t="s">
        <v>807</v>
      </c>
      <c r="G442" s="23" t="s">
        <v>20</v>
      </c>
      <c r="H442" s="8">
        <v>50</v>
      </c>
      <c r="I442" s="53">
        <f t="shared" si="138"/>
        <v>79.0598290598291</v>
      </c>
      <c r="J442" s="27">
        <f t="shared" si="140"/>
        <v>13.4401709401709</v>
      </c>
      <c r="K442" s="36">
        <v>92.5</v>
      </c>
      <c r="L442" s="37"/>
      <c r="M442" s="37"/>
      <c r="N442" s="38"/>
      <c r="O442" s="10"/>
      <c r="P442" s="6"/>
      <c r="Q442" s="6"/>
    </row>
    <row r="443" s="8" customFormat="1" hidden="1" customHeight="1" spans="1:17">
      <c r="A443" s="21"/>
      <c r="B443" s="8" t="s">
        <v>21</v>
      </c>
      <c r="C443" s="8" t="s">
        <v>131</v>
      </c>
      <c r="D443" s="8" t="s">
        <v>808</v>
      </c>
      <c r="E443" s="8" t="s">
        <v>809</v>
      </c>
      <c r="F443" s="8" t="s">
        <v>810</v>
      </c>
      <c r="G443" s="23"/>
      <c r="H443" s="8">
        <v>50</v>
      </c>
      <c r="I443" s="27">
        <f t="shared" si="138"/>
        <v>106.837606837607</v>
      </c>
      <c r="J443" s="27">
        <f>I443*0.17</f>
        <v>18.1623931623932</v>
      </c>
      <c r="K443" s="48">
        <v>125</v>
      </c>
      <c r="L443" s="48"/>
      <c r="M443" s="48"/>
      <c r="N443" s="38">
        <f>K444+K443</f>
        <v>565.0019</v>
      </c>
      <c r="O443" s="10"/>
      <c r="P443" s="6"/>
      <c r="Q443" s="6"/>
    </row>
    <row r="444" s="8" customFormat="1" hidden="1" customHeight="1" spans="1:17">
      <c r="A444" s="21" t="s">
        <v>15</v>
      </c>
      <c r="B444" s="8" t="s">
        <v>491</v>
      </c>
      <c r="C444" s="8" t="s">
        <v>811</v>
      </c>
      <c r="D444" s="8" t="s">
        <v>812</v>
      </c>
      <c r="E444" s="8" t="s">
        <v>35</v>
      </c>
      <c r="F444" s="8" t="s">
        <v>811</v>
      </c>
      <c r="G444" s="23" t="s">
        <v>278</v>
      </c>
      <c r="H444" s="8">
        <v>800</v>
      </c>
      <c r="I444" s="27">
        <v>376.07</v>
      </c>
      <c r="J444" s="27">
        <f>I444*0.17</f>
        <v>63.9319</v>
      </c>
      <c r="K444" s="36">
        <f>I444+J444</f>
        <v>440.0019</v>
      </c>
      <c r="L444" s="37"/>
      <c r="M444" s="37"/>
      <c r="N444" s="38"/>
      <c r="O444" s="10"/>
      <c r="P444" s="6"/>
      <c r="Q444" s="6"/>
    </row>
    <row r="445" s="8" customFormat="1" hidden="1" customHeight="1" spans="1:17">
      <c r="A445" s="21" t="s">
        <v>15</v>
      </c>
      <c r="B445" s="8" t="s">
        <v>260</v>
      </c>
      <c r="C445" s="8" t="s">
        <v>261</v>
      </c>
      <c r="D445" s="8" t="s">
        <v>813</v>
      </c>
      <c r="F445" s="8" t="s">
        <v>794</v>
      </c>
      <c r="G445" s="23" t="s">
        <v>814</v>
      </c>
      <c r="H445" s="8">
        <v>9</v>
      </c>
      <c r="I445" s="45">
        <f t="shared" ref="I445:I455" si="141">K445/1.17</f>
        <v>753.846153846154</v>
      </c>
      <c r="J445" s="27">
        <f t="shared" si="140"/>
        <v>128.153846153846</v>
      </c>
      <c r="K445" s="36">
        <v>882</v>
      </c>
      <c r="L445" s="37"/>
      <c r="M445" s="37"/>
      <c r="N445" s="38">
        <f>SUM(K445:K448)</f>
        <v>24073</v>
      </c>
      <c r="O445" s="10"/>
      <c r="P445" s="6"/>
      <c r="Q445" s="6"/>
    </row>
    <row r="446" s="8" customFormat="1" hidden="1" customHeight="1" spans="1:17">
      <c r="A446" s="21" t="s">
        <v>15</v>
      </c>
      <c r="B446" s="8" t="s">
        <v>16</v>
      </c>
      <c r="C446" s="8" t="s">
        <v>138</v>
      </c>
      <c r="D446" s="8" t="s">
        <v>815</v>
      </c>
      <c r="E446" s="8" t="s">
        <v>816</v>
      </c>
      <c r="F446" s="8" t="s">
        <v>817</v>
      </c>
      <c r="G446" s="23" t="s">
        <v>26</v>
      </c>
      <c r="H446" s="8">
        <v>100</v>
      </c>
      <c r="I446" s="35">
        <v>7270.09</v>
      </c>
      <c r="J446" s="27">
        <v>1235.91</v>
      </c>
      <c r="K446" s="36">
        <f>I446+J446</f>
        <v>8506</v>
      </c>
      <c r="L446" s="37"/>
      <c r="M446" s="37"/>
      <c r="N446" s="38"/>
      <c r="O446" s="10"/>
      <c r="P446" s="6"/>
      <c r="Q446" s="6"/>
    </row>
    <row r="447" s="1" customFormat="1" customHeight="1" spans="1:17">
      <c r="A447" s="12" t="s">
        <v>15</v>
      </c>
      <c r="B447" s="24" t="s">
        <v>21</v>
      </c>
      <c r="C447" s="25" t="s">
        <v>818</v>
      </c>
      <c r="D447" s="25" t="s">
        <v>819</v>
      </c>
      <c r="E447" s="1" t="s">
        <v>700</v>
      </c>
      <c r="F447" s="13" t="s">
        <v>820</v>
      </c>
      <c r="G447" s="14" t="s">
        <v>20</v>
      </c>
      <c r="H447" s="13">
        <v>100</v>
      </c>
      <c r="I447" s="39">
        <f t="shared" si="141"/>
        <v>653.846153846154</v>
      </c>
      <c r="J447" s="15">
        <f t="shared" ref="J447:J454" si="142">K447-I447</f>
        <v>111.153846153846</v>
      </c>
      <c r="K447" s="40">
        <v>765</v>
      </c>
      <c r="L447" s="41">
        <f>K447*0.936</f>
        <v>716.04</v>
      </c>
      <c r="M447" s="41">
        <f>L447/H447</f>
        <v>7.1604</v>
      </c>
      <c r="N447" s="42"/>
      <c r="O447" s="17"/>
      <c r="P447" s="7"/>
      <c r="Q447" s="7"/>
    </row>
    <row r="448" s="8" customFormat="1" hidden="1" customHeight="1" spans="1:17">
      <c r="A448" s="21" t="s">
        <v>15</v>
      </c>
      <c r="B448" s="58" t="s">
        <v>260</v>
      </c>
      <c r="C448" s="58" t="s">
        <v>821</v>
      </c>
      <c r="D448" s="8" t="s">
        <v>822</v>
      </c>
      <c r="E448" s="8" t="s">
        <v>823</v>
      </c>
      <c r="F448" s="8" t="s">
        <v>824</v>
      </c>
      <c r="G448" s="23"/>
      <c r="H448" s="8">
        <f>96+384</f>
        <v>480</v>
      </c>
      <c r="I448" s="45">
        <f t="shared" si="141"/>
        <v>11897.4358974359</v>
      </c>
      <c r="J448" s="27">
        <f t="shared" si="142"/>
        <v>2022.5641025641</v>
      </c>
      <c r="K448" s="36">
        <f>H448*29</f>
        <v>13920</v>
      </c>
      <c r="L448" s="37"/>
      <c r="M448" s="37"/>
      <c r="N448" s="38"/>
      <c r="O448" s="10"/>
      <c r="P448" s="6"/>
      <c r="Q448" s="6"/>
    </row>
    <row r="449" s="8" customFormat="1" hidden="1" customHeight="1" spans="1:17">
      <c r="A449" s="21" t="s">
        <v>15</v>
      </c>
      <c r="B449" s="8" t="s">
        <v>260</v>
      </c>
      <c r="C449" s="8" t="s">
        <v>821</v>
      </c>
      <c r="D449" s="8" t="s">
        <v>822</v>
      </c>
      <c r="E449" s="8" t="s">
        <v>823</v>
      </c>
      <c r="F449" s="8" t="s">
        <v>824</v>
      </c>
      <c r="G449" s="23" t="s">
        <v>42</v>
      </c>
      <c r="H449" s="8">
        <v>24</v>
      </c>
      <c r="I449" s="45">
        <f t="shared" si="141"/>
        <v>594.871794871795</v>
      </c>
      <c r="J449" s="27">
        <f t="shared" si="142"/>
        <v>101.128205128205</v>
      </c>
      <c r="K449" s="36">
        <v>696</v>
      </c>
      <c r="L449" s="37"/>
      <c r="M449" s="37"/>
      <c r="N449" s="38">
        <f>K449+K450</f>
        <v>1972.8</v>
      </c>
      <c r="O449" s="10"/>
      <c r="P449" s="6"/>
      <c r="Q449" s="6"/>
    </row>
    <row r="450" s="8" customFormat="1" hidden="1" customHeight="1" spans="1:17">
      <c r="A450" s="21" t="s">
        <v>15</v>
      </c>
      <c r="B450" s="58" t="s">
        <v>260</v>
      </c>
      <c r="C450" s="58" t="s">
        <v>261</v>
      </c>
      <c r="D450" s="8" t="s">
        <v>825</v>
      </c>
      <c r="E450" s="8" t="s">
        <v>826</v>
      </c>
      <c r="F450" s="8" t="s">
        <v>827</v>
      </c>
      <c r="G450" s="23" t="s">
        <v>20</v>
      </c>
      <c r="H450" s="8">
        <v>19</v>
      </c>
      <c r="I450" s="45">
        <f t="shared" si="141"/>
        <v>1091.28205128205</v>
      </c>
      <c r="J450" s="27">
        <f t="shared" si="142"/>
        <v>185.517948717949</v>
      </c>
      <c r="K450" s="36">
        <v>1276.8</v>
      </c>
      <c r="L450" s="37"/>
      <c r="M450" s="37"/>
      <c r="N450" s="38"/>
      <c r="O450" s="10"/>
      <c r="P450" s="6"/>
      <c r="Q450" s="6"/>
    </row>
    <row r="451" s="1" customFormat="1" customHeight="1" spans="1:17">
      <c r="A451" s="12" t="s">
        <v>15</v>
      </c>
      <c r="B451" s="75" t="s">
        <v>260</v>
      </c>
      <c r="C451" s="25" t="s">
        <v>261</v>
      </c>
      <c r="D451" s="25" t="s">
        <v>825</v>
      </c>
      <c r="E451" s="56" t="s">
        <v>828</v>
      </c>
      <c r="F451" s="13" t="s">
        <v>827</v>
      </c>
      <c r="G451" s="14" t="s">
        <v>20</v>
      </c>
      <c r="H451" s="13">
        <v>1</v>
      </c>
      <c r="I451" s="39">
        <f t="shared" si="141"/>
        <v>57.4358974358974</v>
      </c>
      <c r="J451" s="15">
        <f t="shared" si="142"/>
        <v>9.76410256410256</v>
      </c>
      <c r="K451" s="34">
        <v>67.2</v>
      </c>
      <c r="L451" s="41">
        <f>K451*0.936</f>
        <v>62.8992</v>
      </c>
      <c r="M451" s="41">
        <f>L451/H451</f>
        <v>62.8992</v>
      </c>
      <c r="N451" s="42">
        <f>SUM(K451:K458)</f>
        <v>37877.1962</v>
      </c>
      <c r="O451" s="17"/>
      <c r="P451" s="7"/>
      <c r="Q451" s="7"/>
    </row>
    <row r="452" s="1" customFormat="1" customHeight="1" spans="1:17">
      <c r="A452" s="12" t="s">
        <v>15</v>
      </c>
      <c r="B452" s="75" t="s">
        <v>260</v>
      </c>
      <c r="C452" s="25" t="s">
        <v>261</v>
      </c>
      <c r="D452" s="25" t="s">
        <v>825</v>
      </c>
      <c r="E452" s="56" t="s">
        <v>829</v>
      </c>
      <c r="F452" s="13" t="s">
        <v>827</v>
      </c>
      <c r="G452" s="14" t="s">
        <v>265</v>
      </c>
      <c r="H452" s="13">
        <v>108</v>
      </c>
      <c r="I452" s="39">
        <f t="shared" si="141"/>
        <v>516.923076923077</v>
      </c>
      <c r="J452" s="15">
        <f t="shared" si="142"/>
        <v>87.876923076923</v>
      </c>
      <c r="K452" s="34">
        <v>604.8</v>
      </c>
      <c r="L452" s="41">
        <f>K452*0.936</f>
        <v>566.0928</v>
      </c>
      <c r="M452" s="41">
        <f>L452/H452</f>
        <v>5.2416</v>
      </c>
      <c r="N452" s="42"/>
      <c r="O452" s="17"/>
      <c r="P452" s="7"/>
      <c r="Q452" s="7"/>
    </row>
    <row r="453" s="1" customFormat="1" customHeight="1" spans="1:17">
      <c r="A453" s="12" t="s">
        <v>15</v>
      </c>
      <c r="B453" s="1" t="s">
        <v>260</v>
      </c>
      <c r="C453" s="25" t="s">
        <v>261</v>
      </c>
      <c r="D453" s="25" t="s">
        <v>825</v>
      </c>
      <c r="E453" s="1" t="s">
        <v>830</v>
      </c>
      <c r="F453" s="13" t="s">
        <v>827</v>
      </c>
      <c r="G453" s="14" t="s">
        <v>265</v>
      </c>
      <c r="H453" s="13">
        <v>360</v>
      </c>
      <c r="I453" s="39">
        <f t="shared" si="141"/>
        <v>1723.07692307692</v>
      </c>
      <c r="J453" s="15">
        <f t="shared" si="142"/>
        <v>292.923076923077</v>
      </c>
      <c r="K453" s="34">
        <v>2016</v>
      </c>
      <c r="L453" s="41">
        <f>K453*0.936</f>
        <v>1886.976</v>
      </c>
      <c r="M453" s="41">
        <f>L453/H453</f>
        <v>5.2416</v>
      </c>
      <c r="N453" s="42"/>
      <c r="O453" s="17"/>
      <c r="P453" s="7"/>
      <c r="Q453" s="7"/>
    </row>
    <row r="454" s="1" customFormat="1" customHeight="1" spans="1:17">
      <c r="A454" s="12" t="s">
        <v>15</v>
      </c>
      <c r="B454" s="1" t="s">
        <v>260</v>
      </c>
      <c r="C454" s="25" t="s">
        <v>261</v>
      </c>
      <c r="D454" s="25" t="s">
        <v>825</v>
      </c>
      <c r="E454" s="56" t="s">
        <v>829</v>
      </c>
      <c r="F454" s="13" t="s">
        <v>827</v>
      </c>
      <c r="G454" s="14" t="s">
        <v>265</v>
      </c>
      <c r="H454" s="13">
        <v>132</v>
      </c>
      <c r="I454" s="39">
        <f t="shared" si="141"/>
        <v>631.794871794872</v>
      </c>
      <c r="J454" s="15">
        <f t="shared" si="142"/>
        <v>107.405128205128</v>
      </c>
      <c r="K454" s="34">
        <v>739.2</v>
      </c>
      <c r="L454" s="41">
        <f>K454*0.936</f>
        <v>691.8912</v>
      </c>
      <c r="M454" s="41">
        <f>L454/H454</f>
        <v>5.2416</v>
      </c>
      <c r="N454" s="42"/>
      <c r="O454" s="17"/>
      <c r="P454" s="7"/>
      <c r="Q454" s="7"/>
    </row>
    <row r="455" s="8" customFormat="1" hidden="1" customHeight="1" spans="1:17">
      <c r="A455" s="21" t="s">
        <v>15</v>
      </c>
      <c r="B455" s="8" t="s">
        <v>160</v>
      </c>
      <c r="C455" s="8" t="s">
        <v>246</v>
      </c>
      <c r="D455" s="8" t="s">
        <v>831</v>
      </c>
      <c r="E455" s="8" t="s">
        <v>832</v>
      </c>
      <c r="F455" s="8" t="s">
        <v>246</v>
      </c>
      <c r="G455" s="23" t="s">
        <v>249</v>
      </c>
      <c r="H455" s="8">
        <v>1</v>
      </c>
      <c r="I455" s="27">
        <f t="shared" si="141"/>
        <v>1196.5811965812</v>
      </c>
      <c r="J455" s="27">
        <f t="shared" ref="J455:J462" si="143">I455*0.17</f>
        <v>203.418803418803</v>
      </c>
      <c r="K455" s="36">
        <v>1400</v>
      </c>
      <c r="L455" s="37"/>
      <c r="M455" s="37"/>
      <c r="N455" s="38"/>
      <c r="O455" s="10"/>
      <c r="P455" s="6"/>
      <c r="Q455" s="6"/>
    </row>
    <row r="456" s="8" customFormat="1" hidden="1" customHeight="1" spans="1:17">
      <c r="A456" s="21" t="s">
        <v>15</v>
      </c>
      <c r="B456" s="8" t="s">
        <v>833</v>
      </c>
      <c r="C456" s="8" t="s">
        <v>834</v>
      </c>
      <c r="D456" s="8" t="s">
        <v>835</v>
      </c>
      <c r="E456" s="8" t="s">
        <v>836</v>
      </c>
      <c r="F456" s="8" t="s">
        <v>834</v>
      </c>
      <c r="G456" s="23" t="s">
        <v>20</v>
      </c>
      <c r="H456" s="8">
        <v>900</v>
      </c>
      <c r="I456" s="27">
        <v>18846.15</v>
      </c>
      <c r="J456" s="27">
        <f t="shared" si="143"/>
        <v>3203.8455</v>
      </c>
      <c r="K456" s="36">
        <f t="shared" ref="K456:K462" si="144">I456+J456</f>
        <v>22049.9955</v>
      </c>
      <c r="L456" s="37"/>
      <c r="M456" s="37"/>
      <c r="N456" s="38"/>
      <c r="O456" s="10"/>
      <c r="P456" s="6"/>
      <c r="Q456" s="6"/>
    </row>
    <row r="457" s="8" customFormat="1" hidden="1" customHeight="1" spans="1:17">
      <c r="A457" s="21" t="s">
        <v>15</v>
      </c>
      <c r="B457" s="8" t="s">
        <v>837</v>
      </c>
      <c r="C457" s="8" t="s">
        <v>834</v>
      </c>
      <c r="D457" s="8" t="s">
        <v>835</v>
      </c>
      <c r="E457" s="8" t="s">
        <v>838</v>
      </c>
      <c r="F457" s="8" t="s">
        <v>834</v>
      </c>
      <c r="G457" s="23" t="s">
        <v>20</v>
      </c>
      <c r="H457" s="8">
        <v>200</v>
      </c>
      <c r="I457" s="27">
        <v>2393.16</v>
      </c>
      <c r="J457" s="27">
        <f t="shared" si="143"/>
        <v>406.8372</v>
      </c>
      <c r="K457" s="36">
        <f t="shared" si="144"/>
        <v>2799.9972</v>
      </c>
      <c r="L457" s="37"/>
      <c r="M457" s="37"/>
      <c r="N457" s="38"/>
      <c r="O457" s="10"/>
      <c r="P457" s="6"/>
      <c r="Q457" s="6"/>
    </row>
    <row r="458" s="8" customFormat="1" hidden="1" customHeight="1" spans="1:17">
      <c r="A458" s="21" t="s">
        <v>15</v>
      </c>
      <c r="B458" s="8" t="s">
        <v>839</v>
      </c>
      <c r="C458" s="8" t="s">
        <v>834</v>
      </c>
      <c r="D458" s="8" t="s">
        <v>835</v>
      </c>
      <c r="E458" s="8" t="s">
        <v>838</v>
      </c>
      <c r="F458" s="8" t="s">
        <v>834</v>
      </c>
      <c r="G458" s="23" t="s">
        <v>20</v>
      </c>
      <c r="H458" s="8">
        <v>200</v>
      </c>
      <c r="I458" s="27">
        <v>7008.55</v>
      </c>
      <c r="J458" s="27">
        <f t="shared" si="143"/>
        <v>1191.4535</v>
      </c>
      <c r="K458" s="36">
        <f t="shared" si="144"/>
        <v>8200.0035</v>
      </c>
      <c r="L458" s="37"/>
      <c r="M458" s="37"/>
      <c r="N458" s="38"/>
      <c r="O458" s="10"/>
      <c r="P458" s="6"/>
      <c r="Q458" s="6"/>
    </row>
    <row r="459" s="8" customFormat="1" hidden="1" customHeight="1" spans="1:17">
      <c r="A459" s="21" t="s">
        <v>15</v>
      </c>
      <c r="B459" s="8" t="s">
        <v>355</v>
      </c>
      <c r="C459" s="8" t="s">
        <v>834</v>
      </c>
      <c r="D459" s="8" t="s">
        <v>835</v>
      </c>
      <c r="E459" s="8" t="s">
        <v>836</v>
      </c>
      <c r="F459" s="8" t="s">
        <v>834</v>
      </c>
      <c r="G459" s="23" t="s">
        <v>20</v>
      </c>
      <c r="H459" s="8">
        <v>900</v>
      </c>
      <c r="I459" s="27">
        <v>20384.62</v>
      </c>
      <c r="J459" s="27">
        <f t="shared" si="143"/>
        <v>3465.3854</v>
      </c>
      <c r="K459" s="36">
        <f t="shared" si="144"/>
        <v>23850.0054</v>
      </c>
      <c r="L459" s="37"/>
      <c r="M459" s="37"/>
      <c r="N459" s="38">
        <f>K459+K460</f>
        <v>39850.0011</v>
      </c>
      <c r="O459" s="10"/>
      <c r="P459" s="6"/>
      <c r="Q459" s="6"/>
    </row>
    <row r="460" s="8" customFormat="1" hidden="1" customHeight="1" spans="1:17">
      <c r="A460" s="21" t="s">
        <v>15</v>
      </c>
      <c r="B460" s="8" t="s">
        <v>840</v>
      </c>
      <c r="C460" s="8" t="s">
        <v>834</v>
      </c>
      <c r="D460" s="8" t="s">
        <v>835</v>
      </c>
      <c r="E460" s="8" t="s">
        <v>838</v>
      </c>
      <c r="F460" s="8" t="s">
        <v>834</v>
      </c>
      <c r="G460" s="23" t="s">
        <v>20</v>
      </c>
      <c r="H460" s="8">
        <v>400</v>
      </c>
      <c r="I460" s="27">
        <v>13675.21</v>
      </c>
      <c r="J460" s="27">
        <f t="shared" si="143"/>
        <v>2324.7857</v>
      </c>
      <c r="K460" s="36">
        <f t="shared" si="144"/>
        <v>15999.9957</v>
      </c>
      <c r="L460" s="37"/>
      <c r="M460" s="37"/>
      <c r="N460" s="38"/>
      <c r="O460" s="10"/>
      <c r="P460" s="6"/>
      <c r="Q460" s="6"/>
    </row>
    <row r="461" s="8" customFormat="1" hidden="1" customHeight="1" spans="1:17">
      <c r="A461" s="21" t="s">
        <v>15</v>
      </c>
      <c r="B461" s="8" t="s">
        <v>841</v>
      </c>
      <c r="C461" s="8" t="s">
        <v>834</v>
      </c>
      <c r="D461" s="8" t="s">
        <v>835</v>
      </c>
      <c r="E461" s="8" t="s">
        <v>838</v>
      </c>
      <c r="F461" s="8" t="s">
        <v>834</v>
      </c>
      <c r="G461" s="23" t="s">
        <v>20</v>
      </c>
      <c r="H461" s="8">
        <v>600</v>
      </c>
      <c r="I461" s="27">
        <v>22820.51</v>
      </c>
      <c r="J461" s="27">
        <f t="shared" si="143"/>
        <v>3879.4867</v>
      </c>
      <c r="K461" s="36">
        <f t="shared" si="144"/>
        <v>26699.9967</v>
      </c>
      <c r="L461" s="37"/>
      <c r="M461" s="37"/>
      <c r="N461" s="44"/>
      <c r="O461" s="10"/>
      <c r="P461" s="6"/>
      <c r="Q461" s="6"/>
    </row>
    <row r="462" s="8" customFormat="1" hidden="1" customHeight="1" spans="1:17">
      <c r="A462" s="21" t="s">
        <v>15</v>
      </c>
      <c r="B462" s="8" t="s">
        <v>842</v>
      </c>
      <c r="C462" s="8" t="s">
        <v>834</v>
      </c>
      <c r="D462" s="8" t="s">
        <v>835</v>
      </c>
      <c r="E462" s="8" t="s">
        <v>838</v>
      </c>
      <c r="F462" s="8" t="s">
        <v>834</v>
      </c>
      <c r="G462" s="23" t="s">
        <v>20</v>
      </c>
      <c r="H462" s="8">
        <v>600</v>
      </c>
      <c r="I462" s="27">
        <v>22820.51</v>
      </c>
      <c r="J462" s="27">
        <f t="shared" si="143"/>
        <v>3879.4867</v>
      </c>
      <c r="K462" s="36">
        <f t="shared" si="144"/>
        <v>26699.9967</v>
      </c>
      <c r="L462" s="37"/>
      <c r="M462" s="37"/>
      <c r="N462" s="38">
        <f>SUM(K462:K481)</f>
        <v>138136.80345</v>
      </c>
      <c r="O462" s="10"/>
      <c r="P462" s="6"/>
      <c r="Q462" s="6"/>
    </row>
    <row r="463" s="8" customFormat="1" hidden="1" customHeight="1" spans="1:17">
      <c r="A463" s="21" t="s">
        <v>15</v>
      </c>
      <c r="B463" s="26" t="s">
        <v>108</v>
      </c>
      <c r="C463" s="26" t="s">
        <v>834</v>
      </c>
      <c r="D463" s="8" t="s">
        <v>835</v>
      </c>
      <c r="E463" s="8" t="s">
        <v>838</v>
      </c>
      <c r="F463" s="8" t="s">
        <v>843</v>
      </c>
      <c r="G463" s="23" t="s">
        <v>20</v>
      </c>
      <c r="H463" s="8">
        <v>200</v>
      </c>
      <c r="I463" s="27">
        <f t="shared" ref="I463:I470" si="145">K463/1.17</f>
        <v>7641.02564102564</v>
      </c>
      <c r="J463" s="27">
        <f t="shared" ref="J463:J470" si="146">K463-I463</f>
        <v>1298.97435897436</v>
      </c>
      <c r="K463" s="36">
        <v>8940</v>
      </c>
      <c r="L463" s="37"/>
      <c r="M463" s="37"/>
      <c r="N463" s="38"/>
      <c r="O463" s="10"/>
      <c r="P463" s="6"/>
      <c r="Q463" s="6"/>
    </row>
    <row r="464" s="8" customFormat="1" hidden="1" customHeight="1" spans="1:17">
      <c r="A464" s="21"/>
      <c r="B464" s="8" t="s">
        <v>108</v>
      </c>
      <c r="C464" s="8" t="s">
        <v>834</v>
      </c>
      <c r="D464" s="8" t="s">
        <v>835</v>
      </c>
      <c r="E464" s="8" t="s">
        <v>838</v>
      </c>
      <c r="F464" s="8" t="s">
        <v>843</v>
      </c>
      <c r="G464" s="23"/>
      <c r="H464" s="8">
        <v>400</v>
      </c>
      <c r="I464" s="27">
        <f t="shared" si="145"/>
        <v>15282.0512820513</v>
      </c>
      <c r="J464" s="27">
        <f t="shared" ref="J464:J466" si="147">I464*0.17</f>
        <v>2597.94871794872</v>
      </c>
      <c r="K464" s="52">
        <v>17880</v>
      </c>
      <c r="L464" s="52"/>
      <c r="M464" s="52"/>
      <c r="N464" s="38"/>
      <c r="O464" s="10"/>
      <c r="P464" s="6"/>
      <c r="Q464" s="6"/>
    </row>
    <row r="465" s="1" customFormat="1" customHeight="1" spans="1:17">
      <c r="A465" s="12" t="s">
        <v>15</v>
      </c>
      <c r="B465" s="1" t="s">
        <v>61</v>
      </c>
      <c r="C465" s="25" t="s">
        <v>844</v>
      </c>
      <c r="D465" s="25" t="s">
        <v>845</v>
      </c>
      <c r="E465" s="1" t="s">
        <v>846</v>
      </c>
      <c r="F465" s="13" t="s">
        <v>847</v>
      </c>
      <c r="G465" s="14" t="s">
        <v>20</v>
      </c>
      <c r="H465" s="13">
        <v>100</v>
      </c>
      <c r="I465" s="15">
        <v>2041.025</v>
      </c>
      <c r="J465" s="15">
        <f t="shared" si="147"/>
        <v>346.97425</v>
      </c>
      <c r="K465" s="34">
        <f>I465+J465</f>
        <v>2387.99925</v>
      </c>
      <c r="L465" s="41">
        <f>K465*0.936</f>
        <v>2235.167298</v>
      </c>
      <c r="M465" s="41">
        <f>L465/H465</f>
        <v>22.35167298</v>
      </c>
      <c r="N465" s="42"/>
      <c r="O465" s="17"/>
      <c r="P465" s="7"/>
      <c r="Q465" s="7"/>
    </row>
    <row r="466" s="8" customFormat="1" hidden="1" customHeight="1" spans="1:17">
      <c r="A466" s="21" t="s">
        <v>15</v>
      </c>
      <c r="B466" s="8" t="s">
        <v>160</v>
      </c>
      <c r="C466" s="8" t="s">
        <v>22</v>
      </c>
      <c r="D466" s="8" t="s">
        <v>848</v>
      </c>
      <c r="E466" s="8" t="s">
        <v>482</v>
      </c>
      <c r="F466" s="8" t="s">
        <v>849</v>
      </c>
      <c r="G466" s="23" t="s">
        <v>20</v>
      </c>
      <c r="H466" s="8">
        <v>20</v>
      </c>
      <c r="I466" s="27">
        <f t="shared" si="145"/>
        <v>94.017094017094</v>
      </c>
      <c r="J466" s="27">
        <f t="shared" si="147"/>
        <v>15.982905982906</v>
      </c>
      <c r="K466" s="36">
        <v>110</v>
      </c>
      <c r="L466" s="37"/>
      <c r="M466" s="37"/>
      <c r="N466" s="38"/>
      <c r="O466" s="10"/>
      <c r="P466" s="6"/>
      <c r="Q466" s="6"/>
    </row>
    <row r="467" s="8" customFormat="1" hidden="1" customHeight="1" spans="1:17">
      <c r="A467" s="21" t="s">
        <v>15</v>
      </c>
      <c r="B467" s="26" t="s">
        <v>21</v>
      </c>
      <c r="C467" s="26" t="s">
        <v>22</v>
      </c>
      <c r="D467" s="8" t="s">
        <v>848</v>
      </c>
      <c r="E467" s="8" t="s">
        <v>599</v>
      </c>
      <c r="F467" s="8" t="s">
        <v>850</v>
      </c>
      <c r="G467" s="23" t="s">
        <v>20</v>
      </c>
      <c r="H467" s="8">
        <v>240</v>
      </c>
      <c r="I467" s="53">
        <f t="shared" si="145"/>
        <v>3981.53846153846</v>
      </c>
      <c r="J467" s="27">
        <f t="shared" si="146"/>
        <v>676.861538461538</v>
      </c>
      <c r="K467" s="54">
        <v>4658.4</v>
      </c>
      <c r="L467" s="55"/>
      <c r="M467" s="55"/>
      <c r="N467" s="38"/>
      <c r="O467" s="10"/>
      <c r="P467" s="6"/>
      <c r="Q467" s="6"/>
    </row>
    <row r="468" s="8" customFormat="1" hidden="1" customHeight="1" spans="1:17">
      <c r="A468" s="21" t="s">
        <v>15</v>
      </c>
      <c r="B468" s="26" t="s">
        <v>21</v>
      </c>
      <c r="C468" s="26" t="s">
        <v>851</v>
      </c>
      <c r="D468" s="8" t="s">
        <v>852</v>
      </c>
      <c r="E468" s="8" t="s">
        <v>853</v>
      </c>
      <c r="F468" s="8" t="s">
        <v>854</v>
      </c>
      <c r="G468" s="23" t="s">
        <v>20</v>
      </c>
      <c r="H468" s="8">
        <v>300</v>
      </c>
      <c r="I468" s="51">
        <f t="shared" si="145"/>
        <v>7948.71794871795</v>
      </c>
      <c r="J468" s="27">
        <f t="shared" si="146"/>
        <v>1351.28205128205</v>
      </c>
      <c r="K468" s="36">
        <v>9300</v>
      </c>
      <c r="L468" s="37"/>
      <c r="M468" s="37"/>
      <c r="N468" s="38"/>
      <c r="O468" s="10"/>
      <c r="P468" s="6"/>
      <c r="Q468" s="6"/>
    </row>
    <row r="469" s="8" customFormat="1" hidden="1" customHeight="1" spans="1:17">
      <c r="A469" s="21" t="s">
        <v>15</v>
      </c>
      <c r="B469" s="8" t="s">
        <v>116</v>
      </c>
      <c r="C469" s="8" t="s">
        <v>602</v>
      </c>
      <c r="D469" s="8" t="s">
        <v>855</v>
      </c>
      <c r="E469" s="8" t="s">
        <v>856</v>
      </c>
      <c r="F469" s="8" t="s">
        <v>857</v>
      </c>
      <c r="G469" s="23" t="s">
        <v>20</v>
      </c>
      <c r="H469" s="8">
        <v>180</v>
      </c>
      <c r="I469" s="53">
        <f t="shared" si="145"/>
        <v>2076.92307692308</v>
      </c>
      <c r="J469" s="27">
        <f t="shared" si="146"/>
        <v>353.076923076923</v>
      </c>
      <c r="K469" s="36">
        <v>2430</v>
      </c>
      <c r="L469" s="37"/>
      <c r="M469" s="37"/>
      <c r="N469" s="38"/>
      <c r="O469" s="10"/>
      <c r="P469" s="6"/>
      <c r="Q469" s="6"/>
    </row>
    <row r="470" s="8" customFormat="1" hidden="1" customHeight="1" spans="1:17">
      <c r="A470" s="21" t="s">
        <v>15</v>
      </c>
      <c r="B470" s="26" t="s">
        <v>21</v>
      </c>
      <c r="C470" s="26" t="s">
        <v>602</v>
      </c>
      <c r="D470" s="8" t="s">
        <v>855</v>
      </c>
      <c r="E470" s="8" t="s">
        <v>858</v>
      </c>
      <c r="F470" s="8" t="s">
        <v>859</v>
      </c>
      <c r="G470" s="23" t="s">
        <v>20</v>
      </c>
      <c r="H470" s="8">
        <v>90</v>
      </c>
      <c r="I470" s="51">
        <f t="shared" si="145"/>
        <v>1176.92307692308</v>
      </c>
      <c r="J470" s="27">
        <f t="shared" si="146"/>
        <v>200.076923076923</v>
      </c>
      <c r="K470" s="36">
        <v>1377</v>
      </c>
      <c r="L470" s="37"/>
      <c r="M470" s="37"/>
      <c r="N470" s="38"/>
      <c r="O470" s="10"/>
      <c r="P470" s="6"/>
      <c r="Q470" s="6"/>
    </row>
    <row r="471" s="8" customFormat="1" hidden="1" customHeight="1" spans="1:17">
      <c r="A471" s="21" t="s">
        <v>15</v>
      </c>
      <c r="B471" s="8" t="s">
        <v>447</v>
      </c>
      <c r="C471" s="8" t="s">
        <v>770</v>
      </c>
      <c r="D471" s="8" t="s">
        <v>860</v>
      </c>
      <c r="E471" s="8" t="s">
        <v>861</v>
      </c>
      <c r="F471" s="8" t="s">
        <v>862</v>
      </c>
      <c r="G471" s="23" t="s">
        <v>20</v>
      </c>
      <c r="H471" s="8">
        <v>360</v>
      </c>
      <c r="I471" s="27">
        <v>5846.15</v>
      </c>
      <c r="J471" s="27">
        <f t="shared" ref="J471:J475" si="148">I471*0.17</f>
        <v>993.8455</v>
      </c>
      <c r="K471" s="36">
        <f t="shared" ref="K471:K475" si="149">I471+J471</f>
        <v>6839.9955</v>
      </c>
      <c r="L471" s="37"/>
      <c r="M471" s="37"/>
      <c r="N471" s="38"/>
      <c r="O471" s="10"/>
      <c r="P471" s="6"/>
      <c r="Q471" s="6"/>
    </row>
    <row r="472" s="8" customFormat="1" hidden="1" customHeight="1" spans="1:17">
      <c r="A472" s="21"/>
      <c r="B472" s="26" t="s">
        <v>146</v>
      </c>
      <c r="C472" s="26" t="s">
        <v>161</v>
      </c>
      <c r="D472" s="8" t="s">
        <v>863</v>
      </c>
      <c r="E472" s="8" t="s">
        <v>864</v>
      </c>
      <c r="G472" s="23"/>
      <c r="H472" s="8">
        <v>120</v>
      </c>
      <c r="I472" s="27">
        <f t="shared" ref="I472:I477" si="150">K472/1.17</f>
        <v>8528.20512820513</v>
      </c>
      <c r="J472" s="27">
        <f t="shared" si="148"/>
        <v>1449.79487179487</v>
      </c>
      <c r="K472" s="36">
        <v>9978</v>
      </c>
      <c r="L472" s="37"/>
      <c r="M472" s="37"/>
      <c r="N472" s="38"/>
      <c r="O472" s="10"/>
      <c r="P472" s="6"/>
      <c r="Q472" s="6"/>
    </row>
    <row r="473" s="8" customFormat="1" hidden="1" customHeight="1" spans="1:17">
      <c r="A473" s="21" t="s">
        <v>15</v>
      </c>
      <c r="B473" s="8" t="s">
        <v>865</v>
      </c>
      <c r="C473" s="8" t="s">
        <v>866</v>
      </c>
      <c r="D473" s="8" t="s">
        <v>867</v>
      </c>
      <c r="E473" s="8" t="s">
        <v>868</v>
      </c>
      <c r="F473" s="8" t="s">
        <v>866</v>
      </c>
      <c r="G473" s="23" t="s">
        <v>20</v>
      </c>
      <c r="H473" s="8">
        <v>300</v>
      </c>
      <c r="I473" s="27">
        <v>1666.67</v>
      </c>
      <c r="J473" s="27">
        <f t="shared" si="148"/>
        <v>283.3339</v>
      </c>
      <c r="K473" s="36">
        <f t="shared" si="149"/>
        <v>1950.0039</v>
      </c>
      <c r="L473" s="37"/>
      <c r="M473" s="37"/>
      <c r="N473" s="38"/>
      <c r="O473" s="10"/>
      <c r="P473" s="6"/>
      <c r="Q473" s="6"/>
    </row>
    <row r="474" s="8" customFormat="1" hidden="1" customHeight="1" spans="1:17">
      <c r="A474" s="21" t="s">
        <v>15</v>
      </c>
      <c r="B474" s="8" t="s">
        <v>869</v>
      </c>
      <c r="C474" s="8" t="s">
        <v>866</v>
      </c>
      <c r="D474" s="8" t="s">
        <v>867</v>
      </c>
      <c r="E474" s="8" t="s">
        <v>870</v>
      </c>
      <c r="F474" s="8" t="s">
        <v>866</v>
      </c>
      <c r="G474" s="23" t="s">
        <v>20</v>
      </c>
      <c r="H474" s="8">
        <v>300</v>
      </c>
      <c r="I474" s="27">
        <v>1666.67</v>
      </c>
      <c r="J474" s="27">
        <f t="shared" si="148"/>
        <v>283.3339</v>
      </c>
      <c r="K474" s="36">
        <f t="shared" si="149"/>
        <v>1950.0039</v>
      </c>
      <c r="L474" s="37"/>
      <c r="M474" s="37"/>
      <c r="N474" s="38"/>
      <c r="O474" s="10"/>
      <c r="P474" s="6"/>
      <c r="Q474" s="6"/>
    </row>
    <row r="475" s="8" customFormat="1" hidden="1" customHeight="1" spans="1:17">
      <c r="A475" s="21" t="s">
        <v>15</v>
      </c>
      <c r="B475" s="8" t="s">
        <v>871</v>
      </c>
      <c r="C475" s="8" t="s">
        <v>872</v>
      </c>
      <c r="D475" s="8" t="s">
        <v>873</v>
      </c>
      <c r="E475" s="8" t="s">
        <v>874</v>
      </c>
      <c r="F475" s="8" t="s">
        <v>875</v>
      </c>
      <c r="G475" s="23" t="s">
        <v>20</v>
      </c>
      <c r="H475" s="8">
        <v>360</v>
      </c>
      <c r="I475" s="27">
        <v>4981.54</v>
      </c>
      <c r="J475" s="27">
        <f t="shared" si="148"/>
        <v>846.8618</v>
      </c>
      <c r="K475" s="36">
        <f t="shared" si="149"/>
        <v>5828.4018</v>
      </c>
      <c r="L475" s="37"/>
      <c r="M475" s="37"/>
      <c r="N475" s="38"/>
      <c r="O475" s="10"/>
      <c r="P475" s="6"/>
      <c r="Q475" s="6"/>
    </row>
    <row r="476" s="1" customFormat="1" customHeight="1" spans="1:17">
      <c r="A476" s="12" t="s">
        <v>15</v>
      </c>
      <c r="B476" s="1" t="s">
        <v>150</v>
      </c>
      <c r="C476" s="25" t="s">
        <v>876</v>
      </c>
      <c r="D476" s="25" t="s">
        <v>877</v>
      </c>
      <c r="E476" s="56" t="s">
        <v>878</v>
      </c>
      <c r="F476" s="13" t="s">
        <v>879</v>
      </c>
      <c r="G476" s="14" t="s">
        <v>26</v>
      </c>
      <c r="H476" s="13">
        <v>50</v>
      </c>
      <c r="I476" s="39">
        <f t="shared" si="150"/>
        <v>2457.26495726496</v>
      </c>
      <c r="J476" s="15">
        <f t="shared" ref="J476:J483" si="151">K476-I476</f>
        <v>417.735042735042</v>
      </c>
      <c r="K476" s="34">
        <v>2875</v>
      </c>
      <c r="L476" s="41">
        <f>K476*0.936</f>
        <v>2691</v>
      </c>
      <c r="M476" s="41">
        <f>L476/H476</f>
        <v>53.82</v>
      </c>
      <c r="N476" s="42"/>
      <c r="O476" s="17"/>
      <c r="P476" s="7"/>
      <c r="Q476" s="7"/>
    </row>
    <row r="477" s="8" customFormat="1" hidden="1" customHeight="1" spans="1:17">
      <c r="A477" s="21" t="s">
        <v>15</v>
      </c>
      <c r="B477" s="8" t="s">
        <v>160</v>
      </c>
      <c r="C477" s="8" t="s">
        <v>246</v>
      </c>
      <c r="D477" s="8" t="s">
        <v>880</v>
      </c>
      <c r="E477" s="8" t="s">
        <v>259</v>
      </c>
      <c r="F477" s="8" t="s">
        <v>246</v>
      </c>
      <c r="G477" s="23" t="s">
        <v>249</v>
      </c>
      <c r="H477" s="8">
        <v>1</v>
      </c>
      <c r="I477" s="27">
        <f t="shared" si="150"/>
        <v>38.4615384615385</v>
      </c>
      <c r="J477" s="27">
        <f t="shared" ref="J477:J479" si="152">I477*0.17</f>
        <v>6.53846153846154</v>
      </c>
      <c r="K477" s="36">
        <v>45</v>
      </c>
      <c r="L477" s="37"/>
      <c r="M477" s="37"/>
      <c r="N477" s="38"/>
      <c r="O477" s="10"/>
      <c r="P477" s="6"/>
      <c r="Q477" s="6"/>
    </row>
    <row r="478" s="8" customFormat="1" hidden="1" customHeight="1" spans="1:17">
      <c r="A478" s="21" t="s">
        <v>15</v>
      </c>
      <c r="B478" s="8" t="s">
        <v>71</v>
      </c>
      <c r="C478" s="8" t="s">
        <v>131</v>
      </c>
      <c r="D478" s="8" t="s">
        <v>881</v>
      </c>
      <c r="E478" s="8" t="s">
        <v>882</v>
      </c>
      <c r="F478" s="8" t="s">
        <v>883</v>
      </c>
      <c r="G478" s="23" t="s">
        <v>20</v>
      </c>
      <c r="H478" s="8">
        <v>720</v>
      </c>
      <c r="I478" s="27">
        <v>12553.85</v>
      </c>
      <c r="J478" s="27">
        <f t="shared" si="152"/>
        <v>2134.1545</v>
      </c>
      <c r="K478" s="36">
        <f>I478+J478</f>
        <v>14688.0045</v>
      </c>
      <c r="L478" s="37"/>
      <c r="M478" s="37"/>
      <c r="N478" s="38"/>
      <c r="O478" s="10"/>
      <c r="P478" s="6"/>
      <c r="Q478" s="6"/>
    </row>
    <row r="479" s="8" customFormat="1" hidden="1" customHeight="1" spans="1:17">
      <c r="A479" s="21" t="s">
        <v>15</v>
      </c>
      <c r="B479" s="8" t="s">
        <v>206</v>
      </c>
      <c r="C479" s="8" t="s">
        <v>131</v>
      </c>
      <c r="D479" s="8" t="s">
        <v>881</v>
      </c>
      <c r="E479" s="8" t="s">
        <v>884</v>
      </c>
      <c r="F479" s="8" t="s">
        <v>883</v>
      </c>
      <c r="G479" s="23" t="s">
        <v>20</v>
      </c>
      <c r="H479" s="8">
        <v>600</v>
      </c>
      <c r="I479" s="27">
        <v>9794.87</v>
      </c>
      <c r="J479" s="27">
        <f t="shared" si="152"/>
        <v>1665.1279</v>
      </c>
      <c r="K479" s="36">
        <f>I479+J479</f>
        <v>11459.9979</v>
      </c>
      <c r="L479" s="37"/>
      <c r="M479" s="37"/>
      <c r="N479" s="38"/>
      <c r="O479" s="10"/>
      <c r="P479" s="6"/>
      <c r="Q479" s="6"/>
    </row>
    <row r="480" s="8" customFormat="1" hidden="1" customHeight="1" spans="1:17">
      <c r="A480" s="21" t="s">
        <v>15</v>
      </c>
      <c r="B480" s="26" t="s">
        <v>21</v>
      </c>
      <c r="C480" s="26" t="s">
        <v>131</v>
      </c>
      <c r="D480" s="8" t="s">
        <v>881</v>
      </c>
      <c r="E480" s="8" t="s">
        <v>882</v>
      </c>
      <c r="F480" s="8" t="s">
        <v>885</v>
      </c>
      <c r="G480" s="23" t="s">
        <v>20</v>
      </c>
      <c r="H480" s="8">
        <v>100</v>
      </c>
      <c r="I480" s="53">
        <f t="shared" ref="I480:I485" si="153">K480/1.17</f>
        <v>1746.15384615385</v>
      </c>
      <c r="J480" s="27">
        <f t="shared" si="151"/>
        <v>296.846153846154</v>
      </c>
      <c r="K480" s="36">
        <v>2043</v>
      </c>
      <c r="L480" s="37"/>
      <c r="M480" s="37"/>
      <c r="N480" s="38"/>
      <c r="O480" s="10"/>
      <c r="P480" s="6"/>
      <c r="Q480" s="6"/>
    </row>
    <row r="481" s="8" customFormat="1" hidden="1" customHeight="1" spans="1:17">
      <c r="A481" s="21" t="s">
        <v>15</v>
      </c>
      <c r="B481" s="8" t="s">
        <v>213</v>
      </c>
      <c r="C481" s="8" t="s">
        <v>886</v>
      </c>
      <c r="D481" s="8" t="s">
        <v>887</v>
      </c>
      <c r="E481" s="8" t="s">
        <v>888</v>
      </c>
      <c r="F481" s="8" t="s">
        <v>889</v>
      </c>
      <c r="G481" s="23" t="s">
        <v>26</v>
      </c>
      <c r="H481" s="8">
        <v>120</v>
      </c>
      <c r="I481" s="53">
        <f t="shared" si="153"/>
        <v>5723.07692307692</v>
      </c>
      <c r="J481" s="27">
        <f t="shared" si="151"/>
        <v>972.923076923076</v>
      </c>
      <c r="K481" s="36">
        <v>6696</v>
      </c>
      <c r="L481" s="37"/>
      <c r="M481" s="37"/>
      <c r="N481" s="38"/>
      <c r="O481" s="10"/>
      <c r="P481" s="6"/>
      <c r="Q481" s="6"/>
    </row>
    <row r="482" s="8" customFormat="1" hidden="1" customHeight="1" spans="1:17">
      <c r="A482" s="21" t="s">
        <v>15</v>
      </c>
      <c r="B482" s="8" t="s">
        <v>213</v>
      </c>
      <c r="C482" s="8" t="s">
        <v>886</v>
      </c>
      <c r="D482" s="8" t="s">
        <v>887</v>
      </c>
      <c r="E482" s="8" t="s">
        <v>888</v>
      </c>
      <c r="F482" s="8" t="s">
        <v>889</v>
      </c>
      <c r="G482" s="23" t="s">
        <v>26</v>
      </c>
      <c r="H482" s="8">
        <v>900</v>
      </c>
      <c r="I482" s="53">
        <f t="shared" si="153"/>
        <v>42923.0769230769</v>
      </c>
      <c r="J482" s="27">
        <f t="shared" si="151"/>
        <v>7296.92307692307</v>
      </c>
      <c r="K482" s="36">
        <v>50220</v>
      </c>
      <c r="L482" s="37"/>
      <c r="M482" s="37"/>
      <c r="N482" s="38">
        <f>SUM(K482:K534)</f>
        <v>448244.36845</v>
      </c>
      <c r="O482" s="10"/>
      <c r="P482" s="6"/>
      <c r="Q482" s="6"/>
    </row>
    <row r="483" s="8" customFormat="1" hidden="1" customHeight="1" spans="1:17">
      <c r="A483" s="21" t="s">
        <v>15</v>
      </c>
      <c r="B483" s="8" t="s">
        <v>213</v>
      </c>
      <c r="C483" s="8" t="s">
        <v>886</v>
      </c>
      <c r="D483" s="8" t="s">
        <v>887</v>
      </c>
      <c r="E483" s="8" t="s">
        <v>888</v>
      </c>
      <c r="F483" s="8" t="s">
        <v>889</v>
      </c>
      <c r="G483" s="23" t="s">
        <v>26</v>
      </c>
      <c r="H483" s="8">
        <v>300</v>
      </c>
      <c r="I483" s="53">
        <f t="shared" si="153"/>
        <v>14307.6923076923</v>
      </c>
      <c r="J483" s="27">
        <f t="shared" si="151"/>
        <v>2432.30769230769</v>
      </c>
      <c r="K483" s="36">
        <v>16740</v>
      </c>
      <c r="L483" s="37"/>
      <c r="M483" s="37"/>
      <c r="N483" s="38"/>
      <c r="O483" s="10"/>
      <c r="P483" s="6"/>
      <c r="Q483" s="6"/>
    </row>
    <row r="484" s="8" customFormat="1" hidden="1" customHeight="1" spans="1:17">
      <c r="A484" s="21" t="s">
        <v>15</v>
      </c>
      <c r="B484" s="8" t="s">
        <v>160</v>
      </c>
      <c r="C484" s="8" t="s">
        <v>246</v>
      </c>
      <c r="D484" s="8" t="s">
        <v>890</v>
      </c>
      <c r="E484" s="8" t="s">
        <v>259</v>
      </c>
      <c r="F484" s="8" t="s">
        <v>246</v>
      </c>
      <c r="G484" s="23" t="s">
        <v>249</v>
      </c>
      <c r="H484" s="8">
        <v>1</v>
      </c>
      <c r="I484" s="27">
        <f t="shared" si="153"/>
        <v>15.3846153846154</v>
      </c>
      <c r="J484" s="27">
        <f t="shared" ref="J484:J489" si="154">I484*0.17</f>
        <v>2.61538461538462</v>
      </c>
      <c r="K484" s="36">
        <v>18</v>
      </c>
      <c r="L484" s="37"/>
      <c r="M484" s="37"/>
      <c r="N484" s="38"/>
      <c r="O484" s="10"/>
      <c r="P484" s="6"/>
      <c r="Q484" s="6"/>
    </row>
    <row r="485" s="1" customFormat="1" customHeight="1" spans="1:17">
      <c r="A485" s="12"/>
      <c r="B485" s="1" t="s">
        <v>21</v>
      </c>
      <c r="C485" s="25" t="s">
        <v>716</v>
      </c>
      <c r="D485" s="25" t="s">
        <v>891</v>
      </c>
      <c r="E485" s="1" t="s">
        <v>892</v>
      </c>
      <c r="F485" s="13" t="s">
        <v>893</v>
      </c>
      <c r="G485" s="14"/>
      <c r="H485" s="13">
        <v>5</v>
      </c>
      <c r="I485" s="15">
        <f t="shared" si="153"/>
        <v>222.222222222222</v>
      </c>
      <c r="J485" s="15">
        <f t="shared" si="154"/>
        <v>37.7777777777778</v>
      </c>
      <c r="K485" s="43">
        <v>260</v>
      </c>
      <c r="L485" s="41">
        <f>K485*0.936</f>
        <v>243.36</v>
      </c>
      <c r="M485" s="41">
        <f>L485/H485</f>
        <v>48.672</v>
      </c>
      <c r="N485" s="42"/>
      <c r="O485" s="17"/>
      <c r="P485" s="7"/>
      <c r="Q485" s="7"/>
    </row>
    <row r="486" s="8" customFormat="1" hidden="1" customHeight="1" spans="1:17">
      <c r="A486" s="21" t="s">
        <v>15</v>
      </c>
      <c r="B486" s="26" t="s">
        <v>473</v>
      </c>
      <c r="C486" s="26" t="s">
        <v>131</v>
      </c>
      <c r="D486" s="8" t="s">
        <v>894</v>
      </c>
      <c r="E486" s="8" t="s">
        <v>892</v>
      </c>
      <c r="F486" s="8"/>
      <c r="G486" s="23"/>
      <c r="H486" s="8">
        <v>20</v>
      </c>
      <c r="I486" s="27">
        <v>512.82</v>
      </c>
      <c r="J486" s="27">
        <v>87.18</v>
      </c>
      <c r="K486" s="36">
        <f>I486+J486</f>
        <v>600</v>
      </c>
      <c r="L486" s="37"/>
      <c r="M486" s="37"/>
      <c r="N486" s="38"/>
      <c r="O486" s="10"/>
      <c r="P486" s="6"/>
      <c r="Q486" s="6"/>
    </row>
    <row r="487" s="8" customFormat="1" hidden="1" customHeight="1" spans="1:17">
      <c r="A487" s="21" t="s">
        <v>15</v>
      </c>
      <c r="B487" s="26" t="s">
        <v>21</v>
      </c>
      <c r="C487" s="26" t="s">
        <v>53</v>
      </c>
      <c r="D487" s="8" t="s">
        <v>895</v>
      </c>
      <c r="E487" s="8" t="s">
        <v>896</v>
      </c>
      <c r="F487" s="8" t="s">
        <v>897</v>
      </c>
      <c r="G487" s="23" t="s">
        <v>20</v>
      </c>
      <c r="H487" s="8">
        <v>160</v>
      </c>
      <c r="I487" s="45">
        <f t="shared" ref="I487:I500" si="155">K487/1.17</f>
        <v>519.65811965812</v>
      </c>
      <c r="J487" s="27">
        <f t="shared" ref="J487:J492" si="156">K487-I487</f>
        <v>88.3418803418803</v>
      </c>
      <c r="K487" s="36">
        <v>608</v>
      </c>
      <c r="L487" s="37"/>
      <c r="M487" s="37"/>
      <c r="N487" s="38"/>
      <c r="O487" s="10"/>
      <c r="P487" s="6"/>
      <c r="Q487" s="6"/>
    </row>
    <row r="488" s="8" customFormat="1" hidden="1" customHeight="1" spans="1:17">
      <c r="A488" s="21" t="s">
        <v>15</v>
      </c>
      <c r="B488" s="26" t="s">
        <v>21</v>
      </c>
      <c r="C488" s="26" t="s">
        <v>53</v>
      </c>
      <c r="D488" s="8" t="s">
        <v>895</v>
      </c>
      <c r="E488" s="8" t="s">
        <v>858</v>
      </c>
      <c r="F488" s="8" t="s">
        <v>898</v>
      </c>
      <c r="G488" s="23" t="s">
        <v>20</v>
      </c>
      <c r="H488" s="8">
        <v>150</v>
      </c>
      <c r="I488" s="51">
        <f t="shared" si="155"/>
        <v>487.179487179487</v>
      </c>
      <c r="J488" s="27">
        <f t="shared" si="156"/>
        <v>82.8205128205128</v>
      </c>
      <c r="K488" s="36">
        <v>570</v>
      </c>
      <c r="L488" s="37"/>
      <c r="M488" s="37"/>
      <c r="N488" s="38"/>
      <c r="O488" s="10"/>
      <c r="P488" s="6"/>
      <c r="Q488" s="6"/>
    </row>
    <row r="489" s="8" customFormat="1" hidden="1" customHeight="1" spans="1:17">
      <c r="A489" s="21" t="s">
        <v>15</v>
      </c>
      <c r="B489" s="8" t="s">
        <v>160</v>
      </c>
      <c r="C489" s="8" t="s">
        <v>65</v>
      </c>
      <c r="D489" s="8" t="s">
        <v>899</v>
      </c>
      <c r="E489" s="8" t="s">
        <v>900</v>
      </c>
      <c r="F489" s="8" t="s">
        <v>901</v>
      </c>
      <c r="G489" s="23" t="s">
        <v>42</v>
      </c>
      <c r="H489" s="8">
        <v>10</v>
      </c>
      <c r="I489" s="27">
        <f t="shared" si="155"/>
        <v>327.863247863248</v>
      </c>
      <c r="J489" s="27">
        <f t="shared" si="154"/>
        <v>55.7367521367522</v>
      </c>
      <c r="K489" s="36">
        <v>383.6</v>
      </c>
      <c r="L489" s="37"/>
      <c r="M489" s="37"/>
      <c r="N489" s="38"/>
      <c r="O489" s="10"/>
      <c r="P489" s="6"/>
      <c r="Q489" s="6"/>
    </row>
    <row r="490" s="8" customFormat="1" hidden="1" customHeight="1" spans="1:17">
      <c r="A490" s="21" t="s">
        <v>15</v>
      </c>
      <c r="B490" s="26" t="s">
        <v>21</v>
      </c>
      <c r="C490" s="26" t="s">
        <v>53</v>
      </c>
      <c r="D490" s="8" t="s">
        <v>902</v>
      </c>
      <c r="E490" s="8" t="s">
        <v>903</v>
      </c>
      <c r="F490" s="8" t="s">
        <v>904</v>
      </c>
      <c r="G490" s="23" t="s">
        <v>42</v>
      </c>
      <c r="H490" s="8">
        <v>100</v>
      </c>
      <c r="I490" s="45">
        <f t="shared" si="155"/>
        <v>185.470085470085</v>
      </c>
      <c r="J490" s="27">
        <f t="shared" si="156"/>
        <v>31.5299145299145</v>
      </c>
      <c r="K490" s="36">
        <v>217</v>
      </c>
      <c r="L490" s="37"/>
      <c r="M490" s="37"/>
      <c r="N490" s="38"/>
      <c r="O490" s="10"/>
      <c r="P490" s="6"/>
      <c r="Q490" s="6"/>
    </row>
    <row r="491" s="8" customFormat="1" hidden="1" customHeight="1" spans="1:17">
      <c r="A491" s="21" t="s">
        <v>15</v>
      </c>
      <c r="B491" s="8" t="s">
        <v>260</v>
      </c>
      <c r="C491" s="8" t="s">
        <v>261</v>
      </c>
      <c r="D491" s="8" t="s">
        <v>905</v>
      </c>
      <c r="E491" s="8" t="s">
        <v>906</v>
      </c>
      <c r="F491" s="8" t="s">
        <v>754</v>
      </c>
      <c r="G491" s="23" t="s">
        <v>278</v>
      </c>
      <c r="H491" s="8">
        <v>25</v>
      </c>
      <c r="I491" s="45">
        <f t="shared" si="155"/>
        <v>53.4188034188034</v>
      </c>
      <c r="J491" s="27">
        <f t="shared" si="156"/>
        <v>9.08119658119658</v>
      </c>
      <c r="K491" s="36">
        <v>62.5</v>
      </c>
      <c r="L491" s="37"/>
      <c r="M491" s="37"/>
      <c r="N491" s="38"/>
      <c r="O491" s="10"/>
      <c r="P491" s="6"/>
      <c r="Q491" s="6"/>
    </row>
    <row r="492" s="1" customFormat="1" customHeight="1" spans="1:17">
      <c r="A492" s="12" t="s">
        <v>15</v>
      </c>
      <c r="B492" s="1" t="s">
        <v>260</v>
      </c>
      <c r="C492" s="25" t="s">
        <v>261</v>
      </c>
      <c r="D492" s="25" t="s">
        <v>907</v>
      </c>
      <c r="F492" s="13" t="s">
        <v>698</v>
      </c>
      <c r="G492" s="14" t="s">
        <v>393</v>
      </c>
      <c r="H492" s="13">
        <v>2160</v>
      </c>
      <c r="I492" s="39">
        <f t="shared" si="155"/>
        <v>701.538461538462</v>
      </c>
      <c r="J492" s="15">
        <f t="shared" si="156"/>
        <v>119.261538461538</v>
      </c>
      <c r="K492" s="34">
        <v>820.8</v>
      </c>
      <c r="L492" s="41">
        <f>K492*0.936</f>
        <v>768.2688</v>
      </c>
      <c r="M492" s="41">
        <f>L492/H492</f>
        <v>0.35568</v>
      </c>
      <c r="N492" s="42"/>
      <c r="O492" s="17"/>
      <c r="P492" s="7"/>
      <c r="Q492" s="7"/>
    </row>
    <row r="493" s="8" customFormat="1" hidden="1" customHeight="1" spans="1:17">
      <c r="A493" s="21" t="s">
        <v>15</v>
      </c>
      <c r="B493" s="8" t="s">
        <v>160</v>
      </c>
      <c r="C493" s="8" t="s">
        <v>246</v>
      </c>
      <c r="D493" s="8" t="s">
        <v>908</v>
      </c>
      <c r="E493" s="8" t="s">
        <v>909</v>
      </c>
      <c r="F493" s="8" t="s">
        <v>246</v>
      </c>
      <c r="G493" s="23" t="s">
        <v>249</v>
      </c>
      <c r="H493" s="8">
        <v>1</v>
      </c>
      <c r="I493" s="27">
        <f t="shared" si="155"/>
        <v>538.461538461538</v>
      </c>
      <c r="J493" s="27">
        <f t="shared" ref="J493:J495" si="157">I493*0.17</f>
        <v>91.5384615384615</v>
      </c>
      <c r="K493" s="36">
        <v>630</v>
      </c>
      <c r="L493" s="37"/>
      <c r="M493" s="37"/>
      <c r="N493" s="38"/>
      <c r="O493" s="10"/>
      <c r="P493" s="6"/>
      <c r="Q493" s="6"/>
    </row>
    <row r="494" s="1" customFormat="1" customHeight="1" spans="1:17">
      <c r="A494" s="12"/>
      <c r="B494" s="1" t="s">
        <v>21</v>
      </c>
      <c r="C494" s="25" t="s">
        <v>170</v>
      </c>
      <c r="D494" s="25" t="s">
        <v>910</v>
      </c>
      <c r="E494" s="1" t="s">
        <v>911</v>
      </c>
      <c r="F494" s="13" t="s">
        <v>912</v>
      </c>
      <c r="G494" s="14"/>
      <c r="H494" s="13">
        <v>20</v>
      </c>
      <c r="I494" s="15">
        <f t="shared" si="155"/>
        <v>25.6410256410256</v>
      </c>
      <c r="J494" s="15">
        <f t="shared" si="157"/>
        <v>4.35897435897436</v>
      </c>
      <c r="K494" s="43">
        <v>30</v>
      </c>
      <c r="L494" s="41">
        <f>K494*0.936</f>
        <v>28.08</v>
      </c>
      <c r="M494" s="41">
        <f>L494/H494</f>
        <v>1.404</v>
      </c>
      <c r="N494" s="42"/>
      <c r="O494" s="17"/>
      <c r="P494" s="7"/>
      <c r="Q494" s="7"/>
    </row>
    <row r="495" s="8" customFormat="1" hidden="1" customHeight="1" spans="1:17">
      <c r="A495" s="21" t="s">
        <v>15</v>
      </c>
      <c r="B495" s="8" t="s">
        <v>160</v>
      </c>
      <c r="C495" s="8" t="s">
        <v>170</v>
      </c>
      <c r="D495" s="8" t="s">
        <v>913</v>
      </c>
      <c r="E495" s="8" t="s">
        <v>914</v>
      </c>
      <c r="F495" s="8" t="s">
        <v>915</v>
      </c>
      <c r="G495" s="23" t="s">
        <v>20</v>
      </c>
      <c r="H495" s="8">
        <v>10</v>
      </c>
      <c r="I495" s="27">
        <f t="shared" si="155"/>
        <v>13.6752136752137</v>
      </c>
      <c r="J495" s="27">
        <f t="shared" si="157"/>
        <v>2.32478632478632</v>
      </c>
      <c r="K495" s="36">
        <v>16</v>
      </c>
      <c r="L495" s="37"/>
      <c r="M495" s="37"/>
      <c r="N495" s="38"/>
      <c r="O495" s="10"/>
      <c r="P495" s="6"/>
      <c r="Q495" s="6"/>
    </row>
    <row r="496" s="8" customFormat="1" hidden="1" customHeight="1" spans="1:17">
      <c r="A496" s="21" t="s">
        <v>15</v>
      </c>
      <c r="B496" s="26" t="s">
        <v>21</v>
      </c>
      <c r="C496" s="26" t="s">
        <v>602</v>
      </c>
      <c r="D496" s="8" t="s">
        <v>916</v>
      </c>
      <c r="E496" s="8" t="s">
        <v>917</v>
      </c>
      <c r="F496" s="8" t="s">
        <v>918</v>
      </c>
      <c r="G496" s="23" t="s">
        <v>20</v>
      </c>
      <c r="H496" s="8">
        <v>30</v>
      </c>
      <c r="I496" s="53">
        <f t="shared" si="155"/>
        <v>658.205128205128</v>
      </c>
      <c r="J496" s="27">
        <f t="shared" ref="J496:J500" si="158">K496-I496</f>
        <v>111.894871794872</v>
      </c>
      <c r="K496" s="36">
        <v>770.1</v>
      </c>
      <c r="L496" s="37"/>
      <c r="M496" s="37"/>
      <c r="N496" s="38"/>
      <c r="O496" s="10"/>
      <c r="P496" s="6"/>
      <c r="Q496" s="6"/>
    </row>
    <row r="497" s="8" customFormat="1" hidden="1" customHeight="1" spans="1:17">
      <c r="A497" s="21"/>
      <c r="B497" s="8" t="s">
        <v>21</v>
      </c>
      <c r="C497" s="8" t="s">
        <v>131</v>
      </c>
      <c r="D497" s="8" t="s">
        <v>919</v>
      </c>
      <c r="E497" s="8" t="s">
        <v>920</v>
      </c>
      <c r="F497" s="8" t="s">
        <v>897</v>
      </c>
      <c r="G497" s="23"/>
      <c r="H497" s="8">
        <v>40</v>
      </c>
      <c r="I497" s="27">
        <f t="shared" si="155"/>
        <v>410.25641025641</v>
      </c>
      <c r="J497" s="27">
        <f>I497*0.17</f>
        <v>69.7435897435898</v>
      </c>
      <c r="K497" s="46">
        <v>480</v>
      </c>
      <c r="L497" s="46"/>
      <c r="M497" s="46"/>
      <c r="N497" s="38"/>
      <c r="O497" s="10"/>
      <c r="P497" s="6"/>
      <c r="Q497" s="6"/>
    </row>
    <row r="498" s="8" customFormat="1" hidden="1" customHeight="1" spans="1:17">
      <c r="A498" s="21" t="s">
        <v>15</v>
      </c>
      <c r="B498" s="8" t="s">
        <v>150</v>
      </c>
      <c r="C498" s="8" t="s">
        <v>876</v>
      </c>
      <c r="D498" s="8" t="s">
        <v>921</v>
      </c>
      <c r="E498" s="8" t="s">
        <v>922</v>
      </c>
      <c r="F498" s="8" t="s">
        <v>923</v>
      </c>
      <c r="G498" s="23"/>
      <c r="H498" s="8">
        <v>5</v>
      </c>
      <c r="I498" s="53">
        <f t="shared" si="155"/>
        <v>679.48717948718</v>
      </c>
      <c r="J498" s="27">
        <f t="shared" si="158"/>
        <v>115.51282051282</v>
      </c>
      <c r="K498" s="36">
        <v>795</v>
      </c>
      <c r="L498" s="37"/>
      <c r="M498" s="37"/>
      <c r="N498" s="38"/>
      <c r="O498" s="10"/>
      <c r="P498" s="6"/>
      <c r="Q498" s="6"/>
    </row>
    <row r="499" s="8" customFormat="1" hidden="1" customHeight="1" spans="1:17">
      <c r="A499" s="21" t="s">
        <v>15</v>
      </c>
      <c r="B499" s="8" t="s">
        <v>150</v>
      </c>
      <c r="C499" s="8" t="s">
        <v>924</v>
      </c>
      <c r="D499" s="8" t="s">
        <v>925</v>
      </c>
      <c r="E499" s="8" t="s">
        <v>926</v>
      </c>
      <c r="F499" s="76" t="s">
        <v>927</v>
      </c>
      <c r="G499" s="23" t="s">
        <v>20</v>
      </c>
      <c r="H499" s="8">
        <v>200</v>
      </c>
      <c r="I499" s="53">
        <f t="shared" si="155"/>
        <v>14188.0341880342</v>
      </c>
      <c r="J499" s="27">
        <f t="shared" si="158"/>
        <v>2411.96581196581</v>
      </c>
      <c r="K499" s="36">
        <v>16600</v>
      </c>
      <c r="L499" s="37"/>
      <c r="M499" s="37"/>
      <c r="N499" s="38"/>
      <c r="O499" s="10"/>
      <c r="P499" s="6"/>
      <c r="Q499" s="6"/>
    </row>
    <row r="500" s="8" customFormat="1" hidden="1" customHeight="1" spans="1:17">
      <c r="A500" s="21" t="s">
        <v>15</v>
      </c>
      <c r="B500" s="8" t="s">
        <v>150</v>
      </c>
      <c r="C500" s="8" t="s">
        <v>924</v>
      </c>
      <c r="D500" s="8" t="s">
        <v>925</v>
      </c>
      <c r="E500" s="8" t="s">
        <v>926</v>
      </c>
      <c r="F500" s="58" t="s">
        <v>928</v>
      </c>
      <c r="G500" s="23" t="s">
        <v>20</v>
      </c>
      <c r="H500" s="8">
        <v>200</v>
      </c>
      <c r="I500" s="53">
        <f t="shared" si="155"/>
        <v>14188.0341880342</v>
      </c>
      <c r="J500" s="27">
        <f t="shared" si="158"/>
        <v>2411.96581196581</v>
      </c>
      <c r="K500" s="36">
        <v>16600</v>
      </c>
      <c r="L500" s="37"/>
      <c r="M500" s="37"/>
      <c r="N500" s="38"/>
      <c r="O500" s="10"/>
      <c r="P500" s="6"/>
      <c r="Q500" s="6"/>
    </row>
    <row r="501" s="1" customFormat="1" customHeight="1" spans="1:17">
      <c r="A501" s="12" t="s">
        <v>15</v>
      </c>
      <c r="B501" s="24" t="s">
        <v>209</v>
      </c>
      <c r="C501" s="25" t="s">
        <v>22</v>
      </c>
      <c r="D501" s="25" t="s">
        <v>929</v>
      </c>
      <c r="E501" s="1" t="s">
        <v>371</v>
      </c>
      <c r="F501" s="13"/>
      <c r="G501" s="14"/>
      <c r="H501" s="13">
        <v>400</v>
      </c>
      <c r="I501" s="15">
        <v>17668.38</v>
      </c>
      <c r="J501" s="15">
        <v>3003.62</v>
      </c>
      <c r="K501" s="34">
        <f t="shared" ref="K501:K505" si="159">I501+J501</f>
        <v>20672</v>
      </c>
      <c r="L501" s="41">
        <f>K501*0.936</f>
        <v>19348.992</v>
      </c>
      <c r="M501" s="41">
        <f>L501/H501</f>
        <v>48.37248</v>
      </c>
      <c r="N501" s="42"/>
      <c r="O501" s="17"/>
      <c r="P501" s="7"/>
      <c r="Q501" s="7"/>
    </row>
    <row r="502" s="8" customFormat="1" hidden="1" customHeight="1" spans="1:17">
      <c r="A502" s="21" t="s">
        <v>15</v>
      </c>
      <c r="B502" s="8" t="s">
        <v>930</v>
      </c>
      <c r="C502" s="8" t="s">
        <v>931</v>
      </c>
      <c r="D502" s="8" t="s">
        <v>932</v>
      </c>
      <c r="E502" s="26" t="s">
        <v>933</v>
      </c>
      <c r="F502" s="8" t="s">
        <v>934</v>
      </c>
      <c r="G502" s="23" t="s">
        <v>20</v>
      </c>
      <c r="H502" s="8">
        <v>100</v>
      </c>
      <c r="I502" s="35">
        <f t="shared" ref="I502:I508" si="160">K502/1.17</f>
        <v>2800.8547008547</v>
      </c>
      <c r="J502" s="27">
        <f t="shared" ref="J502:J506" si="161">K502-I502</f>
        <v>476.145299145299</v>
      </c>
      <c r="K502" s="36">
        <v>3277</v>
      </c>
      <c r="L502" s="37"/>
      <c r="M502" s="37"/>
      <c r="N502" s="38"/>
      <c r="O502" s="10"/>
      <c r="P502" s="6"/>
      <c r="Q502" s="6"/>
    </row>
    <row r="503" s="8" customFormat="1" hidden="1" customHeight="1" spans="1:17">
      <c r="A503" s="21" t="s">
        <v>15</v>
      </c>
      <c r="B503" s="8" t="s">
        <v>930</v>
      </c>
      <c r="C503" s="8" t="s">
        <v>931</v>
      </c>
      <c r="D503" s="8" t="s">
        <v>932</v>
      </c>
      <c r="E503" s="26" t="s">
        <v>933</v>
      </c>
      <c r="F503" s="8" t="s">
        <v>934</v>
      </c>
      <c r="G503" s="23" t="s">
        <v>20</v>
      </c>
      <c r="H503" s="8">
        <v>50</v>
      </c>
      <c r="I503" s="35">
        <f t="shared" si="160"/>
        <v>1400.42735042735</v>
      </c>
      <c r="J503" s="27">
        <f t="shared" si="161"/>
        <v>238.072649572649</v>
      </c>
      <c r="K503" s="36">
        <v>1638.5</v>
      </c>
      <c r="L503" s="37"/>
      <c r="M503" s="37"/>
      <c r="N503" s="38"/>
      <c r="O503" s="10"/>
      <c r="P503" s="6"/>
      <c r="Q503" s="6"/>
    </row>
    <row r="504" s="8" customFormat="1" hidden="1" customHeight="1" spans="1:17">
      <c r="A504" s="21" t="s">
        <v>15</v>
      </c>
      <c r="B504" s="8" t="s">
        <v>935</v>
      </c>
      <c r="C504" s="8" t="s">
        <v>936</v>
      </c>
      <c r="D504" s="8" t="s">
        <v>937</v>
      </c>
      <c r="E504" s="8" t="s">
        <v>938</v>
      </c>
      <c r="F504" s="8" t="s">
        <v>883</v>
      </c>
      <c r="G504" s="23" t="s">
        <v>20</v>
      </c>
      <c r="H504" s="8">
        <v>240</v>
      </c>
      <c r="I504" s="27">
        <v>7938.46</v>
      </c>
      <c r="J504" s="27">
        <f t="shared" ref="J504:J512" si="162">I504*0.17</f>
        <v>1349.5382</v>
      </c>
      <c r="K504" s="36">
        <f t="shared" si="159"/>
        <v>9287.9982</v>
      </c>
      <c r="L504" s="37"/>
      <c r="M504" s="37"/>
      <c r="N504" s="38"/>
      <c r="O504" s="10"/>
      <c r="P504" s="6"/>
      <c r="Q504" s="6"/>
    </row>
    <row r="505" s="8" customFormat="1" hidden="1" customHeight="1" spans="1:17">
      <c r="A505" s="21" t="s">
        <v>15</v>
      </c>
      <c r="B505" s="8" t="s">
        <v>473</v>
      </c>
      <c r="C505" s="8" t="s">
        <v>131</v>
      </c>
      <c r="D505" s="8" t="s">
        <v>939</v>
      </c>
      <c r="E505" s="8" t="s">
        <v>940</v>
      </c>
      <c r="G505" s="23"/>
      <c r="H505" s="8">
        <v>240</v>
      </c>
      <c r="I505" s="27">
        <v>2666.67</v>
      </c>
      <c r="J505" s="27">
        <v>453.33</v>
      </c>
      <c r="K505" s="36">
        <f t="shared" si="159"/>
        <v>3120</v>
      </c>
      <c r="L505" s="37"/>
      <c r="M505" s="37"/>
      <c r="N505" s="38"/>
      <c r="O505" s="10"/>
      <c r="P505" s="6"/>
      <c r="Q505" s="6"/>
    </row>
    <row r="506" s="8" customFormat="1" hidden="1" customHeight="1" spans="1:17">
      <c r="A506" s="21" t="s">
        <v>15</v>
      </c>
      <c r="B506" s="26" t="s">
        <v>21</v>
      </c>
      <c r="C506" s="26" t="s">
        <v>53</v>
      </c>
      <c r="D506" s="8" t="s">
        <v>941</v>
      </c>
      <c r="E506" s="8" t="s">
        <v>942</v>
      </c>
      <c r="F506" s="8" t="s">
        <v>943</v>
      </c>
      <c r="G506" s="23" t="s">
        <v>20</v>
      </c>
      <c r="H506" s="8">
        <v>100</v>
      </c>
      <c r="I506" s="53">
        <f t="shared" si="160"/>
        <v>482.905982905983</v>
      </c>
      <c r="J506" s="27">
        <f t="shared" si="161"/>
        <v>82.0940170940171</v>
      </c>
      <c r="K506" s="36">
        <v>565</v>
      </c>
      <c r="L506" s="37"/>
      <c r="M506" s="37"/>
      <c r="N506" s="38"/>
      <c r="O506" s="10"/>
      <c r="P506" s="6"/>
      <c r="Q506" s="6"/>
    </row>
    <row r="507" s="8" customFormat="1" hidden="1" customHeight="1" spans="1:17">
      <c r="A507" s="21"/>
      <c r="B507" s="8" t="s">
        <v>21</v>
      </c>
      <c r="C507" s="8" t="s">
        <v>131</v>
      </c>
      <c r="D507" s="8" t="s">
        <v>944</v>
      </c>
      <c r="E507" s="8" t="s">
        <v>945</v>
      </c>
      <c r="F507" s="8" t="s">
        <v>722</v>
      </c>
      <c r="G507" s="23"/>
      <c r="H507" s="8">
        <v>40</v>
      </c>
      <c r="I507" s="27">
        <f t="shared" si="160"/>
        <v>170.940170940171</v>
      </c>
      <c r="J507" s="27">
        <f t="shared" si="162"/>
        <v>29.0598290598291</v>
      </c>
      <c r="K507" s="48">
        <v>200</v>
      </c>
      <c r="L507" s="48"/>
      <c r="M507" s="48"/>
      <c r="N507" s="38"/>
      <c r="O507" s="10"/>
      <c r="P507" s="6"/>
      <c r="Q507" s="6"/>
    </row>
    <row r="508" s="8" customFormat="1" hidden="1" customHeight="1" spans="1:17">
      <c r="A508" s="21" t="s">
        <v>15</v>
      </c>
      <c r="B508" s="26" t="s">
        <v>21</v>
      </c>
      <c r="C508" s="26" t="s">
        <v>53</v>
      </c>
      <c r="D508" s="8" t="s">
        <v>946</v>
      </c>
      <c r="E508" s="8" t="s">
        <v>947</v>
      </c>
      <c r="F508" s="8" t="s">
        <v>948</v>
      </c>
      <c r="G508" s="23" t="s">
        <v>26</v>
      </c>
      <c r="H508" s="8">
        <v>30</v>
      </c>
      <c r="I508" s="53">
        <f t="shared" si="160"/>
        <v>374.358974358974</v>
      </c>
      <c r="J508" s="27">
        <f>K508-I508</f>
        <v>63.6410256410256</v>
      </c>
      <c r="K508" s="54">
        <v>438</v>
      </c>
      <c r="L508" s="55"/>
      <c r="M508" s="55"/>
      <c r="N508" s="38"/>
      <c r="O508" s="10"/>
      <c r="P508" s="6"/>
      <c r="Q508" s="6"/>
    </row>
    <row r="509" s="1" customFormat="1" customHeight="1" spans="1:17">
      <c r="A509" s="12" t="s">
        <v>15</v>
      </c>
      <c r="B509" s="1" t="s">
        <v>745</v>
      </c>
      <c r="C509" s="25" t="s">
        <v>131</v>
      </c>
      <c r="D509" s="25" t="s">
        <v>949</v>
      </c>
      <c r="E509" s="1" t="s">
        <v>950</v>
      </c>
      <c r="F509" s="77" t="s">
        <v>951</v>
      </c>
      <c r="G509" s="14" t="s">
        <v>42</v>
      </c>
      <c r="H509" s="13">
        <v>80</v>
      </c>
      <c r="I509" s="15">
        <v>1162.39</v>
      </c>
      <c r="J509" s="15">
        <f t="shared" si="162"/>
        <v>197.6063</v>
      </c>
      <c r="K509" s="34">
        <f t="shared" ref="K509:K513" si="163">I509+J509</f>
        <v>1359.9963</v>
      </c>
      <c r="L509" s="41">
        <f>K509*0.936</f>
        <v>1272.9565368</v>
      </c>
      <c r="M509" s="41">
        <f>L509/H509</f>
        <v>15.91195671</v>
      </c>
      <c r="N509" s="42"/>
      <c r="O509" s="17"/>
      <c r="P509" s="7"/>
      <c r="Q509" s="7"/>
    </row>
    <row r="510" s="8" customFormat="1" hidden="1" customHeight="1" spans="1:17">
      <c r="A510" s="21" t="s">
        <v>15</v>
      </c>
      <c r="B510" s="8" t="s">
        <v>271</v>
      </c>
      <c r="C510" s="8" t="s">
        <v>267</v>
      </c>
      <c r="D510" s="8" t="s">
        <v>952</v>
      </c>
      <c r="E510" s="8" t="s">
        <v>953</v>
      </c>
      <c r="F510" s="8" t="s">
        <v>270</v>
      </c>
      <c r="G510" s="23" t="s">
        <v>20</v>
      </c>
      <c r="H510" s="8">
        <v>200</v>
      </c>
      <c r="I510" s="27">
        <v>1914.53</v>
      </c>
      <c r="J510" s="27">
        <f t="shared" si="162"/>
        <v>325.4701</v>
      </c>
      <c r="K510" s="36">
        <f t="shared" si="163"/>
        <v>2240.0001</v>
      </c>
      <c r="L510" s="37"/>
      <c r="M510" s="37"/>
      <c r="N510" s="38"/>
      <c r="O510" s="10"/>
      <c r="P510" s="6"/>
      <c r="Q510" s="6"/>
    </row>
    <row r="511" s="8" customFormat="1" hidden="1" customHeight="1" spans="1:17">
      <c r="A511" s="21" t="s">
        <v>15</v>
      </c>
      <c r="B511" s="8" t="s">
        <v>723</v>
      </c>
      <c r="C511" s="8" t="s">
        <v>267</v>
      </c>
      <c r="D511" s="8" t="s">
        <v>952</v>
      </c>
      <c r="E511" s="8" t="s">
        <v>953</v>
      </c>
      <c r="F511" s="8" t="s">
        <v>270</v>
      </c>
      <c r="G511" s="23" t="s">
        <v>20</v>
      </c>
      <c r="H511" s="8">
        <v>60</v>
      </c>
      <c r="I511" s="27">
        <v>861.54</v>
      </c>
      <c r="J511" s="27">
        <f t="shared" si="162"/>
        <v>146.4618</v>
      </c>
      <c r="K511" s="36">
        <f t="shared" si="163"/>
        <v>1008.0018</v>
      </c>
      <c r="L511" s="37"/>
      <c r="M511" s="37"/>
      <c r="N511" s="38"/>
      <c r="O511" s="10"/>
      <c r="P511" s="6"/>
      <c r="Q511" s="6"/>
    </row>
    <row r="512" s="8" customFormat="1" hidden="1" customHeight="1" spans="1:17">
      <c r="A512" s="21" t="s">
        <v>15</v>
      </c>
      <c r="B512" s="8" t="s">
        <v>711</v>
      </c>
      <c r="C512" s="8" t="s">
        <v>267</v>
      </c>
      <c r="D512" s="8" t="s">
        <v>952</v>
      </c>
      <c r="E512" s="8" t="s">
        <v>954</v>
      </c>
      <c r="F512" s="8" t="s">
        <v>270</v>
      </c>
      <c r="G512" s="23" t="s">
        <v>20</v>
      </c>
      <c r="H512" s="8">
        <v>200</v>
      </c>
      <c r="I512" s="27">
        <v>4136.75</v>
      </c>
      <c r="J512" s="27">
        <f t="shared" si="162"/>
        <v>703.2475</v>
      </c>
      <c r="K512" s="36">
        <f t="shared" si="163"/>
        <v>4839.9975</v>
      </c>
      <c r="L512" s="37"/>
      <c r="M512" s="37"/>
      <c r="N512" s="38"/>
      <c r="O512" s="10"/>
      <c r="P512" s="6"/>
      <c r="Q512" s="6"/>
    </row>
    <row r="513" s="8" customFormat="1" hidden="1" customHeight="1" spans="1:17">
      <c r="A513" s="21" t="s">
        <v>15</v>
      </c>
      <c r="B513" s="8" t="s">
        <v>49</v>
      </c>
      <c r="C513" s="8" t="s">
        <v>955</v>
      </c>
      <c r="D513" s="8" t="s">
        <v>956</v>
      </c>
      <c r="E513" s="8" t="s">
        <v>339</v>
      </c>
      <c r="F513" s="8" t="s">
        <v>957</v>
      </c>
      <c r="G513" s="23" t="s">
        <v>20</v>
      </c>
      <c r="H513" s="8">
        <v>84</v>
      </c>
      <c r="I513" s="45">
        <v>2464</v>
      </c>
      <c r="J513" s="27">
        <v>418.88</v>
      </c>
      <c r="K513" s="36">
        <f t="shared" si="163"/>
        <v>2882.88</v>
      </c>
      <c r="L513" s="37"/>
      <c r="M513" s="37"/>
      <c r="N513" s="38"/>
      <c r="O513" s="10"/>
      <c r="P513" s="6"/>
      <c r="Q513" s="6"/>
    </row>
    <row r="514" s="8" customFormat="1" hidden="1" customHeight="1" spans="1:17">
      <c r="A514" s="21" t="s">
        <v>15</v>
      </c>
      <c r="B514" s="26" t="s">
        <v>34</v>
      </c>
      <c r="C514" s="26" t="s">
        <v>955</v>
      </c>
      <c r="D514" s="8" t="s">
        <v>956</v>
      </c>
      <c r="E514" s="8" t="s">
        <v>339</v>
      </c>
      <c r="F514" s="8" t="s">
        <v>957</v>
      </c>
      <c r="G514" s="23" t="s">
        <v>20</v>
      </c>
      <c r="H514" s="8">
        <v>504</v>
      </c>
      <c r="I514" s="45">
        <f t="shared" ref="I514:I517" si="164">K514/1.17</f>
        <v>14646.1538461538</v>
      </c>
      <c r="J514" s="27">
        <f>K514-I514</f>
        <v>2489.84615384615</v>
      </c>
      <c r="K514" s="36">
        <v>17136</v>
      </c>
      <c r="L514" s="37"/>
      <c r="M514" s="37"/>
      <c r="N514" s="38"/>
      <c r="O514" s="10"/>
      <c r="P514" s="6"/>
      <c r="Q514" s="6"/>
    </row>
    <row r="515" s="8" customFormat="1" hidden="1" customHeight="1" spans="1:17">
      <c r="A515" s="21" t="s">
        <v>15</v>
      </c>
      <c r="B515" s="8" t="s">
        <v>16</v>
      </c>
      <c r="C515" s="8" t="s">
        <v>174</v>
      </c>
      <c r="D515" s="8" t="s">
        <v>958</v>
      </c>
      <c r="E515" s="8" t="s">
        <v>959</v>
      </c>
      <c r="F515" s="8" t="s">
        <v>960</v>
      </c>
      <c r="G515" s="23" t="s">
        <v>20</v>
      </c>
      <c r="H515" s="8">
        <v>400</v>
      </c>
      <c r="I515" s="35">
        <v>9811.97</v>
      </c>
      <c r="J515" s="27">
        <v>1668.03</v>
      </c>
      <c r="K515" s="36">
        <f t="shared" ref="K515:K519" si="165">I515+J515</f>
        <v>11480</v>
      </c>
      <c r="L515" s="37"/>
      <c r="M515" s="37"/>
      <c r="N515" s="38"/>
      <c r="O515" s="10"/>
      <c r="P515" s="6"/>
      <c r="Q515" s="6"/>
    </row>
    <row r="516" s="8" customFormat="1" hidden="1" customHeight="1" spans="1:17">
      <c r="A516" s="21" t="s">
        <v>15</v>
      </c>
      <c r="B516" s="8" t="s">
        <v>260</v>
      </c>
      <c r="C516" s="8" t="s">
        <v>961</v>
      </c>
      <c r="D516" s="8" t="s">
        <v>962</v>
      </c>
      <c r="E516" s="8" t="s">
        <v>963</v>
      </c>
      <c r="F516" s="8" t="s">
        <v>964</v>
      </c>
      <c r="G516" s="23" t="s">
        <v>20</v>
      </c>
      <c r="H516" s="8">
        <v>20</v>
      </c>
      <c r="I516" s="45">
        <f t="shared" si="164"/>
        <v>307.692307692308</v>
      </c>
      <c r="J516" s="27">
        <f>K516-I516</f>
        <v>52.3076923076923</v>
      </c>
      <c r="K516" s="36">
        <v>360</v>
      </c>
      <c r="L516" s="37"/>
      <c r="M516" s="37"/>
      <c r="N516" s="38"/>
      <c r="O516" s="10"/>
      <c r="P516" s="6"/>
      <c r="Q516" s="6"/>
    </row>
    <row r="517" s="8" customFormat="1" hidden="1" customHeight="1" spans="1:17">
      <c r="A517" s="21"/>
      <c r="B517" s="8" t="s">
        <v>21</v>
      </c>
      <c r="C517" s="8" t="s">
        <v>22</v>
      </c>
      <c r="D517" s="8" t="s">
        <v>965</v>
      </c>
      <c r="E517" s="8" t="s">
        <v>966</v>
      </c>
      <c r="F517" s="8" t="s">
        <v>820</v>
      </c>
      <c r="G517" s="23"/>
      <c r="H517" s="8">
        <v>20</v>
      </c>
      <c r="I517" s="27">
        <f t="shared" si="164"/>
        <v>1355.55555555556</v>
      </c>
      <c r="J517" s="27">
        <f t="shared" ref="J517:J521" si="166">I517*0.17</f>
        <v>230.444444444444</v>
      </c>
      <c r="K517" s="48">
        <v>1586</v>
      </c>
      <c r="L517" s="48"/>
      <c r="M517" s="48"/>
      <c r="N517" s="38"/>
      <c r="O517" s="10"/>
      <c r="P517" s="6"/>
      <c r="Q517" s="6"/>
    </row>
    <row r="518" s="8" customFormat="1" hidden="1" customHeight="1" spans="1:17">
      <c r="A518" s="21" t="s">
        <v>15</v>
      </c>
      <c r="B518" s="8" t="s">
        <v>16</v>
      </c>
      <c r="C518" s="8" t="s">
        <v>594</v>
      </c>
      <c r="D518" s="26" t="s">
        <v>967</v>
      </c>
      <c r="E518" s="8" t="s">
        <v>968</v>
      </c>
      <c r="F518" s="8" t="s">
        <v>969</v>
      </c>
      <c r="G518" s="23" t="s">
        <v>42</v>
      </c>
      <c r="H518" s="8">
        <v>200</v>
      </c>
      <c r="I518" s="35">
        <v>12545.3</v>
      </c>
      <c r="J518" s="27">
        <v>2132.7</v>
      </c>
      <c r="K518" s="36">
        <f t="shared" si="165"/>
        <v>14678</v>
      </c>
      <c r="L518" s="37"/>
      <c r="M518" s="37"/>
      <c r="N518" s="38"/>
      <c r="O518" s="10"/>
      <c r="P518" s="6"/>
      <c r="Q518" s="6"/>
    </row>
    <row r="519" s="8" customFormat="1" hidden="1" customHeight="1" spans="1:17">
      <c r="A519" s="21" t="s">
        <v>15</v>
      </c>
      <c r="B519" s="8" t="s">
        <v>16</v>
      </c>
      <c r="C519" s="8" t="s">
        <v>594</v>
      </c>
      <c r="D519" s="26" t="s">
        <v>967</v>
      </c>
      <c r="E519" s="8" t="s">
        <v>968</v>
      </c>
      <c r="F519" s="8" t="s">
        <v>969</v>
      </c>
      <c r="G519" s="23" t="s">
        <v>42</v>
      </c>
      <c r="H519" s="8">
        <v>100</v>
      </c>
      <c r="I519" s="35">
        <v>6272.65</v>
      </c>
      <c r="J519" s="27">
        <v>1066.35</v>
      </c>
      <c r="K519" s="36">
        <f t="shared" si="165"/>
        <v>7339</v>
      </c>
      <c r="L519" s="37"/>
      <c r="M519" s="37"/>
      <c r="N519" s="38"/>
      <c r="O519" s="10"/>
      <c r="P519" s="6"/>
      <c r="Q519" s="6"/>
    </row>
    <row r="520" s="8" customFormat="1" hidden="1" customHeight="1" spans="1:17">
      <c r="A520" s="21" t="s">
        <v>15</v>
      </c>
      <c r="B520" s="8" t="s">
        <v>160</v>
      </c>
      <c r="C520" s="8" t="s">
        <v>246</v>
      </c>
      <c r="D520" s="8" t="s">
        <v>970</v>
      </c>
      <c r="E520" s="8" t="s">
        <v>259</v>
      </c>
      <c r="F520" s="8" t="s">
        <v>246</v>
      </c>
      <c r="G520" s="23" t="s">
        <v>249</v>
      </c>
      <c r="H520" s="8">
        <v>2</v>
      </c>
      <c r="I520" s="27">
        <f>K520/1.17</f>
        <v>444.444444444444</v>
      </c>
      <c r="J520" s="27">
        <f t="shared" si="166"/>
        <v>75.5555555555556</v>
      </c>
      <c r="K520" s="36">
        <v>520</v>
      </c>
      <c r="L520" s="37"/>
      <c r="M520" s="37"/>
      <c r="N520" s="38"/>
      <c r="O520" s="10"/>
      <c r="P520" s="6"/>
      <c r="Q520" s="6"/>
    </row>
    <row r="521" s="8" customFormat="1" hidden="1" customHeight="1" spans="1:17">
      <c r="A521" s="21" t="s">
        <v>15</v>
      </c>
      <c r="B521" s="8" t="s">
        <v>160</v>
      </c>
      <c r="C521" s="8" t="s">
        <v>246</v>
      </c>
      <c r="D521" s="8" t="s">
        <v>971</v>
      </c>
      <c r="E521" s="8" t="s">
        <v>593</v>
      </c>
      <c r="F521" s="8" t="s">
        <v>246</v>
      </c>
      <c r="G521" s="23" t="s">
        <v>249</v>
      </c>
      <c r="H521" s="8">
        <v>1.5</v>
      </c>
      <c r="I521" s="27">
        <f>K521/1.17</f>
        <v>51.2820512820513</v>
      </c>
      <c r="J521" s="27">
        <f t="shared" si="166"/>
        <v>8.71794871794872</v>
      </c>
      <c r="K521" s="36">
        <v>60</v>
      </c>
      <c r="L521" s="37"/>
      <c r="M521" s="37"/>
      <c r="N521" s="38"/>
      <c r="O521" s="10"/>
      <c r="P521" s="6"/>
      <c r="Q521" s="6"/>
    </row>
    <row r="522" s="8" customFormat="1" hidden="1" customHeight="1" spans="1:17">
      <c r="A522" s="21" t="s">
        <v>15</v>
      </c>
      <c r="B522" s="8" t="s">
        <v>83</v>
      </c>
      <c r="C522" s="8" t="s">
        <v>972</v>
      </c>
      <c r="D522" s="8" t="s">
        <v>973</v>
      </c>
      <c r="E522" s="8" t="s">
        <v>974</v>
      </c>
      <c r="F522" s="8" t="s">
        <v>975</v>
      </c>
      <c r="G522" s="23" t="s">
        <v>26</v>
      </c>
      <c r="H522" s="8">
        <v>900</v>
      </c>
      <c r="I522" s="45">
        <v>82276.92</v>
      </c>
      <c r="J522" s="27">
        <v>13987.08</v>
      </c>
      <c r="K522" s="36">
        <f t="shared" ref="K522:K530" si="167">I522+J522</f>
        <v>96264</v>
      </c>
      <c r="L522" s="37"/>
      <c r="M522" s="37"/>
      <c r="N522" s="38"/>
      <c r="O522" s="10"/>
      <c r="P522" s="6"/>
      <c r="Q522" s="6"/>
    </row>
    <row r="523" s="8" customFormat="1" hidden="1" customHeight="1" spans="1:17">
      <c r="A523" s="21" t="s">
        <v>15</v>
      </c>
      <c r="B523" s="8" t="s">
        <v>83</v>
      </c>
      <c r="C523" s="8" t="s">
        <v>972</v>
      </c>
      <c r="D523" s="8" t="s">
        <v>973</v>
      </c>
      <c r="E523" s="8" t="s">
        <v>974</v>
      </c>
      <c r="F523" s="8" t="s">
        <v>975</v>
      </c>
      <c r="G523" s="23" t="s">
        <v>26</v>
      </c>
      <c r="H523" s="8">
        <v>300</v>
      </c>
      <c r="I523" s="45">
        <v>27425.64</v>
      </c>
      <c r="J523" s="27">
        <v>4662.36</v>
      </c>
      <c r="K523" s="36">
        <f t="shared" si="167"/>
        <v>32088</v>
      </c>
      <c r="L523" s="37"/>
      <c r="M523" s="37"/>
      <c r="N523" s="38"/>
      <c r="O523" s="10"/>
      <c r="P523" s="6"/>
      <c r="Q523" s="6"/>
    </row>
    <row r="524" s="8" customFormat="1" hidden="1" customHeight="1" spans="1:17">
      <c r="A524" s="21" t="s">
        <v>976</v>
      </c>
      <c r="B524" s="58" t="s">
        <v>447</v>
      </c>
      <c r="C524" s="58" t="s">
        <v>977</v>
      </c>
      <c r="D524" s="58" t="s">
        <v>978</v>
      </c>
      <c r="E524" s="78" t="s">
        <v>979</v>
      </c>
      <c r="F524" s="8" t="s">
        <v>980</v>
      </c>
      <c r="G524" s="23" t="s">
        <v>457</v>
      </c>
      <c r="H524" s="8">
        <v>300</v>
      </c>
      <c r="I524" s="45">
        <v>8461.54</v>
      </c>
      <c r="J524" s="27">
        <v>1438.46</v>
      </c>
      <c r="K524" s="81">
        <v>9900</v>
      </c>
      <c r="L524" s="82"/>
      <c r="M524" s="82"/>
      <c r="N524" s="38"/>
      <c r="O524" s="10"/>
      <c r="P524" s="6"/>
      <c r="Q524" s="6"/>
    </row>
    <row r="525" s="8" customFormat="1" hidden="1" customHeight="1" spans="1:17">
      <c r="A525" s="21" t="s">
        <v>15</v>
      </c>
      <c r="B525" s="8" t="s">
        <v>981</v>
      </c>
      <c r="C525" s="8" t="s">
        <v>977</v>
      </c>
      <c r="D525" s="58" t="s">
        <v>978</v>
      </c>
      <c r="E525" s="79" t="s">
        <v>982</v>
      </c>
      <c r="F525" s="8" t="s">
        <v>980</v>
      </c>
      <c r="G525" s="23" t="s">
        <v>457</v>
      </c>
      <c r="H525" s="8">
        <v>250</v>
      </c>
      <c r="I525" s="45">
        <v>7051.28</v>
      </c>
      <c r="J525" s="27">
        <v>1198.72</v>
      </c>
      <c r="K525" s="36">
        <f t="shared" si="167"/>
        <v>8250</v>
      </c>
      <c r="L525" s="37"/>
      <c r="M525" s="37"/>
      <c r="N525" s="38"/>
      <c r="O525" s="10"/>
      <c r="P525" s="6"/>
      <c r="Q525" s="6"/>
    </row>
    <row r="526" s="8" customFormat="1" hidden="1" customHeight="1" spans="1:17">
      <c r="A526" s="21" t="s">
        <v>15</v>
      </c>
      <c r="B526" s="8" t="s">
        <v>981</v>
      </c>
      <c r="C526" s="8" t="s">
        <v>977</v>
      </c>
      <c r="D526" s="80" t="s">
        <v>978</v>
      </c>
      <c r="E526" s="58" t="s">
        <v>979</v>
      </c>
      <c r="F526" s="8" t="s">
        <v>980</v>
      </c>
      <c r="G526" s="23" t="s">
        <v>457</v>
      </c>
      <c r="H526" s="8">
        <v>250</v>
      </c>
      <c r="I526" s="45">
        <v>7051.28</v>
      </c>
      <c r="J526" s="27">
        <v>1198.72</v>
      </c>
      <c r="K526" s="36">
        <f t="shared" si="167"/>
        <v>8250</v>
      </c>
      <c r="L526" s="37"/>
      <c r="M526" s="37"/>
      <c r="N526" s="38"/>
      <c r="O526" s="10"/>
      <c r="P526" s="6"/>
      <c r="Q526" s="6"/>
    </row>
    <row r="527" s="8" customFormat="1" hidden="1" customHeight="1" spans="1:17">
      <c r="A527" s="21" t="s">
        <v>15</v>
      </c>
      <c r="B527" s="8" t="s">
        <v>64</v>
      </c>
      <c r="C527" s="8" t="s">
        <v>977</v>
      </c>
      <c r="D527" s="58" t="s">
        <v>978</v>
      </c>
      <c r="E527" s="79" t="s">
        <v>982</v>
      </c>
      <c r="F527" s="8" t="s">
        <v>980</v>
      </c>
      <c r="G527" s="23" t="s">
        <v>457</v>
      </c>
      <c r="H527" s="8">
        <v>200</v>
      </c>
      <c r="I527" s="45">
        <v>6495.73</v>
      </c>
      <c r="J527" s="27">
        <v>1104.27</v>
      </c>
      <c r="K527" s="36">
        <f t="shared" si="167"/>
        <v>7600</v>
      </c>
      <c r="L527" s="37"/>
      <c r="M527" s="37"/>
      <c r="N527" s="38"/>
      <c r="O527" s="10"/>
      <c r="P527" s="6"/>
      <c r="Q527" s="6"/>
    </row>
    <row r="528" s="8" customFormat="1" hidden="1" customHeight="1" spans="1:17">
      <c r="A528" s="21" t="s">
        <v>15</v>
      </c>
      <c r="B528" s="8" t="s">
        <v>64</v>
      </c>
      <c r="C528" s="8" t="s">
        <v>977</v>
      </c>
      <c r="D528" s="80" t="s">
        <v>978</v>
      </c>
      <c r="E528" s="58" t="s">
        <v>979</v>
      </c>
      <c r="F528" s="8" t="s">
        <v>980</v>
      </c>
      <c r="G528" s="23" t="s">
        <v>457</v>
      </c>
      <c r="H528" s="8">
        <v>200</v>
      </c>
      <c r="I528" s="45">
        <v>6495.73</v>
      </c>
      <c r="J528" s="27">
        <v>1104.27</v>
      </c>
      <c r="K528" s="36">
        <f t="shared" si="167"/>
        <v>7600</v>
      </c>
      <c r="L528" s="37"/>
      <c r="M528" s="37"/>
      <c r="N528" s="38"/>
      <c r="O528" s="10"/>
      <c r="P528" s="6"/>
      <c r="Q528" s="6"/>
    </row>
    <row r="529" s="8" customFormat="1" hidden="1" customHeight="1" spans="1:17">
      <c r="A529" s="21" t="s">
        <v>15</v>
      </c>
      <c r="B529" s="8" t="s">
        <v>64</v>
      </c>
      <c r="C529" s="8" t="s">
        <v>977</v>
      </c>
      <c r="D529" s="58" t="s">
        <v>978</v>
      </c>
      <c r="E529" s="79" t="s">
        <v>982</v>
      </c>
      <c r="F529" s="8" t="s">
        <v>980</v>
      </c>
      <c r="G529" s="23" t="s">
        <v>457</v>
      </c>
      <c r="H529" s="8">
        <v>100</v>
      </c>
      <c r="I529" s="45">
        <v>3247.86</v>
      </c>
      <c r="J529" s="27">
        <v>552.14</v>
      </c>
      <c r="K529" s="36">
        <f t="shared" si="167"/>
        <v>3800</v>
      </c>
      <c r="L529" s="37"/>
      <c r="M529" s="37"/>
      <c r="N529" s="38"/>
      <c r="O529" s="10"/>
      <c r="P529" s="6"/>
      <c r="Q529" s="6"/>
    </row>
    <row r="530" s="8" customFormat="1" hidden="1" customHeight="1" spans="1:17">
      <c r="A530" s="21" t="s">
        <v>15</v>
      </c>
      <c r="B530" s="8" t="s">
        <v>49</v>
      </c>
      <c r="C530" s="8" t="s">
        <v>95</v>
      </c>
      <c r="D530" s="8" t="s">
        <v>983</v>
      </c>
      <c r="E530" s="8" t="s">
        <v>726</v>
      </c>
      <c r="F530" s="8" t="s">
        <v>315</v>
      </c>
      <c r="G530" s="23" t="s">
        <v>20</v>
      </c>
      <c r="H530" s="8">
        <v>100</v>
      </c>
      <c r="I530" s="45">
        <v>1597.44</v>
      </c>
      <c r="J530" s="27">
        <v>271.56</v>
      </c>
      <c r="K530" s="36">
        <f t="shared" si="167"/>
        <v>1869</v>
      </c>
      <c r="L530" s="37"/>
      <c r="M530" s="37"/>
      <c r="N530" s="38"/>
      <c r="O530" s="10"/>
      <c r="P530" s="6"/>
      <c r="Q530" s="6"/>
    </row>
    <row r="531" s="1" customFormat="1" customHeight="1" spans="1:17">
      <c r="A531" s="12" t="s">
        <v>15</v>
      </c>
      <c r="B531" s="24" t="s">
        <v>135</v>
      </c>
      <c r="C531" s="25" t="s">
        <v>984</v>
      </c>
      <c r="D531" s="25" t="s">
        <v>983</v>
      </c>
      <c r="E531" s="1" t="s">
        <v>985</v>
      </c>
      <c r="F531" s="13" t="s">
        <v>986</v>
      </c>
      <c r="G531" s="14" t="s">
        <v>20</v>
      </c>
      <c r="H531" s="13">
        <v>800</v>
      </c>
      <c r="I531" s="39">
        <f>K531/1.17</f>
        <v>12717.9487179487</v>
      </c>
      <c r="J531" s="15">
        <f>K531-I531</f>
        <v>2162.05128205128</v>
      </c>
      <c r="K531" s="34">
        <v>14880</v>
      </c>
      <c r="L531" s="41">
        <f>K531*0.936</f>
        <v>13927.68</v>
      </c>
      <c r="M531" s="41">
        <f>L531/H531</f>
        <v>17.4096</v>
      </c>
      <c r="N531" s="42"/>
      <c r="O531" s="17"/>
      <c r="P531" s="7"/>
      <c r="Q531" s="7"/>
    </row>
    <row r="532" s="8" customFormat="1" hidden="1" customHeight="1" spans="1:17">
      <c r="A532" s="21" t="s">
        <v>15</v>
      </c>
      <c r="B532" s="8" t="s">
        <v>166</v>
      </c>
      <c r="C532" s="8" t="s">
        <v>987</v>
      </c>
      <c r="D532" s="8" t="s">
        <v>988</v>
      </c>
      <c r="E532" s="8" t="s">
        <v>989</v>
      </c>
      <c r="F532" s="8" t="s">
        <v>987</v>
      </c>
      <c r="G532" s="23" t="s">
        <v>20</v>
      </c>
      <c r="H532" s="8">
        <v>800</v>
      </c>
      <c r="I532" s="27">
        <v>14208.545</v>
      </c>
      <c r="J532" s="27">
        <f t="shared" ref="J532:J535" si="168">I532*0.17</f>
        <v>2415.45265</v>
      </c>
      <c r="K532" s="36">
        <f t="shared" ref="K532:K535" si="169">I532+J532</f>
        <v>16623.99765</v>
      </c>
      <c r="L532" s="37"/>
      <c r="M532" s="37"/>
      <c r="N532" s="38"/>
      <c r="O532" s="10"/>
      <c r="P532" s="6"/>
      <c r="Q532" s="6"/>
    </row>
    <row r="533" s="8" customFormat="1" hidden="1" customHeight="1" spans="1:17">
      <c r="A533" s="21" t="s">
        <v>15</v>
      </c>
      <c r="B533" s="8" t="s">
        <v>71</v>
      </c>
      <c r="C533" s="8" t="s">
        <v>990</v>
      </c>
      <c r="D533" s="8" t="s">
        <v>991</v>
      </c>
      <c r="E533" s="8" t="s">
        <v>992</v>
      </c>
      <c r="F533" s="8" t="s">
        <v>285</v>
      </c>
      <c r="G533" s="23" t="s">
        <v>472</v>
      </c>
      <c r="H533" s="8">
        <v>3000</v>
      </c>
      <c r="I533" s="27">
        <v>11461.54</v>
      </c>
      <c r="J533" s="27">
        <f t="shared" si="168"/>
        <v>1948.4618</v>
      </c>
      <c r="K533" s="36">
        <f t="shared" si="169"/>
        <v>13410.0018</v>
      </c>
      <c r="L533" s="37"/>
      <c r="M533" s="37"/>
      <c r="N533" s="38"/>
      <c r="O533" s="10"/>
      <c r="P533" s="6"/>
      <c r="Q533" s="6"/>
    </row>
    <row r="534" s="8" customFormat="1" hidden="1" customHeight="1" spans="1:17">
      <c r="A534" s="21" t="s">
        <v>15</v>
      </c>
      <c r="B534" s="8" t="s">
        <v>71</v>
      </c>
      <c r="C534" s="8" t="s">
        <v>990</v>
      </c>
      <c r="D534" s="8" t="s">
        <v>991</v>
      </c>
      <c r="E534" s="8" t="s">
        <v>993</v>
      </c>
      <c r="F534" s="8" t="s">
        <v>285</v>
      </c>
      <c r="G534" s="23" t="s">
        <v>472</v>
      </c>
      <c r="H534" s="8">
        <v>4000</v>
      </c>
      <c r="I534" s="27">
        <v>14188.03</v>
      </c>
      <c r="J534" s="27">
        <f t="shared" si="168"/>
        <v>2411.9651</v>
      </c>
      <c r="K534" s="36">
        <f t="shared" si="169"/>
        <v>16599.9951</v>
      </c>
      <c r="L534" s="37"/>
      <c r="M534" s="37"/>
      <c r="N534" s="38"/>
      <c r="O534" s="10"/>
      <c r="P534" s="6"/>
      <c r="Q534" s="6"/>
    </row>
    <row r="535" s="10" customFormat="1" hidden="1" customHeight="1" spans="1:15">
      <c r="A535" s="21" t="s">
        <v>15</v>
      </c>
      <c r="B535" s="8" t="s">
        <v>71</v>
      </c>
      <c r="C535" s="8" t="s">
        <v>990</v>
      </c>
      <c r="D535" s="8" t="s">
        <v>994</v>
      </c>
      <c r="E535" s="8" t="s">
        <v>995</v>
      </c>
      <c r="F535" s="8" t="s">
        <v>285</v>
      </c>
      <c r="G535" s="23" t="s">
        <v>472</v>
      </c>
      <c r="H535" s="8">
        <v>2000</v>
      </c>
      <c r="I535" s="27">
        <v>5384.615</v>
      </c>
      <c r="J535" s="27">
        <f t="shared" si="168"/>
        <v>915.38455</v>
      </c>
      <c r="K535" s="36">
        <f t="shared" si="169"/>
        <v>6299.99955</v>
      </c>
      <c r="L535" s="37"/>
      <c r="M535" s="37"/>
      <c r="N535" s="83">
        <f>SUM(K535:K538)</f>
        <v>7829.59955</v>
      </c>
      <c r="O535" s="69" t="s">
        <v>996</v>
      </c>
    </row>
    <row r="536" s="10" customFormat="1" hidden="1" customHeight="1" spans="1:15">
      <c r="A536" s="21" t="s">
        <v>15</v>
      </c>
      <c r="B536" s="26" t="s">
        <v>21</v>
      </c>
      <c r="C536" s="26" t="s">
        <v>53</v>
      </c>
      <c r="D536" s="8" t="s">
        <v>997</v>
      </c>
      <c r="E536" s="8" t="s">
        <v>998</v>
      </c>
      <c r="F536" s="8" t="s">
        <v>999</v>
      </c>
      <c r="G536" s="23" t="s">
        <v>20</v>
      </c>
      <c r="H536" s="8">
        <v>160</v>
      </c>
      <c r="I536" s="53">
        <f t="shared" ref="I536:I538" si="170">K536/1.17</f>
        <v>294.017094017094</v>
      </c>
      <c r="J536" s="27">
        <f>K536-I536</f>
        <v>49.9829059829059</v>
      </c>
      <c r="K536" s="54">
        <v>344</v>
      </c>
      <c r="L536" s="55"/>
      <c r="M536" s="55"/>
      <c r="N536" s="83"/>
      <c r="O536" s="69"/>
    </row>
    <row r="537" s="10" customFormat="1" hidden="1" customHeight="1" spans="1:15">
      <c r="A537" s="21" t="s">
        <v>15</v>
      </c>
      <c r="B537" s="26" t="s">
        <v>21</v>
      </c>
      <c r="C537" s="26" t="s">
        <v>818</v>
      </c>
      <c r="D537" s="8" t="s">
        <v>1000</v>
      </c>
      <c r="E537" s="8" t="s">
        <v>1001</v>
      </c>
      <c r="F537" s="8" t="s">
        <v>1002</v>
      </c>
      <c r="G537" s="23" t="s">
        <v>20</v>
      </c>
      <c r="H537" s="8">
        <v>100</v>
      </c>
      <c r="I537" s="45">
        <f t="shared" si="170"/>
        <v>519.65811965812</v>
      </c>
      <c r="J537" s="27">
        <f>K537-I537</f>
        <v>88.3418803418803</v>
      </c>
      <c r="K537" s="36">
        <v>608</v>
      </c>
      <c r="L537" s="37"/>
      <c r="M537" s="37"/>
      <c r="N537" s="83"/>
      <c r="O537" s="69"/>
    </row>
    <row r="538" s="10" customFormat="1" hidden="1" customHeight="1" spans="1:15">
      <c r="A538" s="21"/>
      <c r="B538" s="8" t="s">
        <v>21</v>
      </c>
      <c r="C538" s="8" t="s">
        <v>818</v>
      </c>
      <c r="D538" s="8" t="s">
        <v>1000</v>
      </c>
      <c r="E538" s="8" t="s">
        <v>1001</v>
      </c>
      <c r="F538" s="8" t="s">
        <v>1002</v>
      </c>
      <c r="G538" s="21"/>
      <c r="H538" s="8">
        <v>95</v>
      </c>
      <c r="I538" s="27">
        <f t="shared" si="170"/>
        <v>493.675213675214</v>
      </c>
      <c r="J538" s="27">
        <f t="shared" ref="J538:J561" si="171">I538*0.17</f>
        <v>83.9247863247863</v>
      </c>
      <c r="K538" s="46">
        <v>577.6</v>
      </c>
      <c r="L538" s="46"/>
      <c r="M538" s="46"/>
      <c r="N538" s="83"/>
      <c r="O538" s="69"/>
    </row>
    <row r="539" s="8" customFormat="1" hidden="1" customHeight="1" spans="1:17">
      <c r="A539" s="21" t="s">
        <v>15</v>
      </c>
      <c r="B539" s="8" t="s">
        <v>271</v>
      </c>
      <c r="C539" s="8" t="s">
        <v>724</v>
      </c>
      <c r="D539" s="8" t="s">
        <v>1003</v>
      </c>
      <c r="E539" s="8" t="s">
        <v>1004</v>
      </c>
      <c r="F539" s="8" t="s">
        <v>724</v>
      </c>
      <c r="G539" s="23" t="s">
        <v>20</v>
      </c>
      <c r="H539" s="8">
        <v>1800</v>
      </c>
      <c r="I539" s="27">
        <v>44615.384</v>
      </c>
      <c r="J539" s="27">
        <f t="shared" si="171"/>
        <v>7584.61528</v>
      </c>
      <c r="K539" s="36">
        <f t="shared" ref="K539:K561" si="172">I539+J539</f>
        <v>52199.99928</v>
      </c>
      <c r="L539" s="37"/>
      <c r="M539" s="37"/>
      <c r="N539" s="38">
        <f>SUM(K539:K544)</f>
        <v>247487.99049</v>
      </c>
      <c r="O539" s="10"/>
      <c r="P539" s="6"/>
      <c r="Q539" s="6"/>
    </row>
    <row r="540" s="8" customFormat="1" hidden="1" customHeight="1" spans="1:17">
      <c r="A540" s="21" t="s">
        <v>15</v>
      </c>
      <c r="B540" s="8" t="s">
        <v>1005</v>
      </c>
      <c r="C540" s="8" t="s">
        <v>724</v>
      </c>
      <c r="D540" s="8" t="s">
        <v>1003</v>
      </c>
      <c r="E540" s="8" t="s">
        <v>1004</v>
      </c>
      <c r="F540" s="8" t="s">
        <v>724</v>
      </c>
      <c r="G540" s="23" t="s">
        <v>20</v>
      </c>
      <c r="H540" s="8">
        <v>1800</v>
      </c>
      <c r="I540" s="27">
        <v>24615.384</v>
      </c>
      <c r="J540" s="27">
        <f t="shared" si="171"/>
        <v>4184.61528</v>
      </c>
      <c r="K540" s="36">
        <f t="shared" si="172"/>
        <v>28799.99928</v>
      </c>
      <c r="L540" s="37"/>
      <c r="M540" s="37"/>
      <c r="N540" s="38"/>
      <c r="O540" s="10"/>
      <c r="P540" s="6"/>
      <c r="Q540" s="6"/>
    </row>
    <row r="541" s="8" customFormat="1" hidden="1" customHeight="1" spans="1:17">
      <c r="A541" s="21" t="s">
        <v>15</v>
      </c>
      <c r="B541" s="8" t="s">
        <v>1006</v>
      </c>
      <c r="C541" s="8" t="s">
        <v>724</v>
      </c>
      <c r="D541" s="8" t="s">
        <v>1003</v>
      </c>
      <c r="E541" s="8" t="s">
        <v>1004</v>
      </c>
      <c r="F541" s="8" t="s">
        <v>724</v>
      </c>
      <c r="G541" s="23" t="s">
        <v>20</v>
      </c>
      <c r="H541" s="8">
        <v>4200</v>
      </c>
      <c r="I541" s="27">
        <v>132820.51</v>
      </c>
      <c r="J541" s="27">
        <f t="shared" si="171"/>
        <v>22579.4867</v>
      </c>
      <c r="K541" s="36">
        <f t="shared" si="172"/>
        <v>155399.9967</v>
      </c>
      <c r="L541" s="37"/>
      <c r="M541" s="37"/>
      <c r="N541" s="38"/>
      <c r="O541" s="10"/>
      <c r="P541" s="6"/>
      <c r="Q541" s="6"/>
    </row>
    <row r="542" s="8" customFormat="1" hidden="1" customHeight="1" spans="1:17">
      <c r="A542" s="21" t="s">
        <v>15</v>
      </c>
      <c r="B542" s="8" t="s">
        <v>1007</v>
      </c>
      <c r="C542" s="8" t="s">
        <v>724</v>
      </c>
      <c r="D542" s="8" t="s">
        <v>1003</v>
      </c>
      <c r="E542" s="8" t="s">
        <v>746</v>
      </c>
      <c r="F542" s="8" t="s">
        <v>724</v>
      </c>
      <c r="G542" s="23" t="s">
        <v>20</v>
      </c>
      <c r="H542" s="8">
        <v>240</v>
      </c>
      <c r="I542" s="27">
        <v>4102.56</v>
      </c>
      <c r="J542" s="27">
        <f t="shared" si="171"/>
        <v>697.4352</v>
      </c>
      <c r="K542" s="36">
        <f t="shared" si="172"/>
        <v>4799.9952</v>
      </c>
      <c r="L542" s="37"/>
      <c r="M542" s="37"/>
      <c r="N542" s="38"/>
      <c r="O542" s="10"/>
      <c r="P542" s="6"/>
      <c r="Q542" s="6"/>
    </row>
    <row r="543" s="8" customFormat="1" hidden="1" customHeight="1" spans="1:17">
      <c r="A543" s="21" t="s">
        <v>15</v>
      </c>
      <c r="B543" s="8" t="s">
        <v>1008</v>
      </c>
      <c r="C543" s="8" t="s">
        <v>724</v>
      </c>
      <c r="D543" s="8" t="s">
        <v>1003</v>
      </c>
      <c r="E543" s="8" t="s">
        <v>1004</v>
      </c>
      <c r="F543" s="8" t="s">
        <v>724</v>
      </c>
      <c r="G543" s="23" t="s">
        <v>20</v>
      </c>
      <c r="H543" s="8">
        <v>120</v>
      </c>
      <c r="I543" s="27">
        <v>3589.74</v>
      </c>
      <c r="J543" s="27">
        <f t="shared" si="171"/>
        <v>610.2558</v>
      </c>
      <c r="K543" s="36">
        <f t="shared" si="172"/>
        <v>4199.9958</v>
      </c>
      <c r="L543" s="37"/>
      <c r="M543" s="37"/>
      <c r="N543" s="38"/>
      <c r="O543" s="10"/>
      <c r="P543" s="6"/>
      <c r="Q543" s="6"/>
    </row>
    <row r="544" s="8" customFormat="1" hidden="1" customHeight="1" spans="1:17">
      <c r="A544" s="21" t="s">
        <v>15</v>
      </c>
      <c r="B544" s="8" t="s">
        <v>1009</v>
      </c>
      <c r="C544" s="8" t="s">
        <v>724</v>
      </c>
      <c r="D544" s="8" t="s">
        <v>1003</v>
      </c>
      <c r="E544" s="8" t="s">
        <v>1004</v>
      </c>
      <c r="F544" s="8" t="s">
        <v>724</v>
      </c>
      <c r="G544" s="23" t="s">
        <v>20</v>
      </c>
      <c r="H544" s="8">
        <v>60</v>
      </c>
      <c r="I544" s="27">
        <v>1784.619</v>
      </c>
      <c r="J544" s="27">
        <f t="shared" si="171"/>
        <v>303.38523</v>
      </c>
      <c r="K544" s="36">
        <f t="shared" si="172"/>
        <v>2088.00423</v>
      </c>
      <c r="L544" s="37"/>
      <c r="M544" s="37"/>
      <c r="N544" s="38"/>
      <c r="O544" s="10"/>
      <c r="P544" s="6"/>
      <c r="Q544" s="6"/>
    </row>
    <row r="545" s="8" customFormat="1" hidden="1" customHeight="1" spans="1:17">
      <c r="A545" s="21" t="s">
        <v>15</v>
      </c>
      <c r="B545" s="8" t="s">
        <v>1010</v>
      </c>
      <c r="C545" s="8" t="s">
        <v>724</v>
      </c>
      <c r="D545" s="8" t="s">
        <v>1003</v>
      </c>
      <c r="E545" s="8" t="s">
        <v>1004</v>
      </c>
      <c r="F545" s="8" t="s">
        <v>724</v>
      </c>
      <c r="G545" s="23" t="s">
        <v>20</v>
      </c>
      <c r="H545" s="8">
        <v>120</v>
      </c>
      <c r="I545" s="27">
        <v>3589.74</v>
      </c>
      <c r="J545" s="27">
        <f t="shared" si="171"/>
        <v>610.2558</v>
      </c>
      <c r="K545" s="36">
        <f t="shared" si="172"/>
        <v>4199.9958</v>
      </c>
      <c r="L545" s="37"/>
      <c r="M545" s="37"/>
      <c r="N545" s="38"/>
      <c r="O545" s="10"/>
      <c r="P545" s="6"/>
      <c r="Q545" s="6"/>
    </row>
    <row r="546" s="8" customFormat="1" hidden="1" customHeight="1" spans="1:17">
      <c r="A546" s="21" t="s">
        <v>15</v>
      </c>
      <c r="B546" s="8" t="s">
        <v>1011</v>
      </c>
      <c r="C546" s="8" t="s">
        <v>724</v>
      </c>
      <c r="D546" s="8" t="s">
        <v>1003</v>
      </c>
      <c r="E546" s="8" t="s">
        <v>1004</v>
      </c>
      <c r="F546" s="8" t="s">
        <v>724</v>
      </c>
      <c r="G546" s="23" t="s">
        <v>20</v>
      </c>
      <c r="H546" s="8">
        <v>480</v>
      </c>
      <c r="I546" s="27">
        <v>14769.23</v>
      </c>
      <c r="J546" s="27">
        <f t="shared" si="171"/>
        <v>2510.7691</v>
      </c>
      <c r="K546" s="36">
        <f t="shared" si="172"/>
        <v>17279.9991</v>
      </c>
      <c r="L546" s="37"/>
      <c r="M546" s="37"/>
      <c r="N546" s="38"/>
      <c r="O546" s="10"/>
      <c r="P546" s="6"/>
      <c r="Q546" s="6"/>
    </row>
    <row r="547" s="8" customFormat="1" hidden="1" customHeight="1" spans="1:17">
      <c r="A547" s="21" t="s">
        <v>15</v>
      </c>
      <c r="B547" s="8" t="s">
        <v>547</v>
      </c>
      <c r="C547" s="8" t="s">
        <v>724</v>
      </c>
      <c r="D547" s="8" t="s">
        <v>1003</v>
      </c>
      <c r="E547" s="8" t="s">
        <v>1004</v>
      </c>
      <c r="F547" s="8" t="s">
        <v>724</v>
      </c>
      <c r="G547" s="23" t="s">
        <v>20</v>
      </c>
      <c r="H547" s="8">
        <v>300</v>
      </c>
      <c r="I547" s="27">
        <v>8974.36</v>
      </c>
      <c r="J547" s="27">
        <f t="shared" si="171"/>
        <v>1525.6412</v>
      </c>
      <c r="K547" s="36">
        <f t="shared" si="172"/>
        <v>10500.0012</v>
      </c>
      <c r="L547" s="37"/>
      <c r="M547" s="37"/>
      <c r="N547" s="38"/>
      <c r="O547" s="10"/>
      <c r="P547" s="6"/>
      <c r="Q547" s="6"/>
    </row>
    <row r="548" s="8" customFormat="1" hidden="1" customHeight="1" spans="1:17">
      <c r="A548" s="21" t="s">
        <v>15</v>
      </c>
      <c r="B548" s="8" t="s">
        <v>1012</v>
      </c>
      <c r="C548" s="8" t="s">
        <v>724</v>
      </c>
      <c r="D548" s="8" t="s">
        <v>1003</v>
      </c>
      <c r="E548" s="8" t="s">
        <v>1004</v>
      </c>
      <c r="F548" s="8" t="s">
        <v>724</v>
      </c>
      <c r="G548" s="23" t="s">
        <v>20</v>
      </c>
      <c r="H548" s="8">
        <v>2400</v>
      </c>
      <c r="I548" s="27">
        <v>33846.15</v>
      </c>
      <c r="J548" s="27">
        <f t="shared" si="171"/>
        <v>5753.8455</v>
      </c>
      <c r="K548" s="36">
        <f t="shared" si="172"/>
        <v>39599.9955</v>
      </c>
      <c r="L548" s="37"/>
      <c r="M548" s="37"/>
      <c r="N548" s="38"/>
      <c r="O548" s="10"/>
      <c r="P548" s="6"/>
      <c r="Q548" s="6"/>
    </row>
    <row r="549" s="8" customFormat="1" hidden="1" customHeight="1" spans="1:17">
      <c r="A549" s="21" t="s">
        <v>15</v>
      </c>
      <c r="B549" s="8" t="s">
        <v>1013</v>
      </c>
      <c r="C549" s="8" t="s">
        <v>724</v>
      </c>
      <c r="D549" s="8" t="s">
        <v>1003</v>
      </c>
      <c r="E549" s="8" t="s">
        <v>1004</v>
      </c>
      <c r="F549" s="8" t="s">
        <v>724</v>
      </c>
      <c r="G549" s="23" t="s">
        <v>20</v>
      </c>
      <c r="H549" s="8">
        <v>300</v>
      </c>
      <c r="I549" s="27">
        <v>11287.18</v>
      </c>
      <c r="J549" s="27">
        <f t="shared" si="171"/>
        <v>1918.8206</v>
      </c>
      <c r="K549" s="36">
        <f t="shared" si="172"/>
        <v>13206.0006</v>
      </c>
      <c r="L549" s="37"/>
      <c r="M549" s="37"/>
      <c r="N549" s="38"/>
      <c r="O549" s="10"/>
      <c r="P549" s="6"/>
      <c r="Q549" s="6"/>
    </row>
    <row r="550" s="8" customFormat="1" hidden="1" customHeight="1" spans="1:17">
      <c r="A550" s="21" t="s">
        <v>15</v>
      </c>
      <c r="B550" s="8" t="s">
        <v>506</v>
      </c>
      <c r="C550" s="8" t="s">
        <v>724</v>
      </c>
      <c r="D550" s="8" t="s">
        <v>1003</v>
      </c>
      <c r="E550" s="8" t="s">
        <v>746</v>
      </c>
      <c r="F550" s="8" t="s">
        <v>724</v>
      </c>
      <c r="G550" s="23" t="s">
        <v>20</v>
      </c>
      <c r="H550" s="8">
        <v>2400</v>
      </c>
      <c r="I550" s="27">
        <v>42666.67</v>
      </c>
      <c r="J550" s="27">
        <f t="shared" si="171"/>
        <v>7253.3339</v>
      </c>
      <c r="K550" s="36">
        <f t="shared" si="172"/>
        <v>49920.0039</v>
      </c>
      <c r="L550" s="37"/>
      <c r="M550" s="37"/>
      <c r="N550" s="38"/>
      <c r="O550" s="10"/>
      <c r="P550" s="6"/>
      <c r="Q550" s="6"/>
    </row>
    <row r="551" s="8" customFormat="1" hidden="1" customHeight="1" spans="1:17">
      <c r="A551" s="21" t="s">
        <v>15</v>
      </c>
      <c r="B551" s="8" t="s">
        <v>506</v>
      </c>
      <c r="C551" s="8" t="s">
        <v>724</v>
      </c>
      <c r="D551" s="8" t="s">
        <v>1003</v>
      </c>
      <c r="E551" s="8" t="s">
        <v>1004</v>
      </c>
      <c r="F551" s="8" t="s">
        <v>724</v>
      </c>
      <c r="G551" s="23" t="s">
        <v>20</v>
      </c>
      <c r="H551" s="8">
        <v>3600</v>
      </c>
      <c r="I551" s="27">
        <v>125846.15</v>
      </c>
      <c r="J551" s="27">
        <f t="shared" si="171"/>
        <v>21393.8455</v>
      </c>
      <c r="K551" s="36">
        <f t="shared" si="172"/>
        <v>147239.9955</v>
      </c>
      <c r="L551" s="37"/>
      <c r="M551" s="37"/>
      <c r="N551" s="38"/>
      <c r="O551" s="10"/>
      <c r="P551" s="6"/>
      <c r="Q551" s="6"/>
    </row>
    <row r="552" s="8" customFormat="1" hidden="1" customHeight="1" spans="1:17">
      <c r="A552" s="21" t="s">
        <v>15</v>
      </c>
      <c r="B552" s="8" t="s">
        <v>723</v>
      </c>
      <c r="C552" s="8" t="s">
        <v>724</v>
      </c>
      <c r="D552" s="8" t="s">
        <v>1003</v>
      </c>
      <c r="E552" s="8" t="s">
        <v>1004</v>
      </c>
      <c r="F552" s="8" t="s">
        <v>724</v>
      </c>
      <c r="G552" s="23" t="s">
        <v>20</v>
      </c>
      <c r="H552" s="8">
        <v>180</v>
      </c>
      <c r="I552" s="27">
        <v>5846.15</v>
      </c>
      <c r="J552" s="27">
        <f t="shared" si="171"/>
        <v>993.8455</v>
      </c>
      <c r="K552" s="36">
        <f t="shared" si="172"/>
        <v>6839.9955</v>
      </c>
      <c r="L552" s="37"/>
      <c r="M552" s="37"/>
      <c r="N552" s="38"/>
      <c r="O552" s="10"/>
      <c r="P552" s="6"/>
      <c r="Q552" s="6"/>
    </row>
    <row r="553" s="8" customFormat="1" hidden="1" customHeight="1" spans="1:17">
      <c r="A553" s="21" t="s">
        <v>15</v>
      </c>
      <c r="B553" s="8" t="s">
        <v>1014</v>
      </c>
      <c r="C553" s="8" t="s">
        <v>724</v>
      </c>
      <c r="D553" s="8" t="s">
        <v>1003</v>
      </c>
      <c r="E553" s="8" t="s">
        <v>746</v>
      </c>
      <c r="F553" s="8" t="s">
        <v>724</v>
      </c>
      <c r="G553" s="23" t="s">
        <v>20</v>
      </c>
      <c r="H553" s="8">
        <v>-120</v>
      </c>
      <c r="I553" s="27">
        <v>-2153.85</v>
      </c>
      <c r="J553" s="27">
        <f t="shared" si="171"/>
        <v>-366.1545</v>
      </c>
      <c r="K553" s="36">
        <f t="shared" si="172"/>
        <v>-2520.0045</v>
      </c>
      <c r="L553" s="37"/>
      <c r="M553" s="37"/>
      <c r="N553" s="38">
        <f>K553+K554</f>
        <v>9479.9952</v>
      </c>
      <c r="O553" s="10"/>
      <c r="P553" s="6"/>
      <c r="Q553" s="6"/>
    </row>
    <row r="554" s="8" customFormat="1" hidden="1" customHeight="1" spans="1:17">
      <c r="A554" s="21" t="s">
        <v>15</v>
      </c>
      <c r="B554" s="8" t="s">
        <v>745</v>
      </c>
      <c r="C554" s="8" t="s">
        <v>724</v>
      </c>
      <c r="D554" s="8" t="s">
        <v>1003</v>
      </c>
      <c r="E554" s="8" t="s">
        <v>746</v>
      </c>
      <c r="F554" s="8" t="s">
        <v>724</v>
      </c>
      <c r="G554" s="23" t="s">
        <v>20</v>
      </c>
      <c r="H554" s="8">
        <v>600</v>
      </c>
      <c r="I554" s="27">
        <v>10256.41</v>
      </c>
      <c r="J554" s="27">
        <f t="shared" si="171"/>
        <v>1743.5897</v>
      </c>
      <c r="K554" s="36">
        <f t="shared" si="172"/>
        <v>11999.9997</v>
      </c>
      <c r="L554" s="37"/>
      <c r="M554" s="37"/>
      <c r="N554" s="38"/>
      <c r="O554" s="10"/>
      <c r="P554" s="6"/>
      <c r="Q554" s="6"/>
    </row>
    <row r="555" s="8" customFormat="1" hidden="1" customHeight="1" spans="1:17">
      <c r="A555" s="21" t="s">
        <v>15</v>
      </c>
      <c r="B555" s="8" t="s">
        <v>745</v>
      </c>
      <c r="C555" s="8" t="s">
        <v>724</v>
      </c>
      <c r="D555" s="8" t="s">
        <v>1003</v>
      </c>
      <c r="E555" s="8" t="s">
        <v>1004</v>
      </c>
      <c r="F555" s="8" t="s">
        <v>724</v>
      </c>
      <c r="G555" s="23" t="s">
        <v>20</v>
      </c>
      <c r="H555" s="8">
        <v>420</v>
      </c>
      <c r="I555" s="27">
        <v>13282.05</v>
      </c>
      <c r="J555" s="27">
        <f t="shared" si="171"/>
        <v>2257.9485</v>
      </c>
      <c r="K555" s="36">
        <f t="shared" si="172"/>
        <v>15539.9985</v>
      </c>
      <c r="L555" s="37"/>
      <c r="M555" s="37"/>
      <c r="N555" s="38"/>
      <c r="O555" s="10"/>
      <c r="P555" s="6"/>
      <c r="Q555" s="6"/>
    </row>
    <row r="556" s="8" customFormat="1" hidden="1" customHeight="1" spans="1:17">
      <c r="A556" s="21" t="s">
        <v>15</v>
      </c>
      <c r="B556" s="8" t="s">
        <v>1015</v>
      </c>
      <c r="C556" s="8" t="s">
        <v>724</v>
      </c>
      <c r="D556" s="8" t="s">
        <v>1003</v>
      </c>
      <c r="E556" s="8" t="s">
        <v>1004</v>
      </c>
      <c r="F556" s="8" t="s">
        <v>724</v>
      </c>
      <c r="G556" s="23" t="s">
        <v>20</v>
      </c>
      <c r="H556" s="8">
        <v>120</v>
      </c>
      <c r="I556" s="27">
        <v>4560</v>
      </c>
      <c r="J556" s="27">
        <f t="shared" si="171"/>
        <v>775.2</v>
      </c>
      <c r="K556" s="36">
        <f t="shared" si="172"/>
        <v>5335.2</v>
      </c>
      <c r="L556" s="37"/>
      <c r="M556" s="37"/>
      <c r="N556" s="38"/>
      <c r="O556" s="10"/>
      <c r="P556" s="6"/>
      <c r="Q556" s="6"/>
    </row>
    <row r="557" s="8" customFormat="1" hidden="1" customHeight="1" spans="1:17">
      <c r="A557" s="21" t="s">
        <v>15</v>
      </c>
      <c r="B557" s="8" t="s">
        <v>1015</v>
      </c>
      <c r="C557" s="8" t="s">
        <v>724</v>
      </c>
      <c r="D557" s="8" t="s">
        <v>1003</v>
      </c>
      <c r="E557" s="8" t="s">
        <v>1004</v>
      </c>
      <c r="F557" s="8" t="s">
        <v>724</v>
      </c>
      <c r="G557" s="23" t="s">
        <v>20</v>
      </c>
      <c r="H557" s="8">
        <v>120</v>
      </c>
      <c r="I557" s="27">
        <v>4560</v>
      </c>
      <c r="J557" s="27">
        <f t="shared" si="171"/>
        <v>775.2</v>
      </c>
      <c r="K557" s="36">
        <f t="shared" si="172"/>
        <v>5335.2</v>
      </c>
      <c r="L557" s="37"/>
      <c r="M557" s="37"/>
      <c r="N557" s="38"/>
      <c r="O557" s="10"/>
      <c r="P557" s="6"/>
      <c r="Q557" s="6"/>
    </row>
    <row r="558" s="8" customFormat="1" hidden="1" customHeight="1" spans="1:17">
      <c r="A558" s="21" t="s">
        <v>15</v>
      </c>
      <c r="B558" s="8" t="s">
        <v>447</v>
      </c>
      <c r="C558" s="8" t="s">
        <v>724</v>
      </c>
      <c r="D558" s="8" t="s">
        <v>1003</v>
      </c>
      <c r="E558" s="8" t="s">
        <v>1004</v>
      </c>
      <c r="F558" s="8" t="s">
        <v>724</v>
      </c>
      <c r="G558" s="23" t="s">
        <v>20</v>
      </c>
      <c r="H558" s="8">
        <v>1800</v>
      </c>
      <c r="I558" s="27">
        <v>64984.62</v>
      </c>
      <c r="J558" s="27">
        <f t="shared" si="171"/>
        <v>11047.3854</v>
      </c>
      <c r="K558" s="36">
        <f t="shared" si="172"/>
        <v>76032.0054</v>
      </c>
      <c r="L558" s="37"/>
      <c r="M558" s="37"/>
      <c r="N558" s="38"/>
      <c r="O558" s="10"/>
      <c r="P558" s="6"/>
      <c r="Q558" s="6"/>
    </row>
    <row r="559" s="8" customFormat="1" hidden="1" customHeight="1" spans="1:17">
      <c r="A559" s="21" t="s">
        <v>15</v>
      </c>
      <c r="B559" s="8" t="s">
        <v>711</v>
      </c>
      <c r="C559" s="8" t="s">
        <v>724</v>
      </c>
      <c r="D559" s="8" t="s">
        <v>1003</v>
      </c>
      <c r="E559" s="8" t="s">
        <v>1004</v>
      </c>
      <c r="F559" s="8" t="s">
        <v>724</v>
      </c>
      <c r="G559" s="23" t="s">
        <v>20</v>
      </c>
      <c r="H559" s="8">
        <v>900</v>
      </c>
      <c r="I559" s="27">
        <v>32553.85</v>
      </c>
      <c r="J559" s="27">
        <f t="shared" si="171"/>
        <v>5534.1545</v>
      </c>
      <c r="K559" s="36">
        <f t="shared" si="172"/>
        <v>38088.0045</v>
      </c>
      <c r="L559" s="37"/>
      <c r="M559" s="37"/>
      <c r="N559" s="38"/>
      <c r="O559" s="10"/>
      <c r="P559" s="6"/>
      <c r="Q559" s="6"/>
    </row>
    <row r="560" s="8" customFormat="1" hidden="1" customHeight="1" spans="1:17">
      <c r="A560" s="21" t="s">
        <v>15</v>
      </c>
      <c r="B560" s="8" t="s">
        <v>1015</v>
      </c>
      <c r="C560" s="8" t="s">
        <v>724</v>
      </c>
      <c r="D560" s="8" t="s">
        <v>1003</v>
      </c>
      <c r="E560" s="8" t="s">
        <v>1004</v>
      </c>
      <c r="F560" s="8" t="s">
        <v>724</v>
      </c>
      <c r="G560" s="23" t="s">
        <v>20</v>
      </c>
      <c r="H560" s="8">
        <v>360</v>
      </c>
      <c r="I560" s="27">
        <v>13680</v>
      </c>
      <c r="J560" s="27">
        <f t="shared" si="171"/>
        <v>2325.6</v>
      </c>
      <c r="K560" s="36">
        <f t="shared" si="172"/>
        <v>16005.6</v>
      </c>
      <c r="L560" s="37"/>
      <c r="M560" s="37"/>
      <c r="N560" s="38"/>
      <c r="O560" s="10"/>
      <c r="P560" s="6"/>
      <c r="Q560" s="6"/>
    </row>
    <row r="561" s="8" customFormat="1" hidden="1" customHeight="1" spans="1:17">
      <c r="A561" s="21" t="s">
        <v>15</v>
      </c>
      <c r="B561" s="8" t="s">
        <v>1015</v>
      </c>
      <c r="C561" s="8" t="s">
        <v>724</v>
      </c>
      <c r="D561" s="8" t="s">
        <v>1003</v>
      </c>
      <c r="E561" s="8" t="s">
        <v>1004</v>
      </c>
      <c r="F561" s="8" t="s">
        <v>724</v>
      </c>
      <c r="G561" s="23" t="s">
        <v>20</v>
      </c>
      <c r="H561" s="8">
        <v>120</v>
      </c>
      <c r="I561" s="27">
        <v>4560</v>
      </c>
      <c r="J561" s="27">
        <f t="shared" si="171"/>
        <v>775.2</v>
      </c>
      <c r="K561" s="36">
        <f t="shared" si="172"/>
        <v>5335.2</v>
      </c>
      <c r="L561" s="37"/>
      <c r="M561" s="37"/>
      <c r="N561" s="38">
        <f>SUM(K561:K563)</f>
        <v>7003.2</v>
      </c>
      <c r="O561" s="10"/>
      <c r="P561" s="6"/>
      <c r="Q561" s="6"/>
    </row>
    <row r="562" s="8" customFormat="1" hidden="1" customHeight="1" spans="1:17">
      <c r="A562" s="21" t="s">
        <v>15</v>
      </c>
      <c r="B562" s="26" t="s">
        <v>316</v>
      </c>
      <c r="C562" s="26" t="s">
        <v>195</v>
      </c>
      <c r="D562" s="8" t="s">
        <v>1016</v>
      </c>
      <c r="E562" s="8" t="s">
        <v>648</v>
      </c>
      <c r="F562" s="8" t="s">
        <v>722</v>
      </c>
      <c r="G562" s="23" t="s">
        <v>42</v>
      </c>
      <c r="H562" s="8">
        <v>160</v>
      </c>
      <c r="I562" s="45">
        <f t="shared" ref="I562:I568" si="173">K562/1.17</f>
        <v>570.25641025641</v>
      </c>
      <c r="J562" s="27">
        <f t="shared" ref="J562:J568" si="174">K562-I562</f>
        <v>96.9435897435898</v>
      </c>
      <c r="K562" s="36">
        <v>667.2</v>
      </c>
      <c r="L562" s="37"/>
      <c r="M562" s="37"/>
      <c r="N562" s="38"/>
      <c r="O562" s="10"/>
      <c r="P562" s="6"/>
      <c r="Q562" s="6"/>
    </row>
    <row r="563" s="8" customFormat="1" hidden="1" customHeight="1" spans="1:17">
      <c r="A563" s="21" t="s">
        <v>15</v>
      </c>
      <c r="B563" s="26" t="s">
        <v>316</v>
      </c>
      <c r="C563" s="26" t="s">
        <v>195</v>
      </c>
      <c r="D563" s="8" t="s">
        <v>1016</v>
      </c>
      <c r="E563" s="8" t="s">
        <v>648</v>
      </c>
      <c r="F563" s="8" t="s">
        <v>1017</v>
      </c>
      <c r="G563" s="23" t="s">
        <v>42</v>
      </c>
      <c r="H563" s="8">
        <v>240</v>
      </c>
      <c r="I563" s="45">
        <f t="shared" si="173"/>
        <v>855.384615384615</v>
      </c>
      <c r="J563" s="27">
        <f t="shared" si="174"/>
        <v>145.415384615385</v>
      </c>
      <c r="K563" s="36">
        <v>1000.8</v>
      </c>
      <c r="L563" s="37"/>
      <c r="M563" s="37"/>
      <c r="N563" s="38"/>
      <c r="O563" s="10"/>
      <c r="P563" s="6"/>
      <c r="Q563" s="6"/>
    </row>
    <row r="564" s="8" customFormat="1" hidden="1" customHeight="1" spans="1:17">
      <c r="A564" s="21" t="s">
        <v>15</v>
      </c>
      <c r="B564" s="8" t="s">
        <v>160</v>
      </c>
      <c r="C564" s="8" t="s">
        <v>246</v>
      </c>
      <c r="D564" s="8" t="s">
        <v>1018</v>
      </c>
      <c r="E564" s="8" t="s">
        <v>593</v>
      </c>
      <c r="F564" s="8" t="s">
        <v>246</v>
      </c>
      <c r="G564" s="23" t="s">
        <v>249</v>
      </c>
      <c r="H564" s="8">
        <v>3</v>
      </c>
      <c r="I564" s="27">
        <f t="shared" si="173"/>
        <v>564.102564102564</v>
      </c>
      <c r="J564" s="27">
        <f>I564*0.17</f>
        <v>95.8974358974359</v>
      </c>
      <c r="K564" s="36">
        <v>660</v>
      </c>
      <c r="L564" s="37"/>
      <c r="M564" s="37"/>
      <c r="N564" s="38"/>
      <c r="O564" s="10"/>
      <c r="P564" s="6"/>
      <c r="Q564" s="6"/>
    </row>
    <row r="565" s="8" customFormat="1" hidden="1" customHeight="1" spans="1:17">
      <c r="A565" s="21" t="s">
        <v>15</v>
      </c>
      <c r="B565" s="8" t="s">
        <v>1019</v>
      </c>
      <c r="C565" s="8" t="s">
        <v>1020</v>
      </c>
      <c r="D565" s="8" t="s">
        <v>1021</v>
      </c>
      <c r="E565" s="8" t="s">
        <v>1022</v>
      </c>
      <c r="F565" s="8" t="s">
        <v>1023</v>
      </c>
      <c r="G565" s="23" t="s">
        <v>20</v>
      </c>
      <c r="H565" s="8">
        <v>1800</v>
      </c>
      <c r="I565" s="45">
        <f t="shared" si="173"/>
        <v>14307.6923076923</v>
      </c>
      <c r="J565" s="27">
        <f t="shared" si="174"/>
        <v>2432.30769230769</v>
      </c>
      <c r="K565" s="36">
        <v>16740</v>
      </c>
      <c r="L565" s="37"/>
      <c r="M565" s="37"/>
      <c r="N565" s="38"/>
      <c r="O565" s="10"/>
      <c r="P565" s="6"/>
      <c r="Q565" s="6"/>
    </row>
    <row r="566" s="8" customFormat="1" hidden="1" customHeight="1" spans="1:17">
      <c r="A566" s="21" t="s">
        <v>15</v>
      </c>
      <c r="B566" s="26" t="s">
        <v>1024</v>
      </c>
      <c r="C566" s="26" t="s">
        <v>1020</v>
      </c>
      <c r="D566" s="8" t="s">
        <v>1021</v>
      </c>
      <c r="E566" s="8" t="s">
        <v>1022</v>
      </c>
      <c r="F566" s="8" t="s">
        <v>1023</v>
      </c>
      <c r="G566" s="23" t="s">
        <v>20</v>
      </c>
      <c r="H566" s="8">
        <v>230</v>
      </c>
      <c r="I566" s="53">
        <f t="shared" si="173"/>
        <v>8087.35042735043</v>
      </c>
      <c r="J566" s="27">
        <f t="shared" si="174"/>
        <v>1374.84957264957</v>
      </c>
      <c r="K566" s="36">
        <v>9462.2</v>
      </c>
      <c r="L566" s="37"/>
      <c r="M566" s="37"/>
      <c r="N566" s="38"/>
      <c r="O566" s="10"/>
      <c r="P566" s="6"/>
      <c r="Q566" s="6"/>
    </row>
    <row r="567" s="8" customFormat="1" hidden="1" customHeight="1" spans="1:17">
      <c r="A567" s="21" t="s">
        <v>15</v>
      </c>
      <c r="B567" s="26" t="s">
        <v>21</v>
      </c>
      <c r="C567" s="26" t="s">
        <v>1025</v>
      </c>
      <c r="D567" s="26" t="s">
        <v>1026</v>
      </c>
      <c r="E567" s="26" t="s">
        <v>1027</v>
      </c>
      <c r="F567" s="26" t="s">
        <v>1028</v>
      </c>
      <c r="G567" s="23" t="s">
        <v>20</v>
      </c>
      <c r="H567" s="8">
        <v>50</v>
      </c>
      <c r="I567" s="45">
        <f t="shared" si="173"/>
        <v>149.57264957265</v>
      </c>
      <c r="J567" s="27">
        <f t="shared" si="174"/>
        <v>25.4273504273504</v>
      </c>
      <c r="K567" s="36">
        <v>175</v>
      </c>
      <c r="L567" s="37"/>
      <c r="M567" s="37"/>
      <c r="N567" s="38"/>
      <c r="O567" s="10"/>
      <c r="P567" s="6"/>
      <c r="Q567" s="6"/>
    </row>
    <row r="568" s="8" customFormat="1" hidden="1" customHeight="1" spans="1:17">
      <c r="A568" s="21" t="s">
        <v>15</v>
      </c>
      <c r="B568" s="26" t="s">
        <v>21</v>
      </c>
      <c r="C568" s="26" t="s">
        <v>1025</v>
      </c>
      <c r="D568" s="26" t="s">
        <v>1026</v>
      </c>
      <c r="E568" s="26" t="s">
        <v>1027</v>
      </c>
      <c r="F568" s="26" t="s">
        <v>1028</v>
      </c>
      <c r="G568" s="23" t="s">
        <v>20</v>
      </c>
      <c r="H568" s="8">
        <v>50</v>
      </c>
      <c r="I568" s="53">
        <f t="shared" si="173"/>
        <v>149.57264957265</v>
      </c>
      <c r="J568" s="27">
        <f t="shared" si="174"/>
        <v>25.4273504273504</v>
      </c>
      <c r="K568" s="36">
        <v>175</v>
      </c>
      <c r="L568" s="37"/>
      <c r="M568" s="37"/>
      <c r="N568" s="38">
        <f>SUM(K568:K571)</f>
        <v>16455</v>
      </c>
      <c r="O568" s="10"/>
      <c r="P568" s="6"/>
      <c r="Q568" s="6"/>
    </row>
    <row r="569" s="8" customFormat="1" hidden="1" customHeight="1" spans="1:17">
      <c r="A569" s="21" t="s">
        <v>15</v>
      </c>
      <c r="B569" s="8" t="s">
        <v>49</v>
      </c>
      <c r="C569" s="8" t="s">
        <v>677</v>
      </c>
      <c r="D569" s="8" t="s">
        <v>1029</v>
      </c>
      <c r="E569" s="8" t="s">
        <v>1030</v>
      </c>
      <c r="F569" s="8" t="s">
        <v>679</v>
      </c>
      <c r="G569" s="23" t="s">
        <v>20</v>
      </c>
      <c r="H569" s="8">
        <v>400</v>
      </c>
      <c r="I569" s="50">
        <v>10393.16</v>
      </c>
      <c r="J569" s="27">
        <v>1766.84</v>
      </c>
      <c r="K569" s="36">
        <f t="shared" ref="K569:K573" si="175">I569+J569</f>
        <v>12160</v>
      </c>
      <c r="L569" s="37"/>
      <c r="M569" s="37"/>
      <c r="N569" s="38"/>
      <c r="O569" s="10"/>
      <c r="P569" s="6"/>
      <c r="Q569" s="6"/>
    </row>
    <row r="570" s="8" customFormat="1" hidden="1" customHeight="1" spans="1:17">
      <c r="A570" s="21" t="s">
        <v>15</v>
      </c>
      <c r="B570" s="8" t="s">
        <v>83</v>
      </c>
      <c r="C570" s="8" t="s">
        <v>677</v>
      </c>
      <c r="D570" s="8" t="s">
        <v>1029</v>
      </c>
      <c r="E570" s="8" t="s">
        <v>1030</v>
      </c>
      <c r="F570" s="8" t="s">
        <v>679</v>
      </c>
      <c r="G570" s="23" t="s">
        <v>20</v>
      </c>
      <c r="H570" s="8">
        <v>100</v>
      </c>
      <c r="I570" s="45">
        <v>1760.68</v>
      </c>
      <c r="J570" s="27">
        <v>299.32</v>
      </c>
      <c r="K570" s="36">
        <f t="shared" si="175"/>
        <v>2060</v>
      </c>
      <c r="L570" s="37"/>
      <c r="M570" s="37"/>
      <c r="N570" s="38"/>
      <c r="O570" s="10"/>
      <c r="P570" s="6"/>
      <c r="Q570" s="6"/>
    </row>
    <row r="571" s="8" customFormat="1" hidden="1" customHeight="1" spans="1:17">
      <c r="A571" s="21" t="s">
        <v>15</v>
      </c>
      <c r="B571" s="8" t="s">
        <v>83</v>
      </c>
      <c r="C571" s="8" t="s">
        <v>677</v>
      </c>
      <c r="D571" s="8" t="s">
        <v>1029</v>
      </c>
      <c r="E571" s="8" t="s">
        <v>1030</v>
      </c>
      <c r="F571" s="8" t="s">
        <v>679</v>
      </c>
      <c r="G571" s="23" t="s">
        <v>20</v>
      </c>
      <c r="H571" s="8">
        <v>100</v>
      </c>
      <c r="I571" s="45">
        <v>1760.68</v>
      </c>
      <c r="J571" s="27">
        <v>299.32</v>
      </c>
      <c r="K571" s="36">
        <f t="shared" si="175"/>
        <v>2060</v>
      </c>
      <c r="L571" s="37"/>
      <c r="M571" s="37"/>
      <c r="N571" s="38"/>
      <c r="O571" s="10"/>
      <c r="P571" s="6"/>
      <c r="Q571" s="6"/>
    </row>
    <row r="572" s="8" customFormat="1" hidden="1" customHeight="1" spans="1:17">
      <c r="A572" s="21" t="s">
        <v>15</v>
      </c>
      <c r="B572" s="8" t="s">
        <v>49</v>
      </c>
      <c r="C572" s="8" t="s">
        <v>677</v>
      </c>
      <c r="D572" s="8" t="s">
        <v>1029</v>
      </c>
      <c r="E572" s="8" t="s">
        <v>1031</v>
      </c>
      <c r="F572" s="8" t="s">
        <v>679</v>
      </c>
      <c r="G572" s="23" t="s">
        <v>20</v>
      </c>
      <c r="H572" s="8">
        <v>400</v>
      </c>
      <c r="I572" s="45">
        <v>10393.16</v>
      </c>
      <c r="J572" s="27">
        <v>1766.84</v>
      </c>
      <c r="K572" s="36">
        <f t="shared" si="175"/>
        <v>12160</v>
      </c>
      <c r="L572" s="37"/>
      <c r="M572" s="37"/>
      <c r="N572" s="44"/>
      <c r="O572" s="10"/>
      <c r="P572" s="6"/>
      <c r="Q572" s="6"/>
    </row>
    <row r="573" s="8" customFormat="1" hidden="1" customHeight="1" spans="1:17">
      <c r="A573" s="21" t="s">
        <v>15</v>
      </c>
      <c r="B573" s="8" t="s">
        <v>49</v>
      </c>
      <c r="C573" s="8" t="s">
        <v>677</v>
      </c>
      <c r="D573" s="8" t="s">
        <v>1029</v>
      </c>
      <c r="E573" s="8" t="s">
        <v>1031</v>
      </c>
      <c r="F573" s="8" t="s">
        <v>679</v>
      </c>
      <c r="G573" s="23" t="s">
        <v>20</v>
      </c>
      <c r="H573" s="8">
        <v>400</v>
      </c>
      <c r="I573" s="45">
        <v>10393.16</v>
      </c>
      <c r="J573" s="27">
        <v>1766.84</v>
      </c>
      <c r="K573" s="36">
        <f t="shared" si="175"/>
        <v>12160</v>
      </c>
      <c r="L573" s="37"/>
      <c r="M573" s="37"/>
      <c r="N573" s="44"/>
      <c r="O573" s="10"/>
      <c r="P573" s="6"/>
      <c r="Q573" s="6"/>
    </row>
    <row r="574" s="8" customFormat="1" hidden="1" customHeight="1" spans="1:17">
      <c r="A574" s="21" t="s">
        <v>15</v>
      </c>
      <c r="B574" s="8" t="s">
        <v>160</v>
      </c>
      <c r="C574" s="8" t="s">
        <v>131</v>
      </c>
      <c r="D574" s="8" t="s">
        <v>1032</v>
      </c>
      <c r="E574" s="8" t="s">
        <v>1033</v>
      </c>
      <c r="F574" s="8" t="s">
        <v>1034</v>
      </c>
      <c r="G574" s="23" t="s">
        <v>42</v>
      </c>
      <c r="H574" s="8">
        <v>10</v>
      </c>
      <c r="I574" s="27">
        <f t="shared" ref="I574:I577" si="176">K574/1.17</f>
        <v>17.0940170940171</v>
      </c>
      <c r="J574" s="27">
        <f t="shared" ref="J574:J580" si="177">I574*0.17</f>
        <v>2.90598290598291</v>
      </c>
      <c r="K574" s="36">
        <v>20</v>
      </c>
      <c r="L574" s="37"/>
      <c r="M574" s="37"/>
      <c r="N574" s="44"/>
      <c r="O574" s="10"/>
      <c r="P574" s="6"/>
      <c r="Q574" s="6"/>
    </row>
    <row r="575" s="8" customFormat="1" hidden="1" customHeight="1" spans="1:17">
      <c r="A575" s="21" t="s">
        <v>15</v>
      </c>
      <c r="B575" s="8" t="s">
        <v>160</v>
      </c>
      <c r="C575" s="8" t="s">
        <v>131</v>
      </c>
      <c r="D575" s="8" t="s">
        <v>1035</v>
      </c>
      <c r="E575" s="8" t="s">
        <v>1036</v>
      </c>
      <c r="F575" s="8" t="s">
        <v>494</v>
      </c>
      <c r="G575" s="23" t="s">
        <v>20</v>
      </c>
      <c r="H575" s="8">
        <v>1</v>
      </c>
      <c r="I575" s="27">
        <f t="shared" si="176"/>
        <v>6.41025641025641</v>
      </c>
      <c r="J575" s="27">
        <f t="shared" si="177"/>
        <v>1.08974358974359</v>
      </c>
      <c r="K575" s="36">
        <v>7.5</v>
      </c>
      <c r="L575" s="37"/>
      <c r="M575" s="37"/>
      <c r="N575" s="44"/>
      <c r="O575" s="10"/>
      <c r="P575" s="6"/>
      <c r="Q575" s="6"/>
    </row>
    <row r="576" s="8" customFormat="1" hidden="1" customHeight="1" spans="1:17">
      <c r="A576" s="21" t="s">
        <v>15</v>
      </c>
      <c r="B576" s="26" t="s">
        <v>121</v>
      </c>
      <c r="C576" s="26" t="s">
        <v>1037</v>
      </c>
      <c r="D576" s="26" t="s">
        <v>1038</v>
      </c>
      <c r="E576" s="8" t="s">
        <v>207</v>
      </c>
      <c r="F576" s="8" t="s">
        <v>1039</v>
      </c>
      <c r="G576" s="23" t="s">
        <v>20</v>
      </c>
      <c r="H576" s="8">
        <v>2100</v>
      </c>
      <c r="I576" s="53">
        <f t="shared" si="176"/>
        <v>51530.7692307692</v>
      </c>
      <c r="J576" s="27">
        <f>K576-I576</f>
        <v>8760.23076923077</v>
      </c>
      <c r="K576" s="36">
        <v>60291</v>
      </c>
      <c r="L576" s="37"/>
      <c r="M576" s="37"/>
      <c r="N576" s="44"/>
      <c r="O576" s="10"/>
      <c r="P576" s="6"/>
      <c r="Q576" s="6"/>
    </row>
    <row r="577" s="8" customFormat="1" hidden="1" customHeight="1" spans="1:17">
      <c r="A577" s="21" t="s">
        <v>15</v>
      </c>
      <c r="B577" s="8" t="s">
        <v>160</v>
      </c>
      <c r="C577" s="8" t="s">
        <v>246</v>
      </c>
      <c r="D577" s="8" t="s">
        <v>1040</v>
      </c>
      <c r="E577" s="8" t="s">
        <v>259</v>
      </c>
      <c r="F577" s="8" t="s">
        <v>246</v>
      </c>
      <c r="G577" s="23" t="s">
        <v>249</v>
      </c>
      <c r="H577" s="8">
        <v>2</v>
      </c>
      <c r="I577" s="27">
        <f t="shared" si="176"/>
        <v>61.5384615384615</v>
      </c>
      <c r="J577" s="27">
        <f t="shared" si="177"/>
        <v>10.4615384615385</v>
      </c>
      <c r="K577" s="36">
        <v>72</v>
      </c>
      <c r="L577" s="37"/>
      <c r="M577" s="37"/>
      <c r="N577" s="44"/>
      <c r="O577" s="10"/>
      <c r="P577" s="6"/>
      <c r="Q577" s="6"/>
    </row>
    <row r="578" s="8" customFormat="1" hidden="1" customHeight="1" spans="1:17">
      <c r="A578" s="21" t="s">
        <v>15</v>
      </c>
      <c r="B578" s="8" t="s">
        <v>71</v>
      </c>
      <c r="C578" s="8" t="s">
        <v>990</v>
      </c>
      <c r="D578" s="8" t="s">
        <v>1041</v>
      </c>
      <c r="E578" s="8" t="s">
        <v>325</v>
      </c>
      <c r="F578" s="8" t="s">
        <v>285</v>
      </c>
      <c r="G578" s="23" t="s">
        <v>42</v>
      </c>
      <c r="H578" s="8">
        <v>1000</v>
      </c>
      <c r="I578" s="27">
        <v>2076.92</v>
      </c>
      <c r="J578" s="27">
        <f t="shared" si="177"/>
        <v>353.0764</v>
      </c>
      <c r="K578" s="36">
        <f>I578+J578</f>
        <v>2429.9964</v>
      </c>
      <c r="L578" s="37"/>
      <c r="M578" s="37"/>
      <c r="N578" s="44"/>
      <c r="O578" s="10"/>
      <c r="P578" s="6"/>
      <c r="Q578" s="6"/>
    </row>
    <row r="579" s="8" customFormat="1" hidden="1" customHeight="1" spans="1:17">
      <c r="A579" s="21"/>
      <c r="B579" s="8" t="s">
        <v>21</v>
      </c>
      <c r="C579" s="8" t="s">
        <v>990</v>
      </c>
      <c r="D579" s="8" t="s">
        <v>1041</v>
      </c>
      <c r="E579" s="8" t="s">
        <v>1042</v>
      </c>
      <c r="F579" s="8" t="s">
        <v>1043</v>
      </c>
      <c r="G579" s="23"/>
      <c r="H579" s="8">
        <v>70</v>
      </c>
      <c r="I579" s="27">
        <f t="shared" ref="I579:I586" si="178">K579/1.17</f>
        <v>155.555555555556</v>
      </c>
      <c r="J579" s="27">
        <f t="shared" si="177"/>
        <v>26.4444444444444</v>
      </c>
      <c r="K579" s="48">
        <v>182</v>
      </c>
      <c r="L579" s="48"/>
      <c r="M579" s="48"/>
      <c r="N579" s="44"/>
      <c r="O579" s="10"/>
      <c r="P579" s="6"/>
      <c r="Q579" s="6"/>
    </row>
    <row r="580" s="8" customFormat="1" hidden="1" customHeight="1" spans="1:17">
      <c r="A580" s="21"/>
      <c r="B580" s="8" t="s">
        <v>21</v>
      </c>
      <c r="C580" s="8" t="s">
        <v>990</v>
      </c>
      <c r="D580" s="8" t="s">
        <v>1041</v>
      </c>
      <c r="E580" s="8" t="s">
        <v>1042</v>
      </c>
      <c r="F580" s="6" t="s">
        <v>1044</v>
      </c>
      <c r="G580" s="23"/>
      <c r="H580" s="8">
        <v>30</v>
      </c>
      <c r="I580" s="27">
        <f t="shared" si="178"/>
        <v>66.6666666666667</v>
      </c>
      <c r="J580" s="27">
        <f t="shared" si="177"/>
        <v>11.3333333333333</v>
      </c>
      <c r="K580" s="48">
        <v>78</v>
      </c>
      <c r="L580" s="48"/>
      <c r="M580" s="48"/>
      <c r="N580" s="44"/>
      <c r="O580" s="10"/>
      <c r="P580" s="6"/>
      <c r="Q580" s="6"/>
    </row>
    <row r="581" s="1" customFormat="1" customHeight="1" spans="1:17">
      <c r="A581" s="12" t="s">
        <v>15</v>
      </c>
      <c r="B581" s="1" t="s">
        <v>260</v>
      </c>
      <c r="C581" s="25" t="s">
        <v>261</v>
      </c>
      <c r="D581" s="25" t="s">
        <v>1045</v>
      </c>
      <c r="E581" s="1" t="s">
        <v>1046</v>
      </c>
      <c r="F581" s="13" t="s">
        <v>1047</v>
      </c>
      <c r="G581" s="14" t="s">
        <v>382</v>
      </c>
      <c r="H581" s="13">
        <v>300</v>
      </c>
      <c r="I581" s="39">
        <f t="shared" si="178"/>
        <v>897.435897435897</v>
      </c>
      <c r="J581" s="15">
        <f t="shared" ref="J581:J585" si="179">K581-I581</f>
        <v>152.564102564103</v>
      </c>
      <c r="K581" s="34">
        <v>1050</v>
      </c>
      <c r="L581" s="41">
        <f>K581*0.936</f>
        <v>982.8</v>
      </c>
      <c r="M581" s="41">
        <f>L581/H581</f>
        <v>3.276</v>
      </c>
      <c r="N581" s="15"/>
      <c r="O581" s="17"/>
      <c r="P581" s="7"/>
      <c r="Q581" s="7"/>
    </row>
    <row r="582" s="8" customFormat="1" hidden="1" customHeight="1" spans="1:17">
      <c r="A582" s="21" t="s">
        <v>15</v>
      </c>
      <c r="B582" s="26" t="s">
        <v>21</v>
      </c>
      <c r="C582" s="26" t="s">
        <v>53</v>
      </c>
      <c r="D582" s="8" t="s">
        <v>1048</v>
      </c>
      <c r="E582" s="8" t="s">
        <v>959</v>
      </c>
      <c r="F582" s="8" t="s">
        <v>1049</v>
      </c>
      <c r="G582" s="23" t="s">
        <v>20</v>
      </c>
      <c r="H582" s="8">
        <v>20</v>
      </c>
      <c r="I582" s="45">
        <f t="shared" si="178"/>
        <v>185.470085470085</v>
      </c>
      <c r="J582" s="27">
        <f t="shared" si="179"/>
        <v>31.5299145299145</v>
      </c>
      <c r="K582" s="36">
        <v>217</v>
      </c>
      <c r="L582" s="37"/>
      <c r="M582" s="37"/>
      <c r="N582" s="44"/>
      <c r="O582" s="10"/>
      <c r="P582" s="6"/>
      <c r="Q582" s="6"/>
    </row>
    <row r="583" s="8" customFormat="1" hidden="1" customHeight="1" spans="1:17">
      <c r="A583" s="21" t="s">
        <v>15</v>
      </c>
      <c r="B583" s="8" t="s">
        <v>150</v>
      </c>
      <c r="C583" s="8" t="s">
        <v>876</v>
      </c>
      <c r="D583" s="8" t="s">
        <v>1050</v>
      </c>
      <c r="E583" s="8" t="s">
        <v>1051</v>
      </c>
      <c r="F583" s="8" t="s">
        <v>879</v>
      </c>
      <c r="G583" s="23" t="s">
        <v>26</v>
      </c>
      <c r="H583" s="8">
        <v>400</v>
      </c>
      <c r="I583" s="53">
        <f t="shared" si="178"/>
        <v>26006.8376068376</v>
      </c>
      <c r="J583" s="27">
        <f t="shared" si="179"/>
        <v>4421.16239316239</v>
      </c>
      <c r="K583" s="36">
        <v>30428</v>
      </c>
      <c r="L583" s="37"/>
      <c r="M583" s="37"/>
      <c r="N583" s="38">
        <f>199239-35</f>
        <v>199204</v>
      </c>
      <c r="O583" s="84" t="s">
        <v>1052</v>
      </c>
      <c r="P583" s="6"/>
      <c r="Q583" s="6"/>
    </row>
    <row r="584" s="8" customFormat="1" hidden="1" customHeight="1" spans="1:17">
      <c r="A584" s="21" t="s">
        <v>15</v>
      </c>
      <c r="B584" s="8" t="s">
        <v>150</v>
      </c>
      <c r="C584" s="8" t="s">
        <v>876</v>
      </c>
      <c r="D584" s="8" t="s">
        <v>1050</v>
      </c>
      <c r="E584" s="8" t="s">
        <v>1053</v>
      </c>
      <c r="F584" s="8" t="s">
        <v>879</v>
      </c>
      <c r="G584" s="23" t="s">
        <v>26</v>
      </c>
      <c r="H584" s="8">
        <v>600</v>
      </c>
      <c r="I584" s="53">
        <f t="shared" si="178"/>
        <v>45789.7435897436</v>
      </c>
      <c r="J584" s="27">
        <f t="shared" si="179"/>
        <v>7784.25641025641</v>
      </c>
      <c r="K584" s="36">
        <v>53574</v>
      </c>
      <c r="L584" s="37"/>
      <c r="M584" s="37"/>
      <c r="N584" s="38"/>
      <c r="O584" s="84"/>
      <c r="P584" s="6"/>
      <c r="Q584" s="6"/>
    </row>
    <row r="585" s="1" customFormat="1" customHeight="1" spans="1:17">
      <c r="A585" s="12" t="s">
        <v>15</v>
      </c>
      <c r="B585" s="1" t="s">
        <v>150</v>
      </c>
      <c r="C585" s="25" t="s">
        <v>876</v>
      </c>
      <c r="D585" s="25" t="s">
        <v>1054</v>
      </c>
      <c r="E585" s="1" t="s">
        <v>1055</v>
      </c>
      <c r="F585" s="13" t="s">
        <v>879</v>
      </c>
      <c r="G585" s="14" t="s">
        <v>26</v>
      </c>
      <c r="H585" s="13">
        <v>100</v>
      </c>
      <c r="I585" s="39">
        <f t="shared" si="178"/>
        <v>7631.62393162393</v>
      </c>
      <c r="J585" s="15">
        <f t="shared" si="179"/>
        <v>1297.37606837607</v>
      </c>
      <c r="K585" s="34">
        <v>8929</v>
      </c>
      <c r="L585" s="41">
        <f>K585*0.936</f>
        <v>8357.544</v>
      </c>
      <c r="M585" s="41">
        <f>L585/H585</f>
        <v>83.57544</v>
      </c>
      <c r="N585" s="42"/>
      <c r="O585" s="85"/>
      <c r="P585" s="7"/>
      <c r="Q585" s="7"/>
    </row>
    <row r="586" s="8" customFormat="1" hidden="1" customHeight="1" spans="1:17">
      <c r="A586" s="21"/>
      <c r="B586" s="8" t="s">
        <v>21</v>
      </c>
      <c r="C586" s="8" t="s">
        <v>131</v>
      </c>
      <c r="D586" s="8" t="s">
        <v>1056</v>
      </c>
      <c r="E586" s="8" t="s">
        <v>1057</v>
      </c>
      <c r="F586" s="8" t="s">
        <v>1058</v>
      </c>
      <c r="G586" s="23"/>
      <c r="H586" s="8">
        <v>50</v>
      </c>
      <c r="I586" s="27">
        <f t="shared" si="178"/>
        <v>320.512820512821</v>
      </c>
      <c r="J586" s="27">
        <f t="shared" ref="J586:J590" si="180">I586*0.17</f>
        <v>54.4871794871795</v>
      </c>
      <c r="K586" s="48">
        <v>375</v>
      </c>
      <c r="L586" s="48"/>
      <c r="M586" s="48"/>
      <c r="N586" s="38"/>
      <c r="O586" s="84"/>
      <c r="P586" s="6"/>
      <c r="Q586" s="6"/>
    </row>
    <row r="587" s="1" customFormat="1" customHeight="1" spans="1:17">
      <c r="A587" s="12" t="s">
        <v>15</v>
      </c>
      <c r="B587" s="1" t="s">
        <v>16</v>
      </c>
      <c r="C587" s="25" t="s">
        <v>770</v>
      </c>
      <c r="D587" s="25" t="s">
        <v>1059</v>
      </c>
      <c r="E587" s="1" t="s">
        <v>959</v>
      </c>
      <c r="F587" s="13" t="s">
        <v>1060</v>
      </c>
      <c r="G587" s="14" t="s">
        <v>20</v>
      </c>
      <c r="H587" s="13">
        <v>200</v>
      </c>
      <c r="I587" s="39">
        <v>11965.81</v>
      </c>
      <c r="J587" s="15">
        <v>2034.19</v>
      </c>
      <c r="K587" s="34">
        <f t="shared" ref="K587:K589" si="181">I587+J587</f>
        <v>14000</v>
      </c>
      <c r="L587" s="41">
        <f>K587*0.936</f>
        <v>13104</v>
      </c>
      <c r="M587" s="41">
        <f>L587/H587</f>
        <v>65.52</v>
      </c>
      <c r="N587" s="42"/>
      <c r="O587" s="85"/>
      <c r="P587" s="7"/>
      <c r="Q587" s="7"/>
    </row>
    <row r="588" s="1" customFormat="1" customHeight="1" spans="1:17">
      <c r="A588" s="12" t="s">
        <v>15</v>
      </c>
      <c r="B588" s="1" t="s">
        <v>16</v>
      </c>
      <c r="C588" s="25" t="s">
        <v>770</v>
      </c>
      <c r="D588" s="25" t="s">
        <v>1059</v>
      </c>
      <c r="E588" s="1" t="s">
        <v>959</v>
      </c>
      <c r="F588" s="13" t="s">
        <v>1060</v>
      </c>
      <c r="G588" s="14" t="s">
        <v>20</v>
      </c>
      <c r="H588" s="13">
        <v>100</v>
      </c>
      <c r="I588" s="39">
        <v>5982.91</v>
      </c>
      <c r="J588" s="15">
        <v>1017.09</v>
      </c>
      <c r="K588" s="34">
        <f t="shared" si="181"/>
        <v>7000</v>
      </c>
      <c r="L588" s="41">
        <f>K588*0.936</f>
        <v>6552</v>
      </c>
      <c r="M588" s="41">
        <f>L588/H588</f>
        <v>65.52</v>
      </c>
      <c r="N588" s="15"/>
      <c r="O588" s="17"/>
      <c r="P588" s="7"/>
      <c r="Q588" s="7"/>
    </row>
    <row r="589" s="1" customFormat="1" customHeight="1" spans="1:17">
      <c r="A589" s="12" t="s">
        <v>15</v>
      </c>
      <c r="B589" s="1" t="s">
        <v>61</v>
      </c>
      <c r="C589" s="25" t="s">
        <v>170</v>
      </c>
      <c r="D589" s="25" t="s">
        <v>1061</v>
      </c>
      <c r="E589" s="1" t="s">
        <v>1062</v>
      </c>
      <c r="F589" s="13" t="s">
        <v>285</v>
      </c>
      <c r="G589" s="14" t="s">
        <v>20</v>
      </c>
      <c r="H589" s="13">
        <v>50</v>
      </c>
      <c r="I589" s="15">
        <v>527.77777</v>
      </c>
      <c r="J589" s="15">
        <f t="shared" si="180"/>
        <v>89.7222209</v>
      </c>
      <c r="K589" s="34">
        <f t="shared" si="181"/>
        <v>617.4999909</v>
      </c>
      <c r="L589" s="41">
        <f>K589*0.936</f>
        <v>577.9799914824</v>
      </c>
      <c r="M589" s="41">
        <f>L589/H589</f>
        <v>11.559599829648</v>
      </c>
      <c r="N589" s="15"/>
      <c r="O589" s="17"/>
      <c r="P589" s="7"/>
      <c r="Q589" s="7"/>
    </row>
    <row r="590" s="8" customFormat="1" hidden="1" customHeight="1" spans="1:17">
      <c r="A590" s="21"/>
      <c r="B590" s="26" t="s">
        <v>146</v>
      </c>
      <c r="C590" s="26" t="s">
        <v>22</v>
      </c>
      <c r="D590" s="8" t="s">
        <v>1063</v>
      </c>
      <c r="E590" s="8" t="s">
        <v>1064</v>
      </c>
      <c r="G590" s="23"/>
      <c r="H590" s="8">
        <v>400</v>
      </c>
      <c r="I590" s="27">
        <f t="shared" ref="I590:I600" si="182">K590/1.17</f>
        <v>3747.00854700855</v>
      </c>
      <c r="J590" s="27">
        <f t="shared" si="180"/>
        <v>636.991452991453</v>
      </c>
      <c r="K590" s="36">
        <v>4384</v>
      </c>
      <c r="L590" s="37"/>
      <c r="M590" s="37"/>
      <c r="N590" s="38">
        <f>SUM(K590:K597)-77.5</f>
        <v>79328.5</v>
      </c>
      <c r="O590" s="84" t="s">
        <v>1065</v>
      </c>
      <c r="P590" s="6"/>
      <c r="Q590" s="6"/>
    </row>
    <row r="591" s="8" customFormat="1" hidden="1" customHeight="1" spans="1:17">
      <c r="A591" s="21" t="s">
        <v>15</v>
      </c>
      <c r="B591" s="26" t="s">
        <v>316</v>
      </c>
      <c r="C591" s="26" t="s">
        <v>195</v>
      </c>
      <c r="D591" s="8" t="s">
        <v>1066</v>
      </c>
      <c r="E591" s="8" t="s">
        <v>1067</v>
      </c>
      <c r="F591" s="8" t="s">
        <v>1068</v>
      </c>
      <c r="G591" s="23" t="s">
        <v>26</v>
      </c>
      <c r="H591" s="8">
        <v>47</v>
      </c>
      <c r="I591" s="45">
        <f t="shared" si="182"/>
        <v>140.598290598291</v>
      </c>
      <c r="J591" s="27">
        <f t="shared" ref="J591:J594" si="183">K591-I591</f>
        <v>23.9017094017094</v>
      </c>
      <c r="K591" s="36">
        <v>164.5</v>
      </c>
      <c r="L591" s="37"/>
      <c r="M591" s="37"/>
      <c r="N591" s="38"/>
      <c r="O591" s="84"/>
      <c r="P591" s="6"/>
      <c r="Q591" s="6"/>
    </row>
    <row r="592" s="8" customFormat="1" hidden="1" customHeight="1" spans="1:17">
      <c r="A592" s="21" t="s">
        <v>15</v>
      </c>
      <c r="B592" s="8" t="s">
        <v>21</v>
      </c>
      <c r="C592" s="8" t="s">
        <v>131</v>
      </c>
      <c r="D592" s="8" t="s">
        <v>1069</v>
      </c>
      <c r="E592" s="8" t="s">
        <v>1070</v>
      </c>
      <c r="F592" s="8" t="s">
        <v>1071</v>
      </c>
      <c r="G592" s="23"/>
      <c r="H592" s="8">
        <v>100</v>
      </c>
      <c r="I592" s="27">
        <f t="shared" si="182"/>
        <v>1410.25641025641</v>
      </c>
      <c r="J592" s="27">
        <f t="shared" ref="J592:J597" si="184">I592*0.17</f>
        <v>239.74358974359</v>
      </c>
      <c r="K592" s="36">
        <v>1650</v>
      </c>
      <c r="L592" s="37"/>
      <c r="M592" s="37"/>
      <c r="N592" s="38"/>
      <c r="O592" s="84"/>
      <c r="P592" s="6"/>
      <c r="Q592" s="6"/>
    </row>
    <row r="593" s="8" customFormat="1" hidden="1" customHeight="1" spans="1:17">
      <c r="A593" s="21" t="s">
        <v>15</v>
      </c>
      <c r="B593" s="26" t="s">
        <v>121</v>
      </c>
      <c r="C593" s="26" t="s">
        <v>1072</v>
      </c>
      <c r="D593" s="26" t="s">
        <v>1073</v>
      </c>
      <c r="E593" s="8" t="s">
        <v>1074</v>
      </c>
      <c r="F593" s="8" t="s">
        <v>1075</v>
      </c>
      <c r="G593" s="23" t="s">
        <v>26</v>
      </c>
      <c r="H593" s="8">
        <v>1600</v>
      </c>
      <c r="I593" s="53">
        <f t="shared" si="182"/>
        <v>60198.2905982906</v>
      </c>
      <c r="J593" s="27">
        <f t="shared" si="183"/>
        <v>10233.7094017094</v>
      </c>
      <c r="K593" s="36">
        <v>70432</v>
      </c>
      <c r="L593" s="37"/>
      <c r="M593" s="37"/>
      <c r="N593" s="38"/>
      <c r="O593" s="84"/>
      <c r="P593" s="6"/>
      <c r="Q593" s="6"/>
    </row>
    <row r="594" s="8" customFormat="1" hidden="1" customHeight="1" spans="1:17">
      <c r="A594" s="21" t="s">
        <v>15</v>
      </c>
      <c r="B594" s="26" t="s">
        <v>21</v>
      </c>
      <c r="C594" s="26" t="s">
        <v>131</v>
      </c>
      <c r="D594" s="8" t="s">
        <v>1076</v>
      </c>
      <c r="E594" s="8" t="s">
        <v>1077</v>
      </c>
      <c r="F594" s="8" t="s">
        <v>1078</v>
      </c>
      <c r="G594" s="23" t="s">
        <v>20</v>
      </c>
      <c r="H594" s="8">
        <v>50</v>
      </c>
      <c r="I594" s="51">
        <f t="shared" si="182"/>
        <v>185.897435897436</v>
      </c>
      <c r="J594" s="27">
        <f t="shared" si="183"/>
        <v>31.6025641025641</v>
      </c>
      <c r="K594" s="36">
        <v>217.5</v>
      </c>
      <c r="L594" s="37"/>
      <c r="M594" s="37"/>
      <c r="N594" s="38"/>
      <c r="O594" s="84"/>
      <c r="P594" s="6"/>
      <c r="Q594" s="6"/>
    </row>
    <row r="595" s="8" customFormat="1" hidden="1" customHeight="1" spans="1:17">
      <c r="A595" s="21" t="s">
        <v>15</v>
      </c>
      <c r="B595" s="8" t="s">
        <v>484</v>
      </c>
      <c r="C595" s="8" t="s">
        <v>170</v>
      </c>
      <c r="D595" s="8" t="s">
        <v>1079</v>
      </c>
      <c r="E595" s="8" t="s">
        <v>1080</v>
      </c>
      <c r="F595" s="8" t="s">
        <v>1081</v>
      </c>
      <c r="G595" s="23" t="s">
        <v>26</v>
      </c>
      <c r="H595" s="8">
        <v>30</v>
      </c>
      <c r="I595" s="27">
        <f t="shared" si="182"/>
        <v>51.2820512820513</v>
      </c>
      <c r="J595" s="27">
        <f t="shared" si="184"/>
        <v>8.71794871794872</v>
      </c>
      <c r="K595" s="36">
        <v>60</v>
      </c>
      <c r="L595" s="37"/>
      <c r="M595" s="37"/>
      <c r="N595" s="38"/>
      <c r="O595" s="84"/>
      <c r="P595" s="6"/>
      <c r="Q595" s="6"/>
    </row>
    <row r="596" s="8" customFormat="1" hidden="1" customHeight="1" spans="1:17">
      <c r="A596" s="21" t="s">
        <v>15</v>
      </c>
      <c r="B596" s="8" t="s">
        <v>160</v>
      </c>
      <c r="C596" s="8" t="s">
        <v>1082</v>
      </c>
      <c r="D596" s="8" t="s">
        <v>1083</v>
      </c>
      <c r="E596" s="8" t="s">
        <v>1084</v>
      </c>
      <c r="F596" s="8" t="s">
        <v>1085</v>
      </c>
      <c r="G596" s="23" t="s">
        <v>20</v>
      </c>
      <c r="H596" s="8">
        <v>20</v>
      </c>
      <c r="I596" s="27">
        <f t="shared" si="182"/>
        <v>32.4786324786325</v>
      </c>
      <c r="J596" s="27">
        <f t="shared" si="184"/>
        <v>5.52136752136752</v>
      </c>
      <c r="K596" s="36">
        <v>38</v>
      </c>
      <c r="L596" s="37"/>
      <c r="M596" s="37"/>
      <c r="N596" s="38"/>
      <c r="O596" s="84"/>
      <c r="P596" s="6"/>
      <c r="Q596" s="6"/>
    </row>
    <row r="597" s="8" customFormat="1" hidden="1" customHeight="1" spans="1:17">
      <c r="A597" s="21"/>
      <c r="B597" s="26" t="s">
        <v>146</v>
      </c>
      <c r="C597" s="26" t="s">
        <v>1082</v>
      </c>
      <c r="D597" s="8" t="s">
        <v>1083</v>
      </c>
      <c r="E597" s="8" t="s">
        <v>1084</v>
      </c>
      <c r="G597" s="23"/>
      <c r="H597" s="8">
        <v>240</v>
      </c>
      <c r="I597" s="27">
        <f t="shared" si="182"/>
        <v>2102.5641025641</v>
      </c>
      <c r="J597" s="27">
        <f t="shared" si="184"/>
        <v>357.435897435897</v>
      </c>
      <c r="K597" s="36">
        <v>2460</v>
      </c>
      <c r="L597" s="37"/>
      <c r="M597" s="37"/>
      <c r="N597" s="38"/>
      <c r="O597" s="84"/>
      <c r="P597" s="6"/>
      <c r="Q597" s="6"/>
    </row>
    <row r="598" s="8" customFormat="1" hidden="1" customHeight="1" spans="1:17">
      <c r="A598" s="21" t="s">
        <v>15</v>
      </c>
      <c r="B598" s="26" t="s">
        <v>316</v>
      </c>
      <c r="C598" s="26" t="s">
        <v>1086</v>
      </c>
      <c r="D598" s="8" t="s">
        <v>1087</v>
      </c>
      <c r="E598" s="8" t="s">
        <v>1088</v>
      </c>
      <c r="F598" s="9" t="s">
        <v>1089</v>
      </c>
      <c r="G598" s="23" t="s">
        <v>472</v>
      </c>
      <c r="H598" s="8">
        <v>120</v>
      </c>
      <c r="I598" s="45">
        <f t="shared" si="182"/>
        <v>11794.8717948718</v>
      </c>
      <c r="J598" s="27">
        <f>K598-I598</f>
        <v>2005.12820512821</v>
      </c>
      <c r="K598" s="36">
        <v>13800</v>
      </c>
      <c r="L598" s="37"/>
      <c r="M598" s="37"/>
      <c r="N598" s="44"/>
      <c r="O598" s="10"/>
      <c r="P598" s="6"/>
      <c r="Q598" s="6"/>
    </row>
    <row r="599" s="8" customFormat="1" hidden="1" customHeight="1" spans="1:17">
      <c r="A599" s="21" t="s">
        <v>15</v>
      </c>
      <c r="B599" s="26" t="s">
        <v>21</v>
      </c>
      <c r="C599" s="26" t="s">
        <v>131</v>
      </c>
      <c r="D599" s="8" t="s">
        <v>1090</v>
      </c>
      <c r="E599" s="8" t="s">
        <v>1027</v>
      </c>
      <c r="F599" s="8" t="s">
        <v>1091</v>
      </c>
      <c r="G599" s="23" t="s">
        <v>20</v>
      </c>
      <c r="H599" s="8">
        <v>300</v>
      </c>
      <c r="I599" s="53">
        <f t="shared" si="182"/>
        <v>600</v>
      </c>
      <c r="J599" s="27">
        <f>K599-I599</f>
        <v>102</v>
      </c>
      <c r="K599" s="36">
        <v>702</v>
      </c>
      <c r="L599" s="37"/>
      <c r="M599" s="37"/>
      <c r="N599" s="44"/>
      <c r="O599" s="10"/>
      <c r="P599" s="6"/>
      <c r="Q599" s="6"/>
    </row>
    <row r="600" s="8" customFormat="1" hidden="1" customHeight="1" spans="1:17">
      <c r="A600" s="21"/>
      <c r="B600" s="8" t="s">
        <v>21</v>
      </c>
      <c r="C600" s="8" t="s">
        <v>131</v>
      </c>
      <c r="D600" s="8" t="s">
        <v>1090</v>
      </c>
      <c r="E600" s="8" t="s">
        <v>1001</v>
      </c>
      <c r="F600" s="8" t="s">
        <v>1091</v>
      </c>
      <c r="G600" s="23"/>
      <c r="H600" s="8">
        <v>180</v>
      </c>
      <c r="I600" s="27">
        <f t="shared" si="182"/>
        <v>300</v>
      </c>
      <c r="J600" s="27">
        <f t="shared" ref="J600:J605" si="185">I600*0.17</f>
        <v>51</v>
      </c>
      <c r="K600" s="48">
        <v>351</v>
      </c>
      <c r="L600" s="48"/>
      <c r="M600" s="48"/>
      <c r="N600" s="44"/>
      <c r="O600" s="10"/>
      <c r="P600" s="6"/>
      <c r="Q600" s="6"/>
    </row>
    <row r="601" s="1" customFormat="1" customHeight="1" spans="1:17">
      <c r="A601" s="12" t="s">
        <v>15</v>
      </c>
      <c r="B601" s="24" t="s">
        <v>473</v>
      </c>
      <c r="C601" s="25" t="s">
        <v>170</v>
      </c>
      <c r="D601" s="25" t="s">
        <v>1092</v>
      </c>
      <c r="E601" s="1" t="s">
        <v>1093</v>
      </c>
      <c r="F601" s="13"/>
      <c r="G601" s="14"/>
      <c r="H601" s="13">
        <v>40</v>
      </c>
      <c r="I601" s="15">
        <v>153.85</v>
      </c>
      <c r="J601" s="15">
        <f t="shared" si="185"/>
        <v>26.1545</v>
      </c>
      <c r="K601" s="34">
        <f t="shared" ref="K601:K603" si="186">I601+J601</f>
        <v>180.0045</v>
      </c>
      <c r="L601" s="41">
        <f>K601*0.936</f>
        <v>168.484212</v>
      </c>
      <c r="M601" s="41">
        <f>L601/H601</f>
        <v>4.2121053</v>
      </c>
      <c r="N601" s="42">
        <v>10280</v>
      </c>
      <c r="O601" s="17"/>
      <c r="P601" s="7"/>
      <c r="Q601" s="7"/>
    </row>
    <row r="602" s="1" customFormat="1" customHeight="1" spans="1:17">
      <c r="A602" s="12" t="s">
        <v>15</v>
      </c>
      <c r="B602" s="24" t="s">
        <v>473</v>
      </c>
      <c r="C602" s="25" t="s">
        <v>170</v>
      </c>
      <c r="D602" s="25" t="s">
        <v>1092</v>
      </c>
      <c r="E602" s="1" t="s">
        <v>1093</v>
      </c>
      <c r="F602" s="13"/>
      <c r="G602" s="14"/>
      <c r="H602" s="13">
        <v>100</v>
      </c>
      <c r="I602" s="15">
        <v>384.62</v>
      </c>
      <c r="J602" s="15">
        <v>65.38</v>
      </c>
      <c r="K602" s="34">
        <f t="shared" si="186"/>
        <v>450</v>
      </c>
      <c r="L602" s="41">
        <f>K602*0.936</f>
        <v>421.2</v>
      </c>
      <c r="M602" s="41">
        <f>L602/H602</f>
        <v>4.212</v>
      </c>
      <c r="N602" s="42"/>
      <c r="O602" s="17"/>
      <c r="P602" s="7"/>
      <c r="Q602" s="7"/>
    </row>
    <row r="603" s="8" customFormat="1" hidden="1" customHeight="1" spans="1:17">
      <c r="A603" s="21" t="s">
        <v>15</v>
      </c>
      <c r="B603" s="8" t="s">
        <v>61</v>
      </c>
      <c r="C603" s="8" t="s">
        <v>389</v>
      </c>
      <c r="D603" s="6" t="s">
        <v>1094</v>
      </c>
      <c r="E603" s="8" t="s">
        <v>1095</v>
      </c>
      <c r="F603" s="8" t="s">
        <v>1096</v>
      </c>
      <c r="G603" s="23" t="s">
        <v>20</v>
      </c>
      <c r="H603" s="8">
        <v>200</v>
      </c>
      <c r="I603" s="27">
        <v>1528.2051282</v>
      </c>
      <c r="J603" s="27">
        <f t="shared" si="185"/>
        <v>259.794871794</v>
      </c>
      <c r="K603" s="36">
        <f t="shared" si="186"/>
        <v>1787.999999994</v>
      </c>
      <c r="L603" s="37"/>
      <c r="M603" s="37"/>
      <c r="N603" s="38"/>
      <c r="O603" s="10"/>
      <c r="P603" s="6"/>
      <c r="Q603" s="6"/>
    </row>
    <row r="604" s="8" customFormat="1" hidden="1" customHeight="1" spans="1:17">
      <c r="A604" s="21" t="s">
        <v>15</v>
      </c>
      <c r="B604" s="8" t="s">
        <v>160</v>
      </c>
      <c r="C604" s="8" t="s">
        <v>38</v>
      </c>
      <c r="D604" s="8" t="s">
        <v>1097</v>
      </c>
      <c r="E604" s="8" t="s">
        <v>1098</v>
      </c>
      <c r="F604" s="8" t="s">
        <v>1099</v>
      </c>
      <c r="G604" s="23" t="s">
        <v>20</v>
      </c>
      <c r="H604" s="8">
        <v>20</v>
      </c>
      <c r="I604" s="27">
        <f>K604/1.17</f>
        <v>102.564102564103</v>
      </c>
      <c r="J604" s="27">
        <f t="shared" si="185"/>
        <v>17.4358974358974</v>
      </c>
      <c r="K604" s="36">
        <v>120</v>
      </c>
      <c r="L604" s="37"/>
      <c r="M604" s="37"/>
      <c r="N604" s="38"/>
      <c r="O604" s="10"/>
      <c r="P604" s="6"/>
      <c r="Q604" s="6"/>
    </row>
    <row r="605" s="8" customFormat="1" hidden="1" customHeight="1" spans="1:17">
      <c r="A605" s="21" t="s">
        <v>15</v>
      </c>
      <c r="B605" s="8" t="s">
        <v>484</v>
      </c>
      <c r="C605" s="8" t="s">
        <v>131</v>
      </c>
      <c r="D605" s="8" t="s">
        <v>1100</v>
      </c>
      <c r="E605" s="8" t="s">
        <v>1101</v>
      </c>
      <c r="F605" s="8" t="s">
        <v>1102</v>
      </c>
      <c r="G605" s="23" t="s">
        <v>20</v>
      </c>
      <c r="H605" s="8">
        <v>10</v>
      </c>
      <c r="I605" s="27">
        <f>K605/1.17</f>
        <v>45.2991452991453</v>
      </c>
      <c r="J605" s="27">
        <f t="shared" si="185"/>
        <v>7.7008547008547</v>
      </c>
      <c r="K605" s="36">
        <v>53</v>
      </c>
      <c r="L605" s="37"/>
      <c r="M605" s="37"/>
      <c r="N605" s="38">
        <f>186366</f>
        <v>186366</v>
      </c>
      <c r="O605" s="84" t="s">
        <v>1103</v>
      </c>
      <c r="P605" s="6"/>
      <c r="Q605" s="6"/>
    </row>
    <row r="606" s="8" customFormat="1" hidden="1" customHeight="1" spans="1:17">
      <c r="A606" s="21" t="s">
        <v>15</v>
      </c>
      <c r="B606" s="8" t="s">
        <v>83</v>
      </c>
      <c r="C606" s="8" t="s">
        <v>1104</v>
      </c>
      <c r="D606" s="8" t="s">
        <v>1105</v>
      </c>
      <c r="E606" s="8" t="s">
        <v>1106</v>
      </c>
      <c r="F606" s="8" t="s">
        <v>1107</v>
      </c>
      <c r="G606" s="23" t="s">
        <v>20</v>
      </c>
      <c r="H606" s="8">
        <v>460</v>
      </c>
      <c r="I606" s="45">
        <v>18392.14</v>
      </c>
      <c r="J606" s="27">
        <v>3126.66</v>
      </c>
      <c r="K606" s="36">
        <f t="shared" ref="K606:K611" si="187">I606+J606</f>
        <v>21518.8</v>
      </c>
      <c r="L606" s="37"/>
      <c r="M606" s="37"/>
      <c r="N606" s="38"/>
      <c r="O606" s="84"/>
      <c r="P606" s="6"/>
      <c r="Q606" s="6"/>
    </row>
    <row r="607" s="8" customFormat="1" hidden="1" customHeight="1" spans="1:17">
      <c r="A607" s="21" t="s">
        <v>15</v>
      </c>
      <c r="B607" s="8" t="s">
        <v>83</v>
      </c>
      <c r="C607" s="8" t="s">
        <v>1104</v>
      </c>
      <c r="D607" s="8" t="s">
        <v>1105</v>
      </c>
      <c r="E607" s="8" t="s">
        <v>1106</v>
      </c>
      <c r="F607" s="8" t="s">
        <v>1107</v>
      </c>
      <c r="G607" s="23" t="s">
        <v>20</v>
      </c>
      <c r="H607" s="8">
        <v>40</v>
      </c>
      <c r="I607" s="45">
        <v>1599.32</v>
      </c>
      <c r="J607" s="27">
        <v>271.88</v>
      </c>
      <c r="K607" s="36">
        <f t="shared" si="187"/>
        <v>1871.2</v>
      </c>
      <c r="L607" s="37"/>
      <c r="M607" s="37"/>
      <c r="N607" s="38"/>
      <c r="O607" s="84"/>
      <c r="P607" s="6"/>
      <c r="Q607" s="6"/>
    </row>
    <row r="608" s="8" customFormat="1" hidden="1" customHeight="1" spans="1:17">
      <c r="A608" s="21" t="s">
        <v>15</v>
      </c>
      <c r="B608" s="8" t="s">
        <v>16</v>
      </c>
      <c r="C608" s="8" t="s">
        <v>131</v>
      </c>
      <c r="D608" s="8" t="s">
        <v>1108</v>
      </c>
      <c r="E608" s="8" t="s">
        <v>1109</v>
      </c>
      <c r="F608" s="8" t="s">
        <v>820</v>
      </c>
      <c r="G608" s="23" t="s">
        <v>42</v>
      </c>
      <c r="H608" s="8">
        <v>200</v>
      </c>
      <c r="I608" s="35">
        <v>2088.89</v>
      </c>
      <c r="J608" s="27">
        <v>355.11</v>
      </c>
      <c r="K608" s="36">
        <f t="shared" si="187"/>
        <v>2444</v>
      </c>
      <c r="L608" s="37"/>
      <c r="M608" s="37"/>
      <c r="N608" s="38"/>
      <c r="O608" s="84"/>
      <c r="P608" s="6"/>
      <c r="Q608" s="6"/>
    </row>
    <row r="609" s="8" customFormat="1" hidden="1" customHeight="1" spans="1:17">
      <c r="A609" s="21" t="s">
        <v>15</v>
      </c>
      <c r="B609" s="8" t="s">
        <v>27</v>
      </c>
      <c r="C609" s="8" t="s">
        <v>1110</v>
      </c>
      <c r="D609" s="8" t="s">
        <v>1111</v>
      </c>
      <c r="E609" s="8" t="s">
        <v>1112</v>
      </c>
      <c r="F609" s="8" t="s">
        <v>1113</v>
      </c>
      <c r="G609" s="23" t="s">
        <v>26</v>
      </c>
      <c r="H609" s="8">
        <v>500</v>
      </c>
      <c r="I609" s="27">
        <v>15854.7</v>
      </c>
      <c r="J609" s="27">
        <f t="shared" ref="J609:J611" si="188">I609*0.17</f>
        <v>2695.299</v>
      </c>
      <c r="K609" s="36">
        <f t="shared" si="187"/>
        <v>18549.999</v>
      </c>
      <c r="L609" s="37"/>
      <c r="M609" s="37"/>
      <c r="N609" s="38">
        <v>136440</v>
      </c>
      <c r="O609" s="84" t="s">
        <v>1114</v>
      </c>
      <c r="P609" s="6"/>
      <c r="Q609" s="6"/>
    </row>
    <row r="610" s="8" customFormat="1" hidden="1" customHeight="1" spans="1:17">
      <c r="A610" s="21" t="s">
        <v>15</v>
      </c>
      <c r="B610" s="8" t="s">
        <v>33</v>
      </c>
      <c r="C610" s="8" t="s">
        <v>1110</v>
      </c>
      <c r="D610" s="8" t="s">
        <v>1111</v>
      </c>
      <c r="E610" s="8" t="s">
        <v>1112</v>
      </c>
      <c r="F610" s="8" t="s">
        <v>1113</v>
      </c>
      <c r="G610" s="23" t="s">
        <v>26</v>
      </c>
      <c r="H610" s="8">
        <v>1000</v>
      </c>
      <c r="I610" s="27">
        <v>31410.25641</v>
      </c>
      <c r="J610" s="27">
        <f t="shared" si="188"/>
        <v>5339.7435897</v>
      </c>
      <c r="K610" s="36">
        <f t="shared" si="187"/>
        <v>36749.9999997</v>
      </c>
      <c r="L610" s="37"/>
      <c r="M610" s="37"/>
      <c r="N610" s="38"/>
      <c r="O610" s="84"/>
      <c r="P610" s="6"/>
      <c r="Q610" s="6"/>
    </row>
    <row r="611" s="8" customFormat="1" hidden="1" customHeight="1" spans="1:17">
      <c r="A611" s="21" t="s">
        <v>15</v>
      </c>
      <c r="B611" s="8" t="s">
        <v>33</v>
      </c>
      <c r="C611" s="8" t="s">
        <v>1110</v>
      </c>
      <c r="D611" s="8" t="s">
        <v>1111</v>
      </c>
      <c r="E611" s="8" t="s">
        <v>1112</v>
      </c>
      <c r="F611" s="8" t="s">
        <v>1113</v>
      </c>
      <c r="G611" s="23" t="s">
        <v>26</v>
      </c>
      <c r="H611" s="8">
        <v>1000</v>
      </c>
      <c r="I611" s="27">
        <v>31410.25641</v>
      </c>
      <c r="J611" s="27">
        <f t="shared" si="188"/>
        <v>5339.7435897</v>
      </c>
      <c r="K611" s="36">
        <f t="shared" si="187"/>
        <v>36749.9999997</v>
      </c>
      <c r="L611" s="37"/>
      <c r="M611" s="37"/>
      <c r="N611" s="38"/>
      <c r="O611" s="84"/>
      <c r="P611" s="6"/>
      <c r="Q611" s="6"/>
    </row>
    <row r="612" s="8" customFormat="1" hidden="1" customHeight="1" spans="1:17">
      <c r="A612" s="21" t="s">
        <v>15</v>
      </c>
      <c r="B612" s="8" t="s">
        <v>116</v>
      </c>
      <c r="C612" s="8" t="s">
        <v>195</v>
      </c>
      <c r="D612" s="8" t="s">
        <v>1115</v>
      </c>
      <c r="E612" s="8" t="s">
        <v>1116</v>
      </c>
      <c r="F612" s="8" t="s">
        <v>1117</v>
      </c>
      <c r="G612" s="23" t="s">
        <v>20</v>
      </c>
      <c r="H612" s="8">
        <v>50</v>
      </c>
      <c r="I612" s="53">
        <f t="shared" ref="I612:I616" si="189">K612/1.17</f>
        <v>1025.64102564103</v>
      </c>
      <c r="J612" s="27">
        <f>K612-I612</f>
        <v>174.358974358974</v>
      </c>
      <c r="K612" s="36">
        <v>1200</v>
      </c>
      <c r="L612" s="37"/>
      <c r="M612" s="37"/>
      <c r="N612" s="38"/>
      <c r="O612" s="84"/>
      <c r="P612" s="6"/>
      <c r="Q612" s="6"/>
    </row>
    <row r="613" s="8" customFormat="1" hidden="1" customHeight="1" spans="1:17">
      <c r="A613" s="21" t="s">
        <v>15</v>
      </c>
      <c r="B613" s="8" t="s">
        <v>160</v>
      </c>
      <c r="C613" s="8" t="s">
        <v>131</v>
      </c>
      <c r="D613" s="8" t="s">
        <v>1118</v>
      </c>
      <c r="E613" s="8" t="s">
        <v>1119</v>
      </c>
      <c r="F613" s="8" t="s">
        <v>1120</v>
      </c>
      <c r="G613" s="23" t="s">
        <v>20</v>
      </c>
      <c r="H613" s="8">
        <v>10</v>
      </c>
      <c r="I613" s="27">
        <f t="shared" si="189"/>
        <v>41.8803418803419</v>
      </c>
      <c r="J613" s="27">
        <f t="shared" ref="J613:J615" si="190">I613*0.17</f>
        <v>7.11965811965812</v>
      </c>
      <c r="K613" s="36">
        <v>49</v>
      </c>
      <c r="L613" s="37"/>
      <c r="M613" s="37"/>
      <c r="N613" s="38"/>
      <c r="O613" s="84"/>
      <c r="P613" s="6"/>
      <c r="Q613" s="6"/>
    </row>
    <row r="614" s="8" customFormat="1" hidden="1" customHeight="1" spans="1:17">
      <c r="A614" s="21" t="s">
        <v>15</v>
      </c>
      <c r="B614" s="8" t="s">
        <v>160</v>
      </c>
      <c r="C614" s="8" t="s">
        <v>131</v>
      </c>
      <c r="D614" s="8" t="s">
        <v>1121</v>
      </c>
      <c r="E614" s="8" t="s">
        <v>1122</v>
      </c>
      <c r="F614" s="8" t="s">
        <v>1123</v>
      </c>
      <c r="G614" s="23" t="s">
        <v>42</v>
      </c>
      <c r="H614" s="8">
        <v>5</v>
      </c>
      <c r="I614" s="27">
        <f t="shared" si="189"/>
        <v>72.6495726495726</v>
      </c>
      <c r="J614" s="27">
        <f t="shared" si="190"/>
        <v>12.3504273504274</v>
      </c>
      <c r="K614" s="36">
        <v>85</v>
      </c>
      <c r="L614" s="37"/>
      <c r="M614" s="37"/>
      <c r="N614" s="38"/>
      <c r="O614" s="84"/>
      <c r="P614" s="6"/>
      <c r="Q614" s="6"/>
    </row>
    <row r="615" s="8" customFormat="1" hidden="1" customHeight="1" spans="1:17">
      <c r="A615" s="21" t="s">
        <v>15</v>
      </c>
      <c r="B615" s="8" t="s">
        <v>160</v>
      </c>
      <c r="C615" s="8" t="s">
        <v>131</v>
      </c>
      <c r="D615" s="8" t="s">
        <v>1124</v>
      </c>
      <c r="E615" s="8" t="s">
        <v>493</v>
      </c>
      <c r="F615" s="8" t="s">
        <v>1125</v>
      </c>
      <c r="G615" s="23" t="s">
        <v>42</v>
      </c>
      <c r="H615" s="8">
        <v>10</v>
      </c>
      <c r="I615" s="27">
        <f t="shared" si="189"/>
        <v>52.991452991453</v>
      </c>
      <c r="J615" s="27">
        <f t="shared" si="190"/>
        <v>9.00854700854701</v>
      </c>
      <c r="K615" s="36">
        <v>62</v>
      </c>
      <c r="L615" s="37"/>
      <c r="M615" s="37"/>
      <c r="N615" s="38"/>
      <c r="O615" s="84"/>
      <c r="P615" s="6"/>
      <c r="Q615" s="6"/>
    </row>
    <row r="616" s="11" customFormat="1" hidden="1" customHeight="1" spans="1:17">
      <c r="A616" s="21" t="s">
        <v>15</v>
      </c>
      <c r="B616" s="26" t="s">
        <v>21</v>
      </c>
      <c r="C616" s="26" t="s">
        <v>131</v>
      </c>
      <c r="D616" s="8" t="s">
        <v>1124</v>
      </c>
      <c r="E616" s="8" t="s">
        <v>51</v>
      </c>
      <c r="F616" s="8" t="s">
        <v>1126</v>
      </c>
      <c r="G616" s="23" t="s">
        <v>42</v>
      </c>
      <c r="H616" s="8">
        <v>50</v>
      </c>
      <c r="I616" s="45">
        <f t="shared" si="189"/>
        <v>241.452991452991</v>
      </c>
      <c r="J616" s="27">
        <f>K616-I616</f>
        <v>41.0470085470085</v>
      </c>
      <c r="K616" s="36">
        <v>282.5</v>
      </c>
      <c r="L616" s="37"/>
      <c r="M616" s="37"/>
      <c r="N616" s="38"/>
      <c r="O616" s="84"/>
      <c r="P616" s="6"/>
      <c r="Q616" s="6"/>
    </row>
    <row r="617" s="11" customFormat="1" hidden="1" customHeight="1" spans="1:17">
      <c r="A617" s="21" t="s">
        <v>15</v>
      </c>
      <c r="B617" s="8" t="s">
        <v>64</v>
      </c>
      <c r="C617" s="8" t="s">
        <v>1127</v>
      </c>
      <c r="D617" s="8" t="s">
        <v>1128</v>
      </c>
      <c r="E617" s="8" t="s">
        <v>1129</v>
      </c>
      <c r="F617" s="8" t="s">
        <v>1130</v>
      </c>
      <c r="G617" s="23" t="s">
        <v>26</v>
      </c>
      <c r="H617" s="8">
        <v>300</v>
      </c>
      <c r="I617" s="27">
        <v>3276.92</v>
      </c>
      <c r="J617" s="27">
        <f t="shared" ref="J617:J619" si="191">I617*0.17</f>
        <v>557.0764</v>
      </c>
      <c r="K617" s="36">
        <f>I617+J617</f>
        <v>3833.9964</v>
      </c>
      <c r="L617" s="37"/>
      <c r="M617" s="37"/>
      <c r="N617" s="38"/>
      <c r="O617" s="84"/>
      <c r="P617" s="6"/>
      <c r="Q617" s="6"/>
    </row>
    <row r="618" s="8" customFormat="1" hidden="1" customHeight="1" spans="1:17">
      <c r="A618" s="21" t="s">
        <v>15</v>
      </c>
      <c r="B618" s="8" t="s">
        <v>160</v>
      </c>
      <c r="C618" s="8" t="s">
        <v>1127</v>
      </c>
      <c r="D618" s="8" t="s">
        <v>1128</v>
      </c>
      <c r="E618" s="8" t="s">
        <v>1129</v>
      </c>
      <c r="F618" s="8" t="s">
        <v>1130</v>
      </c>
      <c r="G618" s="23" t="s">
        <v>26</v>
      </c>
      <c r="H618" s="8">
        <v>60</v>
      </c>
      <c r="I618" s="27">
        <f t="shared" ref="I618:I625" si="192">K618/1.17</f>
        <v>461.538461538462</v>
      </c>
      <c r="J618" s="27">
        <f t="shared" si="191"/>
        <v>78.4615384615385</v>
      </c>
      <c r="K618" s="36">
        <v>540</v>
      </c>
      <c r="L618" s="37"/>
      <c r="M618" s="37"/>
      <c r="N618" s="44"/>
      <c r="O618" s="10"/>
      <c r="P618" s="6"/>
      <c r="Q618" s="6"/>
    </row>
    <row r="619" s="1" customFormat="1" customHeight="1" spans="1:17">
      <c r="A619" s="12" t="s">
        <v>15</v>
      </c>
      <c r="B619" s="1" t="s">
        <v>160</v>
      </c>
      <c r="C619" s="25" t="s">
        <v>170</v>
      </c>
      <c r="D619" s="25" t="s">
        <v>1131</v>
      </c>
      <c r="E619" s="1" t="s">
        <v>1132</v>
      </c>
      <c r="F619" s="13" t="s">
        <v>1133</v>
      </c>
      <c r="G619" s="14" t="s">
        <v>20</v>
      </c>
      <c r="H619" s="13">
        <v>5</v>
      </c>
      <c r="I619" s="15">
        <f t="shared" si="192"/>
        <v>36.3247863247863</v>
      </c>
      <c r="J619" s="15">
        <f t="shared" si="191"/>
        <v>6.17521367521368</v>
      </c>
      <c r="K619" s="34">
        <v>42.5</v>
      </c>
      <c r="L619" s="41">
        <f>K619*0.936</f>
        <v>39.78</v>
      </c>
      <c r="M619" s="41">
        <f>L619/H619</f>
        <v>7.956</v>
      </c>
      <c r="N619" s="42">
        <f>SUM(K619:K623)</f>
        <v>2207.5</v>
      </c>
      <c r="O619" s="17"/>
      <c r="P619" s="7"/>
      <c r="Q619" s="7"/>
    </row>
    <row r="620" s="8" customFormat="1" hidden="1" customHeight="1" spans="1:17">
      <c r="A620" s="21" t="s">
        <v>15</v>
      </c>
      <c r="B620" s="26" t="s">
        <v>21</v>
      </c>
      <c r="C620" s="26" t="s">
        <v>53</v>
      </c>
      <c r="D620" s="8" t="s">
        <v>1134</v>
      </c>
      <c r="E620" s="8" t="s">
        <v>1135</v>
      </c>
      <c r="F620" s="8" t="s">
        <v>1107</v>
      </c>
      <c r="G620" s="23" t="s">
        <v>20</v>
      </c>
      <c r="H620" s="8">
        <v>50</v>
      </c>
      <c r="I620" s="53">
        <f t="shared" si="192"/>
        <v>149.57264957265</v>
      </c>
      <c r="J620" s="27">
        <f t="shared" ref="J620:J625" si="193">K620-I620</f>
        <v>25.4273504273504</v>
      </c>
      <c r="K620" s="36">
        <v>175</v>
      </c>
      <c r="L620" s="37"/>
      <c r="M620" s="37"/>
      <c r="N620" s="38"/>
      <c r="O620" s="10"/>
      <c r="P620" s="6"/>
      <c r="Q620" s="6"/>
    </row>
    <row r="621" s="8" customFormat="1" hidden="1" customHeight="1" spans="1:17">
      <c r="A621" s="21"/>
      <c r="B621" s="8" t="s">
        <v>21</v>
      </c>
      <c r="C621" s="8" t="s">
        <v>53</v>
      </c>
      <c r="D621" s="8" t="s">
        <v>1134</v>
      </c>
      <c r="E621" s="8" t="s">
        <v>1135</v>
      </c>
      <c r="F621" s="27" t="s">
        <v>1136</v>
      </c>
      <c r="G621" s="23"/>
      <c r="H621" s="8">
        <v>100</v>
      </c>
      <c r="I621" s="27">
        <f t="shared" si="192"/>
        <v>341.880341880342</v>
      </c>
      <c r="J621" s="27">
        <f>I621*0.17</f>
        <v>58.1196581196581</v>
      </c>
      <c r="K621" s="36">
        <v>400</v>
      </c>
      <c r="L621" s="37"/>
      <c r="M621" s="37"/>
      <c r="N621" s="38"/>
      <c r="O621" s="10"/>
      <c r="P621" s="6"/>
      <c r="Q621" s="6"/>
    </row>
    <row r="622" s="8" customFormat="1" hidden="1" customHeight="1" spans="1:17">
      <c r="A622" s="21" t="s">
        <v>15</v>
      </c>
      <c r="B622" s="26" t="s">
        <v>21</v>
      </c>
      <c r="C622" s="26" t="s">
        <v>131</v>
      </c>
      <c r="D622" s="8" t="s">
        <v>1137</v>
      </c>
      <c r="E622" s="8" t="s">
        <v>1138</v>
      </c>
      <c r="F622" s="8" t="s">
        <v>820</v>
      </c>
      <c r="G622" s="23" t="s">
        <v>20</v>
      </c>
      <c r="H622" s="8">
        <v>400</v>
      </c>
      <c r="I622" s="45">
        <f t="shared" si="192"/>
        <v>923.076923076923</v>
      </c>
      <c r="J622" s="27">
        <f t="shared" si="193"/>
        <v>156.923076923077</v>
      </c>
      <c r="K622" s="36">
        <v>1080</v>
      </c>
      <c r="L622" s="37"/>
      <c r="M622" s="37"/>
      <c r="N622" s="38"/>
      <c r="O622" s="10"/>
      <c r="P622" s="6"/>
      <c r="Q622" s="6"/>
    </row>
    <row r="623" s="8" customFormat="1" hidden="1" customHeight="1" spans="1:17">
      <c r="A623" s="21" t="s">
        <v>15</v>
      </c>
      <c r="B623" s="26" t="s">
        <v>21</v>
      </c>
      <c r="C623" s="26" t="s">
        <v>131</v>
      </c>
      <c r="D623" s="8" t="s">
        <v>1139</v>
      </c>
      <c r="E623" s="8" t="s">
        <v>1140</v>
      </c>
      <c r="F623" s="8" t="s">
        <v>1136</v>
      </c>
      <c r="G623" s="23" t="s">
        <v>20</v>
      </c>
      <c r="H623" s="8">
        <v>100</v>
      </c>
      <c r="I623" s="53">
        <f t="shared" si="192"/>
        <v>435.897435897436</v>
      </c>
      <c r="J623" s="27">
        <f t="shared" si="193"/>
        <v>74.1025641025641</v>
      </c>
      <c r="K623" s="36">
        <v>510</v>
      </c>
      <c r="L623" s="37"/>
      <c r="M623" s="37"/>
      <c r="N623" s="38"/>
      <c r="O623" s="10"/>
      <c r="P623" s="6"/>
      <c r="Q623" s="6"/>
    </row>
    <row r="624" s="8" customFormat="1" hidden="1" customHeight="1" spans="1:17">
      <c r="A624" s="21" t="s">
        <v>15</v>
      </c>
      <c r="B624" s="26" t="s">
        <v>108</v>
      </c>
      <c r="C624" s="26" t="s">
        <v>22</v>
      </c>
      <c r="D624" s="8" t="s">
        <v>1141</v>
      </c>
      <c r="E624" s="8" t="s">
        <v>482</v>
      </c>
      <c r="F624" s="8" t="s">
        <v>1142</v>
      </c>
      <c r="G624" s="23" t="s">
        <v>20</v>
      </c>
      <c r="H624" s="8">
        <v>300</v>
      </c>
      <c r="I624" s="27">
        <f t="shared" si="192"/>
        <v>4625.64102564103</v>
      </c>
      <c r="J624" s="27">
        <f t="shared" si="193"/>
        <v>786.358974358974</v>
      </c>
      <c r="K624" s="36">
        <v>5412</v>
      </c>
      <c r="L624" s="37"/>
      <c r="M624" s="37"/>
      <c r="N624" s="44"/>
      <c r="O624" s="10"/>
      <c r="P624" s="6"/>
      <c r="Q624" s="6"/>
    </row>
    <row r="625" s="8" customFormat="1" hidden="1" customHeight="1" spans="1:17">
      <c r="A625" s="21" t="s">
        <v>15</v>
      </c>
      <c r="B625" s="26" t="s">
        <v>1143</v>
      </c>
      <c r="C625" s="26" t="s">
        <v>886</v>
      </c>
      <c r="D625" s="8" t="s">
        <v>1144</v>
      </c>
      <c r="E625" s="8" t="s">
        <v>1145</v>
      </c>
      <c r="F625" s="8" t="s">
        <v>1146</v>
      </c>
      <c r="G625" s="23" t="s">
        <v>20</v>
      </c>
      <c r="H625" s="8">
        <v>200</v>
      </c>
      <c r="I625" s="53">
        <f t="shared" si="192"/>
        <v>6615.38461538462</v>
      </c>
      <c r="J625" s="27">
        <f t="shared" si="193"/>
        <v>1124.61538461538</v>
      </c>
      <c r="K625" s="36">
        <v>7740</v>
      </c>
      <c r="L625" s="37"/>
      <c r="M625" s="37"/>
      <c r="N625" s="44"/>
      <c r="O625" s="10"/>
      <c r="P625" s="6"/>
      <c r="Q625" s="6"/>
    </row>
    <row r="626" s="1" customFormat="1" customHeight="1" spans="1:17">
      <c r="A626" s="12" t="s">
        <v>15</v>
      </c>
      <c r="B626" s="1" t="s">
        <v>271</v>
      </c>
      <c r="C626" s="25" t="s">
        <v>270</v>
      </c>
      <c r="D626" s="25" t="s">
        <v>1147</v>
      </c>
      <c r="E626" s="1" t="s">
        <v>1148</v>
      </c>
      <c r="F626" s="13" t="s">
        <v>1149</v>
      </c>
      <c r="G626" s="14" t="s">
        <v>20</v>
      </c>
      <c r="H626" s="13">
        <v>48</v>
      </c>
      <c r="I626" s="15">
        <v>2756.92</v>
      </c>
      <c r="J626" s="15">
        <f t="shared" ref="J626:J630" si="194">I626*0.17</f>
        <v>468.6764</v>
      </c>
      <c r="K626" s="34">
        <f t="shared" ref="K626:K630" si="195">I626+J626</f>
        <v>3225.5964</v>
      </c>
      <c r="L626" s="41">
        <f>K626*0.936</f>
        <v>3019.1582304</v>
      </c>
      <c r="M626" s="41">
        <f>L626/H626</f>
        <v>62.8991298</v>
      </c>
      <c r="N626" s="15"/>
      <c r="O626" s="17"/>
      <c r="P626" s="7"/>
      <c r="Q626" s="7"/>
    </row>
    <row r="627" s="8" customFormat="1" hidden="1" customHeight="1" spans="1:17">
      <c r="A627" s="21" t="s">
        <v>15</v>
      </c>
      <c r="B627" s="8" t="s">
        <v>1150</v>
      </c>
      <c r="C627" s="8" t="s">
        <v>389</v>
      </c>
      <c r="D627" s="8" t="s">
        <v>1151</v>
      </c>
      <c r="E627" s="8" t="s">
        <v>1152</v>
      </c>
      <c r="F627" s="8" t="s">
        <v>1153</v>
      </c>
      <c r="G627" s="23" t="s">
        <v>20</v>
      </c>
      <c r="H627" s="8">
        <v>400</v>
      </c>
      <c r="I627" s="27">
        <v>9675.21</v>
      </c>
      <c r="J627" s="27">
        <f t="shared" si="194"/>
        <v>1644.7857</v>
      </c>
      <c r="K627" s="36">
        <f t="shared" si="195"/>
        <v>11319.9957</v>
      </c>
      <c r="L627" s="37"/>
      <c r="M627" s="37"/>
      <c r="N627" s="38">
        <f>K627+K628</f>
        <v>24369.9957</v>
      </c>
      <c r="O627" s="10"/>
      <c r="P627" s="6"/>
      <c r="Q627" s="6"/>
    </row>
    <row r="628" s="8" customFormat="1" hidden="1" customHeight="1" spans="1:17">
      <c r="A628" s="21" t="s">
        <v>15</v>
      </c>
      <c r="B628" s="26" t="s">
        <v>108</v>
      </c>
      <c r="C628" s="26" t="s">
        <v>1154</v>
      </c>
      <c r="D628" s="8" t="s">
        <v>1155</v>
      </c>
      <c r="E628" s="8" t="s">
        <v>1156</v>
      </c>
      <c r="F628" s="8" t="s">
        <v>1157</v>
      </c>
      <c r="G628" s="23" t="s">
        <v>26</v>
      </c>
      <c r="H628" s="8">
        <v>500</v>
      </c>
      <c r="I628" s="27">
        <f t="shared" ref="I628:I635" si="196">K628/1.17</f>
        <v>11153.8461538462</v>
      </c>
      <c r="J628" s="27">
        <f t="shared" ref="J628:J635" si="197">K628-I628</f>
        <v>1896.15384615385</v>
      </c>
      <c r="K628" s="36">
        <v>13050</v>
      </c>
      <c r="L628" s="37"/>
      <c r="M628" s="37"/>
      <c r="N628" s="38"/>
      <c r="O628" s="10"/>
      <c r="P628" s="6"/>
      <c r="Q628" s="6"/>
    </row>
    <row r="629" s="8" customFormat="1" hidden="1" customHeight="1" spans="1:17">
      <c r="A629" s="21" t="s">
        <v>15</v>
      </c>
      <c r="B629" s="8" t="s">
        <v>1158</v>
      </c>
      <c r="C629" s="8" t="s">
        <v>1159</v>
      </c>
      <c r="D629" s="8" t="s">
        <v>1160</v>
      </c>
      <c r="E629" s="8" t="s">
        <v>1161</v>
      </c>
      <c r="F629" s="8" t="s">
        <v>1162</v>
      </c>
      <c r="G629" s="23" t="s">
        <v>20</v>
      </c>
      <c r="H629" s="8">
        <v>200</v>
      </c>
      <c r="I629" s="27">
        <v>3589.74</v>
      </c>
      <c r="J629" s="27">
        <f t="shared" si="194"/>
        <v>610.2558</v>
      </c>
      <c r="K629" s="36">
        <f t="shared" si="195"/>
        <v>4199.9958</v>
      </c>
      <c r="L629" s="37"/>
      <c r="M629" s="37"/>
      <c r="N629" s="44"/>
      <c r="O629" s="10"/>
      <c r="P629" s="6"/>
      <c r="Q629" s="6"/>
    </row>
    <row r="630" s="8" customFormat="1" hidden="1" customHeight="1" spans="1:17">
      <c r="A630" s="21" t="s">
        <v>15</v>
      </c>
      <c r="B630" s="8" t="s">
        <v>355</v>
      </c>
      <c r="C630" s="8" t="s">
        <v>1159</v>
      </c>
      <c r="D630" s="8" t="s">
        <v>1160</v>
      </c>
      <c r="E630" s="8" t="s">
        <v>1161</v>
      </c>
      <c r="F630" s="8" t="s">
        <v>1159</v>
      </c>
      <c r="G630" s="23" t="s">
        <v>20</v>
      </c>
      <c r="H630" s="8">
        <v>200</v>
      </c>
      <c r="I630" s="27">
        <v>3070.09</v>
      </c>
      <c r="J630" s="27">
        <f t="shared" si="194"/>
        <v>521.9153</v>
      </c>
      <c r="K630" s="36">
        <f t="shared" si="195"/>
        <v>3592.0053</v>
      </c>
      <c r="L630" s="37"/>
      <c r="M630" s="37"/>
      <c r="N630" s="44"/>
      <c r="O630" s="10"/>
      <c r="P630" s="6"/>
      <c r="Q630" s="6"/>
    </row>
    <row r="631" s="8" customFormat="1" hidden="1" customHeight="1" spans="1:17">
      <c r="A631" s="21" t="s">
        <v>15</v>
      </c>
      <c r="B631" s="26" t="s">
        <v>108</v>
      </c>
      <c r="C631" s="26" t="s">
        <v>1159</v>
      </c>
      <c r="D631" s="8" t="s">
        <v>1160</v>
      </c>
      <c r="E631" s="8" t="s">
        <v>1163</v>
      </c>
      <c r="F631" s="8" t="s">
        <v>1164</v>
      </c>
      <c r="G631" s="23" t="s">
        <v>20</v>
      </c>
      <c r="H631" s="8">
        <v>200</v>
      </c>
      <c r="I631" s="27">
        <f t="shared" si="196"/>
        <v>4871.79487179487</v>
      </c>
      <c r="J631" s="27">
        <f t="shared" si="197"/>
        <v>828.205128205128</v>
      </c>
      <c r="K631" s="36">
        <v>5700</v>
      </c>
      <c r="L631" s="37"/>
      <c r="M631" s="37"/>
      <c r="N631" s="44"/>
      <c r="O631" s="10"/>
      <c r="P631" s="6"/>
      <c r="Q631" s="6"/>
    </row>
    <row r="632" s="8" customFormat="1" hidden="1" customHeight="1" spans="1:17">
      <c r="A632" s="21" t="s">
        <v>15</v>
      </c>
      <c r="B632" s="8" t="s">
        <v>16</v>
      </c>
      <c r="C632" s="8" t="s">
        <v>131</v>
      </c>
      <c r="D632" s="8" t="s">
        <v>1165</v>
      </c>
      <c r="E632" s="8" t="s">
        <v>1166</v>
      </c>
      <c r="F632" s="8" t="s">
        <v>185</v>
      </c>
      <c r="G632" s="23" t="s">
        <v>20</v>
      </c>
      <c r="H632" s="8">
        <v>100</v>
      </c>
      <c r="I632" s="35">
        <v>211.97</v>
      </c>
      <c r="J632" s="27">
        <v>36.03</v>
      </c>
      <c r="K632" s="36">
        <f>I632+J632</f>
        <v>248</v>
      </c>
      <c r="L632" s="37"/>
      <c r="M632" s="37"/>
      <c r="N632" s="44"/>
      <c r="O632" s="10"/>
      <c r="P632" s="6"/>
      <c r="Q632" s="6"/>
    </row>
    <row r="633" s="8" customFormat="1" hidden="1" customHeight="1" spans="1:17">
      <c r="A633" s="21" t="s">
        <v>15</v>
      </c>
      <c r="B633" s="26" t="s">
        <v>389</v>
      </c>
      <c r="C633" s="26" t="s">
        <v>1167</v>
      </c>
      <c r="D633" s="8" t="s">
        <v>1168</v>
      </c>
      <c r="E633" s="8" t="s">
        <v>1169</v>
      </c>
      <c r="F633" s="8" t="s">
        <v>1170</v>
      </c>
      <c r="G633" s="23" t="s">
        <v>20</v>
      </c>
      <c r="H633" s="8">
        <v>80</v>
      </c>
      <c r="I633" s="35">
        <f t="shared" si="196"/>
        <v>8205.12820512821</v>
      </c>
      <c r="J633" s="27">
        <f t="shared" si="197"/>
        <v>1394.87179487179</v>
      </c>
      <c r="K633" s="36">
        <v>9600</v>
      </c>
      <c r="L633" s="37"/>
      <c r="M633" s="37"/>
      <c r="N633" s="44"/>
      <c r="O633" s="10"/>
      <c r="P633" s="6"/>
      <c r="Q633" s="6"/>
    </row>
    <row r="634" s="8" customFormat="1" hidden="1" customHeight="1" spans="1:17">
      <c r="A634" s="21" t="s">
        <v>15</v>
      </c>
      <c r="B634" s="26" t="s">
        <v>21</v>
      </c>
      <c r="C634" s="26" t="s">
        <v>321</v>
      </c>
      <c r="D634" s="8" t="s">
        <v>1171</v>
      </c>
      <c r="E634" s="8" t="s">
        <v>1172</v>
      </c>
      <c r="F634" s="8" t="s">
        <v>1173</v>
      </c>
      <c r="G634" s="23" t="s">
        <v>20</v>
      </c>
      <c r="H634" s="8">
        <v>37</v>
      </c>
      <c r="I634" s="45">
        <f t="shared" si="196"/>
        <v>1738.05128205128</v>
      </c>
      <c r="J634" s="27">
        <f t="shared" si="197"/>
        <v>295.468717948718</v>
      </c>
      <c r="K634" s="36">
        <v>2033.52</v>
      </c>
      <c r="L634" s="37"/>
      <c r="M634" s="37"/>
      <c r="N634" s="44"/>
      <c r="O634" s="10"/>
      <c r="P634" s="6"/>
      <c r="Q634" s="6"/>
    </row>
    <row r="635" s="8" customFormat="1" hidden="1" customHeight="1" spans="1:17">
      <c r="A635" s="21" t="s">
        <v>15</v>
      </c>
      <c r="B635" s="26" t="s">
        <v>21</v>
      </c>
      <c r="C635" s="26" t="s">
        <v>321</v>
      </c>
      <c r="D635" s="8" t="s">
        <v>1171</v>
      </c>
      <c r="E635" s="8" t="s">
        <v>1172</v>
      </c>
      <c r="F635" s="8" t="s">
        <v>1173</v>
      </c>
      <c r="G635" s="23" t="s">
        <v>20</v>
      </c>
      <c r="H635" s="8">
        <v>160</v>
      </c>
      <c r="I635" s="53">
        <f t="shared" si="196"/>
        <v>7515.89743589744</v>
      </c>
      <c r="J635" s="27">
        <f t="shared" si="197"/>
        <v>1277.70256410256</v>
      </c>
      <c r="K635" s="36">
        <v>8793.6</v>
      </c>
      <c r="L635" s="37"/>
      <c r="M635" s="37"/>
      <c r="N635" s="44"/>
      <c r="O635" s="10"/>
      <c r="P635" s="6"/>
      <c r="Q635" s="6"/>
    </row>
    <row r="636" s="8" customFormat="1" hidden="1" customHeight="1" spans="1:17">
      <c r="A636" s="21"/>
      <c r="B636" s="26" t="s">
        <v>146</v>
      </c>
      <c r="C636" s="26" t="s">
        <v>321</v>
      </c>
      <c r="D636" s="8" t="s">
        <v>1171</v>
      </c>
      <c r="E636" s="8" t="s">
        <v>1174</v>
      </c>
      <c r="G636" s="23"/>
      <c r="H636" s="8">
        <v>600</v>
      </c>
      <c r="I636" s="27">
        <v>12317.95</v>
      </c>
      <c r="J636" s="27">
        <v>2094.05</v>
      </c>
      <c r="K636" s="36">
        <f t="shared" ref="K636:K640" si="198">I636+J636</f>
        <v>14412</v>
      </c>
      <c r="L636" s="37"/>
      <c r="M636" s="37"/>
      <c r="N636" s="44"/>
      <c r="O636" s="10"/>
      <c r="P636" s="6"/>
      <c r="Q636" s="6"/>
    </row>
    <row r="637" s="8" customFormat="1" hidden="1" customHeight="1" spans="1:17">
      <c r="A637" s="21"/>
      <c r="B637" s="26" t="s">
        <v>146</v>
      </c>
      <c r="C637" s="26" t="s">
        <v>321</v>
      </c>
      <c r="D637" s="8" t="s">
        <v>1171</v>
      </c>
      <c r="E637" s="8" t="s">
        <v>1175</v>
      </c>
      <c r="G637" s="23"/>
      <c r="H637" s="8">
        <v>800</v>
      </c>
      <c r="I637" s="27">
        <f>K637/1.17</f>
        <v>683.760683760684</v>
      </c>
      <c r="J637" s="27">
        <f t="shared" ref="J637:J640" si="199">I637*0.17</f>
        <v>116.239316239316</v>
      </c>
      <c r="K637" s="36">
        <v>800</v>
      </c>
      <c r="L637" s="37"/>
      <c r="M637" s="37"/>
      <c r="N637" s="44"/>
      <c r="O637" s="10"/>
      <c r="P637" s="6"/>
      <c r="Q637" s="6"/>
    </row>
    <row r="638" s="1" customFormat="1" customHeight="1" spans="1:17">
      <c r="A638" s="12" t="s">
        <v>15</v>
      </c>
      <c r="B638" s="1" t="s">
        <v>32</v>
      </c>
      <c r="C638" s="25" t="s">
        <v>770</v>
      </c>
      <c r="D638" s="25" t="s">
        <v>1176</v>
      </c>
      <c r="E638" s="1" t="s">
        <v>1177</v>
      </c>
      <c r="F638" s="13" t="s">
        <v>761</v>
      </c>
      <c r="G638" s="14" t="s">
        <v>20</v>
      </c>
      <c r="H638" s="13">
        <v>400</v>
      </c>
      <c r="I638" s="15">
        <v>10738.46</v>
      </c>
      <c r="J638" s="15">
        <f t="shared" si="199"/>
        <v>1825.5382</v>
      </c>
      <c r="K638" s="34">
        <f t="shared" si="198"/>
        <v>12563.9982</v>
      </c>
      <c r="L638" s="41">
        <f>K638*0.936</f>
        <v>11759.9023152</v>
      </c>
      <c r="M638" s="41">
        <f>L638/H638</f>
        <v>29.399755788</v>
      </c>
      <c r="N638" s="15"/>
      <c r="O638" s="17"/>
      <c r="P638" s="7"/>
      <c r="Q638" s="7"/>
    </row>
    <row r="639" s="1" customFormat="1" customHeight="1" spans="1:17">
      <c r="A639" s="12" t="s">
        <v>15</v>
      </c>
      <c r="B639" s="1" t="s">
        <v>32</v>
      </c>
      <c r="C639" s="25" t="s">
        <v>770</v>
      </c>
      <c r="D639" s="25" t="s">
        <v>1176</v>
      </c>
      <c r="E639" s="1" t="s">
        <v>1177</v>
      </c>
      <c r="F639" s="13" t="s">
        <v>761</v>
      </c>
      <c r="G639" s="14" t="s">
        <v>20</v>
      </c>
      <c r="H639" s="13">
        <v>800</v>
      </c>
      <c r="I639" s="15">
        <v>21476.924</v>
      </c>
      <c r="J639" s="15">
        <f t="shared" si="199"/>
        <v>3651.07708</v>
      </c>
      <c r="K639" s="34">
        <f t="shared" si="198"/>
        <v>25128.00108</v>
      </c>
      <c r="L639" s="41">
        <f>K639*0.936</f>
        <v>23519.80901088</v>
      </c>
      <c r="M639" s="41">
        <f>L639/H639</f>
        <v>29.3997612636</v>
      </c>
      <c r="N639" s="15"/>
      <c r="O639" s="17"/>
      <c r="P639" s="7"/>
      <c r="Q639" s="7"/>
    </row>
    <row r="640" s="1" customFormat="1" customHeight="1" spans="1:17">
      <c r="A640" s="12" t="s">
        <v>15</v>
      </c>
      <c r="B640" s="1" t="s">
        <v>162</v>
      </c>
      <c r="C640" s="25" t="s">
        <v>770</v>
      </c>
      <c r="D640" s="25" t="s">
        <v>1176</v>
      </c>
      <c r="E640" s="1" t="s">
        <v>1177</v>
      </c>
      <c r="F640" s="13" t="s">
        <v>761</v>
      </c>
      <c r="G640" s="14" t="s">
        <v>20</v>
      </c>
      <c r="H640" s="13">
        <v>2000</v>
      </c>
      <c r="I640" s="15">
        <v>52136.75</v>
      </c>
      <c r="J640" s="15">
        <f t="shared" si="199"/>
        <v>8863.2475</v>
      </c>
      <c r="K640" s="34">
        <f t="shared" si="198"/>
        <v>60999.9975</v>
      </c>
      <c r="L640" s="41">
        <f>K640*0.936</f>
        <v>57095.99766</v>
      </c>
      <c r="M640" s="41">
        <f>L640/H640</f>
        <v>28.54799883</v>
      </c>
      <c r="N640" s="42">
        <v>103086</v>
      </c>
      <c r="O640" s="17"/>
      <c r="P640" s="7"/>
      <c r="Q640" s="7"/>
    </row>
    <row r="641" s="8" customFormat="1" hidden="1" customHeight="1" spans="1:17">
      <c r="A641" s="21"/>
      <c r="B641" s="8" t="s">
        <v>766</v>
      </c>
      <c r="C641" s="8" t="s">
        <v>770</v>
      </c>
      <c r="D641" s="8" t="s">
        <v>1176</v>
      </c>
      <c r="E641" s="8" t="s">
        <v>1178</v>
      </c>
      <c r="F641" s="8" t="s">
        <v>1179</v>
      </c>
      <c r="G641" s="23"/>
      <c r="H641" s="23">
        <v>2800</v>
      </c>
      <c r="I641" s="27">
        <v>8376.06837606838</v>
      </c>
      <c r="J641" s="27"/>
      <c r="K641" s="27">
        <v>9800</v>
      </c>
      <c r="L641" s="27"/>
      <c r="M641" s="27"/>
      <c r="N641" s="38"/>
      <c r="O641" s="10"/>
      <c r="P641" s="6"/>
      <c r="Q641" s="6"/>
    </row>
    <row r="642" s="8" customFormat="1" hidden="1" customHeight="1" spans="1:17">
      <c r="A642" s="21" t="s">
        <v>15</v>
      </c>
      <c r="B642" s="8" t="s">
        <v>150</v>
      </c>
      <c r="C642" s="8" t="s">
        <v>876</v>
      </c>
      <c r="D642" s="8" t="s">
        <v>1180</v>
      </c>
      <c r="E642" s="8" t="s">
        <v>1181</v>
      </c>
      <c r="G642" s="23" t="s">
        <v>20</v>
      </c>
      <c r="H642" s="8">
        <v>100</v>
      </c>
      <c r="I642" s="53">
        <f t="shared" ref="I642:I650" si="200">K642/1.17</f>
        <v>15452.9914529915</v>
      </c>
      <c r="J642" s="27">
        <f t="shared" ref="J642:J650" si="201">K642-I642</f>
        <v>2627.00854700855</v>
      </c>
      <c r="K642" s="36">
        <v>18080</v>
      </c>
      <c r="L642" s="37"/>
      <c r="M642" s="37"/>
      <c r="N642" s="38"/>
      <c r="O642" s="10"/>
      <c r="P642" s="6"/>
      <c r="Q642" s="6"/>
    </row>
    <row r="643" s="8" customFormat="1" hidden="1" customHeight="1" spans="1:17">
      <c r="A643" s="21" t="s">
        <v>15</v>
      </c>
      <c r="B643" s="8" t="s">
        <v>118</v>
      </c>
      <c r="C643" s="8" t="s">
        <v>22</v>
      </c>
      <c r="D643" s="8" t="s">
        <v>1182</v>
      </c>
      <c r="E643" s="8" t="s">
        <v>1183</v>
      </c>
      <c r="F643" s="8" t="s">
        <v>1184</v>
      </c>
      <c r="G643" s="23" t="s">
        <v>20</v>
      </c>
      <c r="H643" s="8">
        <v>5</v>
      </c>
      <c r="I643" s="27">
        <f t="shared" si="200"/>
        <v>641.025641025641</v>
      </c>
      <c r="J643" s="27">
        <f t="shared" ref="J643:J646" si="202">I643*0.17</f>
        <v>108.974358974359</v>
      </c>
      <c r="K643" s="36">
        <v>750</v>
      </c>
      <c r="L643" s="37"/>
      <c r="M643" s="37"/>
      <c r="N643" s="38"/>
      <c r="O643" s="10"/>
      <c r="P643" s="6"/>
      <c r="Q643" s="6"/>
    </row>
    <row r="644" s="8" customFormat="1" hidden="1" customHeight="1" spans="1:17">
      <c r="A644" s="21" t="s">
        <v>15</v>
      </c>
      <c r="B644" s="26" t="s">
        <v>108</v>
      </c>
      <c r="C644" s="26" t="s">
        <v>22</v>
      </c>
      <c r="D644" s="8" t="s">
        <v>1182</v>
      </c>
      <c r="E644" s="8" t="s">
        <v>1183</v>
      </c>
      <c r="F644" s="8" t="s">
        <v>1185</v>
      </c>
      <c r="G644" s="23" t="s">
        <v>20</v>
      </c>
      <c r="H644" s="8">
        <v>100</v>
      </c>
      <c r="I644" s="27">
        <f t="shared" si="200"/>
        <v>11538.4615384615</v>
      </c>
      <c r="J644" s="27">
        <f t="shared" si="201"/>
        <v>1961.53846153846</v>
      </c>
      <c r="K644" s="36">
        <v>13500</v>
      </c>
      <c r="L644" s="37"/>
      <c r="M644" s="37"/>
      <c r="N644" s="38"/>
      <c r="O644" s="10"/>
      <c r="P644" s="6"/>
      <c r="Q644" s="6"/>
    </row>
    <row r="645" s="8" customFormat="1" hidden="1" customHeight="1" spans="1:17">
      <c r="A645" s="21"/>
      <c r="B645" s="8" t="s">
        <v>108</v>
      </c>
      <c r="C645" s="8" t="s">
        <v>22</v>
      </c>
      <c r="D645" s="8" t="s">
        <v>1182</v>
      </c>
      <c r="E645" s="8" t="s">
        <v>1183</v>
      </c>
      <c r="F645" s="8" t="s">
        <v>1185</v>
      </c>
      <c r="G645" s="23"/>
      <c r="H645" s="8">
        <v>100</v>
      </c>
      <c r="I645" s="27">
        <f t="shared" si="200"/>
        <v>11538.4615384615</v>
      </c>
      <c r="J645" s="27">
        <f t="shared" si="202"/>
        <v>1961.53846153846</v>
      </c>
      <c r="K645" s="52">
        <v>13500</v>
      </c>
      <c r="L645" s="52"/>
      <c r="M645" s="52"/>
      <c r="N645" s="38">
        <v>30050</v>
      </c>
      <c r="O645" s="10"/>
      <c r="P645" s="6"/>
      <c r="Q645" s="6"/>
    </row>
    <row r="646" s="8" customFormat="1" hidden="1" customHeight="1" spans="1:17">
      <c r="A646" s="21"/>
      <c r="B646" s="8" t="s">
        <v>108</v>
      </c>
      <c r="C646" s="8" t="s">
        <v>38</v>
      </c>
      <c r="D646" s="8" t="s">
        <v>1186</v>
      </c>
      <c r="E646" s="8" t="s">
        <v>281</v>
      </c>
      <c r="F646" s="8" t="s">
        <v>1187</v>
      </c>
      <c r="G646" s="23"/>
      <c r="H646" s="8">
        <v>600</v>
      </c>
      <c r="I646" s="27">
        <f t="shared" si="200"/>
        <v>6656.41025641026</v>
      </c>
      <c r="J646" s="27">
        <f t="shared" si="202"/>
        <v>1131.58974358974</v>
      </c>
      <c r="K646" s="52">
        <v>7788</v>
      </c>
      <c r="L646" s="52"/>
      <c r="M646" s="52"/>
      <c r="N646" s="38"/>
      <c r="O646" s="10"/>
      <c r="P646" s="6"/>
      <c r="Q646" s="6"/>
    </row>
    <row r="647" s="8" customFormat="1" hidden="1" customHeight="1" spans="1:17">
      <c r="A647" s="21" t="s">
        <v>15</v>
      </c>
      <c r="B647" s="26" t="s">
        <v>106</v>
      </c>
      <c r="C647" s="26" t="s">
        <v>95</v>
      </c>
      <c r="D647" s="8" t="s">
        <v>1188</v>
      </c>
      <c r="E647" s="8" t="s">
        <v>281</v>
      </c>
      <c r="F647" s="8" t="s">
        <v>1157</v>
      </c>
      <c r="G647" s="23" t="s">
        <v>26</v>
      </c>
      <c r="H647" s="8">
        <v>1000</v>
      </c>
      <c r="I647" s="45">
        <f t="shared" si="200"/>
        <v>12017.094017094</v>
      </c>
      <c r="J647" s="27">
        <f t="shared" si="201"/>
        <v>2042.90598290598</v>
      </c>
      <c r="K647" s="36">
        <v>14060</v>
      </c>
      <c r="L647" s="37"/>
      <c r="M647" s="37"/>
      <c r="N647" s="38"/>
      <c r="O647" s="10"/>
      <c r="P647" s="6"/>
      <c r="Q647" s="6"/>
    </row>
    <row r="648" s="8" customFormat="1" hidden="1" customHeight="1" spans="1:17">
      <c r="A648" s="21" t="s">
        <v>15</v>
      </c>
      <c r="B648" s="26" t="s">
        <v>106</v>
      </c>
      <c r="C648" s="26" t="s">
        <v>95</v>
      </c>
      <c r="D648" s="8" t="s">
        <v>1188</v>
      </c>
      <c r="E648" s="8" t="s">
        <v>281</v>
      </c>
      <c r="F648" s="8" t="s">
        <v>1157</v>
      </c>
      <c r="G648" s="23" t="s">
        <v>26</v>
      </c>
      <c r="H648" s="8">
        <v>2000</v>
      </c>
      <c r="I648" s="45">
        <f t="shared" si="200"/>
        <v>24034.188034188</v>
      </c>
      <c r="J648" s="27">
        <f t="shared" si="201"/>
        <v>4085.81196581196</v>
      </c>
      <c r="K648" s="36">
        <v>28120</v>
      </c>
      <c r="L648" s="37"/>
      <c r="M648" s="37"/>
      <c r="N648" s="38">
        <f>SUM(K648:K652)</f>
        <v>60860</v>
      </c>
      <c r="O648" s="10"/>
      <c r="P648" s="6"/>
      <c r="Q648" s="6"/>
    </row>
    <row r="649" s="8" customFormat="1" hidden="1" customHeight="1" spans="1:17">
      <c r="A649" s="21" t="s">
        <v>15</v>
      </c>
      <c r="B649" s="26" t="s">
        <v>106</v>
      </c>
      <c r="C649" s="26" t="s">
        <v>95</v>
      </c>
      <c r="D649" s="8" t="s">
        <v>1188</v>
      </c>
      <c r="E649" s="8" t="s">
        <v>281</v>
      </c>
      <c r="F649" s="8" t="s">
        <v>1157</v>
      </c>
      <c r="G649" s="23" t="s">
        <v>26</v>
      </c>
      <c r="H649" s="8">
        <v>1000</v>
      </c>
      <c r="I649" s="45">
        <f t="shared" si="200"/>
        <v>12017.094017094</v>
      </c>
      <c r="J649" s="27">
        <f t="shared" si="201"/>
        <v>2042.90598290598</v>
      </c>
      <c r="K649" s="36">
        <v>14060</v>
      </c>
      <c r="L649" s="37"/>
      <c r="M649" s="37"/>
      <c r="N649" s="38"/>
      <c r="O649" s="10"/>
      <c r="P649" s="6"/>
      <c r="Q649" s="6"/>
    </row>
    <row r="650" s="8" customFormat="1" hidden="1" customHeight="1" spans="1:17">
      <c r="A650" s="21" t="s">
        <v>15</v>
      </c>
      <c r="B650" s="26" t="s">
        <v>34</v>
      </c>
      <c r="C650" s="26" t="s">
        <v>95</v>
      </c>
      <c r="D650" s="8" t="s">
        <v>1188</v>
      </c>
      <c r="E650" s="8" t="s">
        <v>281</v>
      </c>
      <c r="F650" s="8" t="s">
        <v>1157</v>
      </c>
      <c r="G650" s="23" t="s">
        <v>26</v>
      </c>
      <c r="H650" s="8">
        <v>500</v>
      </c>
      <c r="I650" s="45">
        <f t="shared" si="200"/>
        <v>7777.77777777778</v>
      </c>
      <c r="J650" s="27">
        <f t="shared" si="201"/>
        <v>1322.22222222222</v>
      </c>
      <c r="K650" s="36">
        <v>9100</v>
      </c>
      <c r="L650" s="37"/>
      <c r="M650" s="37"/>
      <c r="N650" s="38"/>
      <c r="O650" s="10"/>
      <c r="P650" s="6"/>
      <c r="Q650" s="6"/>
    </row>
    <row r="651" s="8" customFormat="1" hidden="1" customHeight="1" spans="1:17">
      <c r="A651" s="21"/>
      <c r="B651" s="26" t="s">
        <v>34</v>
      </c>
      <c r="C651" s="26" t="s">
        <v>95</v>
      </c>
      <c r="D651" s="26" t="s">
        <v>1188</v>
      </c>
      <c r="E651" s="8" t="s">
        <v>281</v>
      </c>
      <c r="F651" s="8" t="s">
        <v>1157</v>
      </c>
      <c r="G651" s="23"/>
      <c r="H651" s="8">
        <v>500</v>
      </c>
      <c r="I651" s="45">
        <v>7777.78</v>
      </c>
      <c r="J651" s="27">
        <v>1322.22</v>
      </c>
      <c r="K651" s="36">
        <f t="shared" ref="K651:K658" si="203">I651+J651</f>
        <v>9100</v>
      </c>
      <c r="L651" s="37"/>
      <c r="M651" s="37"/>
      <c r="N651" s="38"/>
      <c r="O651" s="10"/>
      <c r="P651" s="6"/>
      <c r="Q651" s="6"/>
    </row>
    <row r="652" s="8" customFormat="1" hidden="1" customHeight="1" spans="1:17">
      <c r="A652" s="21" t="s">
        <v>15</v>
      </c>
      <c r="B652" s="58" t="s">
        <v>260</v>
      </c>
      <c r="C652" s="58" t="s">
        <v>274</v>
      </c>
      <c r="D652" s="26" t="s">
        <v>1189</v>
      </c>
      <c r="E652" s="8" t="s">
        <v>1190</v>
      </c>
      <c r="F652" s="8" t="s">
        <v>689</v>
      </c>
      <c r="G652" s="23" t="s">
        <v>265</v>
      </c>
      <c r="H652" s="8">
        <v>24</v>
      </c>
      <c r="I652" s="45">
        <f t="shared" ref="I652:I654" si="204">K652/1.17</f>
        <v>410.25641025641</v>
      </c>
      <c r="J652" s="27">
        <f t="shared" ref="J652:J654" si="205">K652-I652</f>
        <v>69.7435897435897</v>
      </c>
      <c r="K652" s="36">
        <v>480</v>
      </c>
      <c r="L652" s="37"/>
      <c r="M652" s="37"/>
      <c r="N652" s="38"/>
      <c r="O652" s="10"/>
      <c r="P652" s="6"/>
      <c r="Q652" s="6"/>
    </row>
    <row r="653" s="8" customFormat="1" hidden="1" customHeight="1" spans="1:17">
      <c r="A653" s="21" t="s">
        <v>15</v>
      </c>
      <c r="B653" s="58" t="s">
        <v>260</v>
      </c>
      <c r="C653" s="58" t="s">
        <v>274</v>
      </c>
      <c r="D653" s="26" t="s">
        <v>1189</v>
      </c>
      <c r="E653" s="8" t="s">
        <v>1191</v>
      </c>
      <c r="F653" s="8" t="s">
        <v>689</v>
      </c>
      <c r="G653" s="23" t="s">
        <v>265</v>
      </c>
      <c r="H653" s="8">
        <v>47</v>
      </c>
      <c r="I653" s="45">
        <f t="shared" si="204"/>
        <v>1004.2735042735</v>
      </c>
      <c r="J653" s="27">
        <f t="shared" si="205"/>
        <v>170.726495726496</v>
      </c>
      <c r="K653" s="36">
        <v>1175</v>
      </c>
      <c r="L653" s="37"/>
      <c r="M653" s="37"/>
      <c r="N653" s="38">
        <f>SUM(K653:K655)</f>
        <v>12855.0005</v>
      </c>
      <c r="O653" s="10"/>
      <c r="P653" s="6"/>
      <c r="Q653" s="6"/>
    </row>
    <row r="654" s="8" customFormat="1" hidden="1" customHeight="1" spans="1:17">
      <c r="A654" s="21" t="s">
        <v>15</v>
      </c>
      <c r="B654" s="8" t="s">
        <v>260</v>
      </c>
      <c r="C654" s="8" t="s">
        <v>274</v>
      </c>
      <c r="D654" s="26" t="s">
        <v>1189</v>
      </c>
      <c r="E654" s="8" t="s">
        <v>1190</v>
      </c>
      <c r="F654" s="8" t="s">
        <v>689</v>
      </c>
      <c r="G654" s="23" t="s">
        <v>265</v>
      </c>
      <c r="H654" s="8">
        <v>24</v>
      </c>
      <c r="I654" s="45">
        <f t="shared" si="204"/>
        <v>410.25641025641</v>
      </c>
      <c r="J654" s="27">
        <f t="shared" si="205"/>
        <v>69.7435897435897</v>
      </c>
      <c r="K654" s="36">
        <v>480</v>
      </c>
      <c r="L654" s="37"/>
      <c r="M654" s="37"/>
      <c r="N654" s="38"/>
      <c r="O654" s="10"/>
      <c r="P654" s="6"/>
      <c r="Q654" s="6"/>
    </row>
    <row r="655" s="8" customFormat="1" hidden="1" customHeight="1" spans="1:17">
      <c r="A655" s="21" t="s">
        <v>15</v>
      </c>
      <c r="B655" s="8" t="s">
        <v>1192</v>
      </c>
      <c r="C655" s="8" t="s">
        <v>1193</v>
      </c>
      <c r="D655" s="8" t="s">
        <v>1194</v>
      </c>
      <c r="E655" s="8" t="s">
        <v>1195</v>
      </c>
      <c r="F655" s="8" t="s">
        <v>1196</v>
      </c>
      <c r="G655" s="23" t="s">
        <v>20</v>
      </c>
      <c r="H655" s="8">
        <v>800</v>
      </c>
      <c r="I655" s="27">
        <v>9572.65</v>
      </c>
      <c r="J655" s="27">
        <f t="shared" ref="J655:J658" si="206">I655*0.17</f>
        <v>1627.3505</v>
      </c>
      <c r="K655" s="36">
        <f t="shared" si="203"/>
        <v>11200.0005</v>
      </c>
      <c r="L655" s="37"/>
      <c r="M655" s="37"/>
      <c r="N655" s="38"/>
      <c r="O655" s="10"/>
      <c r="P655" s="6"/>
      <c r="Q655" s="6"/>
    </row>
    <row r="656" s="8" customFormat="1" hidden="1" customHeight="1" spans="1:17">
      <c r="A656" s="21" t="s">
        <v>15</v>
      </c>
      <c r="B656" s="8" t="s">
        <v>491</v>
      </c>
      <c r="C656" s="8" t="s">
        <v>1193</v>
      </c>
      <c r="D656" s="8" t="s">
        <v>1194</v>
      </c>
      <c r="E656" s="8" t="s">
        <v>1197</v>
      </c>
      <c r="F656" s="8" t="s">
        <v>1196</v>
      </c>
      <c r="G656" s="23" t="s">
        <v>20</v>
      </c>
      <c r="H656" s="8">
        <v>400</v>
      </c>
      <c r="I656" s="27">
        <v>10085.47</v>
      </c>
      <c r="J656" s="27">
        <f t="shared" si="206"/>
        <v>1714.5299</v>
      </c>
      <c r="K656" s="36">
        <f t="shared" si="203"/>
        <v>11799.9999</v>
      </c>
      <c r="L656" s="37"/>
      <c r="M656" s="37"/>
      <c r="N656" s="38">
        <f>SUM(K656:K662)</f>
        <v>36697.9939499916</v>
      </c>
      <c r="O656" s="10"/>
      <c r="P656" s="6"/>
      <c r="Q656" s="6"/>
    </row>
    <row r="657" s="8" customFormat="1" hidden="1" customHeight="1" spans="1:17">
      <c r="A657" s="21" t="s">
        <v>15</v>
      </c>
      <c r="B657" s="8" t="s">
        <v>355</v>
      </c>
      <c r="C657" s="8" t="s">
        <v>1193</v>
      </c>
      <c r="D657" s="8" t="s">
        <v>1194</v>
      </c>
      <c r="E657" s="8" t="s">
        <v>1197</v>
      </c>
      <c r="F657" s="8" t="s">
        <v>1196</v>
      </c>
      <c r="G657" s="23" t="s">
        <v>20</v>
      </c>
      <c r="H657" s="8">
        <v>400</v>
      </c>
      <c r="I657" s="27">
        <v>10085.465</v>
      </c>
      <c r="J657" s="27">
        <f t="shared" si="206"/>
        <v>1714.52905</v>
      </c>
      <c r="K657" s="36">
        <f t="shared" si="203"/>
        <v>11799.99405</v>
      </c>
      <c r="L657" s="37"/>
      <c r="M657" s="37"/>
      <c r="N657" s="38"/>
      <c r="O657" s="10"/>
      <c r="P657" s="6"/>
      <c r="Q657" s="6"/>
    </row>
    <row r="658" s="1" customFormat="1" customHeight="1" spans="1:17">
      <c r="A658" s="12" t="s">
        <v>15</v>
      </c>
      <c r="B658" s="1" t="s">
        <v>61</v>
      </c>
      <c r="C658" s="25" t="s">
        <v>1198</v>
      </c>
      <c r="D658" s="25" t="s">
        <v>1199</v>
      </c>
      <c r="E658" s="1" t="s">
        <v>1200</v>
      </c>
      <c r="F658" s="13" t="s">
        <v>1201</v>
      </c>
      <c r="G658" s="14" t="s">
        <v>26</v>
      </c>
      <c r="H658" s="13">
        <v>600</v>
      </c>
      <c r="I658" s="15">
        <v>7179.48717948</v>
      </c>
      <c r="J658" s="15">
        <f t="shared" si="206"/>
        <v>1220.5128205116</v>
      </c>
      <c r="K658" s="34">
        <f t="shared" si="203"/>
        <v>8399.9999999916</v>
      </c>
      <c r="L658" s="41">
        <f>K658*0.936</f>
        <v>7862.39999999214</v>
      </c>
      <c r="M658" s="41">
        <f>L658/H658</f>
        <v>13.1039999999869</v>
      </c>
      <c r="N658" s="42"/>
      <c r="O658" s="17"/>
      <c r="P658" s="7"/>
      <c r="Q658" s="7"/>
    </row>
    <row r="659" s="8" customFormat="1" hidden="1" customHeight="1" spans="1:17">
      <c r="A659" s="21" t="s">
        <v>15</v>
      </c>
      <c r="B659" s="26" t="s">
        <v>21</v>
      </c>
      <c r="C659" s="26" t="s">
        <v>53</v>
      </c>
      <c r="D659" s="8" t="s">
        <v>1202</v>
      </c>
      <c r="E659" s="8" t="s">
        <v>1203</v>
      </c>
      <c r="F659" s="8" t="s">
        <v>904</v>
      </c>
      <c r="G659" s="23" t="s">
        <v>20</v>
      </c>
      <c r="H659" s="8">
        <v>50</v>
      </c>
      <c r="I659" s="53">
        <f t="shared" ref="I659:I668" si="207">K659/1.17</f>
        <v>481.196581196581</v>
      </c>
      <c r="J659" s="27">
        <f t="shared" ref="J659:J661" si="208">K659-I659</f>
        <v>81.8034188034188</v>
      </c>
      <c r="K659" s="36">
        <v>563</v>
      </c>
      <c r="L659" s="37"/>
      <c r="M659" s="37"/>
      <c r="N659" s="38"/>
      <c r="O659" s="10"/>
      <c r="P659" s="6"/>
      <c r="Q659" s="6"/>
    </row>
    <row r="660" s="1" customFormat="1" customHeight="1" spans="1:17">
      <c r="A660" s="12" t="s">
        <v>15</v>
      </c>
      <c r="B660" s="24" t="s">
        <v>21</v>
      </c>
      <c r="C660" s="25" t="s">
        <v>53</v>
      </c>
      <c r="D660" s="25" t="s">
        <v>1204</v>
      </c>
      <c r="E660" s="56" t="s">
        <v>1205</v>
      </c>
      <c r="F660" s="13" t="s">
        <v>652</v>
      </c>
      <c r="G660" s="14" t="s">
        <v>20</v>
      </c>
      <c r="H660" s="13">
        <v>10</v>
      </c>
      <c r="I660" s="39">
        <f t="shared" si="207"/>
        <v>124.786324786325</v>
      </c>
      <c r="J660" s="15">
        <f t="shared" si="208"/>
        <v>21.2136752136752</v>
      </c>
      <c r="K660" s="34">
        <v>146</v>
      </c>
      <c r="L660" s="41">
        <f>K660*0.936</f>
        <v>136.656</v>
      </c>
      <c r="M660" s="41">
        <f>L660/H660</f>
        <v>13.6656</v>
      </c>
      <c r="N660" s="42"/>
      <c r="O660" s="17"/>
      <c r="P660" s="7"/>
      <c r="Q660" s="7"/>
    </row>
    <row r="661" s="8" customFormat="1" hidden="1" customHeight="1" spans="1:17">
      <c r="A661" s="21" t="s">
        <v>15</v>
      </c>
      <c r="B661" s="26" t="s">
        <v>21</v>
      </c>
      <c r="C661" s="26" t="s">
        <v>38</v>
      </c>
      <c r="D661" s="8" t="s">
        <v>1206</v>
      </c>
      <c r="E661" s="8" t="s">
        <v>675</v>
      </c>
      <c r="F661" s="8" t="s">
        <v>1207</v>
      </c>
      <c r="G661" s="23" t="s">
        <v>42</v>
      </c>
      <c r="H661" s="8">
        <v>100</v>
      </c>
      <c r="I661" s="45">
        <f t="shared" si="207"/>
        <v>3255.55555555556</v>
      </c>
      <c r="J661" s="27">
        <f t="shared" si="208"/>
        <v>553.444444444444</v>
      </c>
      <c r="K661" s="36">
        <v>3809</v>
      </c>
      <c r="L661" s="37"/>
      <c r="M661" s="37"/>
      <c r="N661" s="38"/>
      <c r="O661" s="10"/>
      <c r="P661" s="6"/>
      <c r="Q661" s="6"/>
    </row>
    <row r="662" s="8" customFormat="1" hidden="1" customHeight="1" spans="1:17">
      <c r="A662" s="21" t="s">
        <v>15</v>
      </c>
      <c r="B662" s="8" t="s">
        <v>160</v>
      </c>
      <c r="C662" s="8" t="s">
        <v>22</v>
      </c>
      <c r="D662" s="8" t="s">
        <v>1208</v>
      </c>
      <c r="E662" s="8" t="s">
        <v>1209</v>
      </c>
      <c r="F662" s="8" t="s">
        <v>120</v>
      </c>
      <c r="G662" s="23" t="s">
        <v>20</v>
      </c>
      <c r="H662" s="8">
        <v>20</v>
      </c>
      <c r="I662" s="27">
        <f t="shared" si="207"/>
        <v>153.846153846154</v>
      </c>
      <c r="J662" s="27">
        <f t="shared" ref="J662:J668" si="209">I662*0.17</f>
        <v>26.1538461538462</v>
      </c>
      <c r="K662" s="36">
        <v>180</v>
      </c>
      <c r="L662" s="37"/>
      <c r="M662" s="37"/>
      <c r="N662" s="38"/>
      <c r="O662" s="10"/>
      <c r="P662" s="6"/>
      <c r="Q662" s="6"/>
    </row>
    <row r="663" s="8" customFormat="1" hidden="1" customHeight="1" spans="1:17">
      <c r="A663" s="21"/>
      <c r="B663" s="8" t="s">
        <v>21</v>
      </c>
      <c r="C663" s="8" t="s">
        <v>131</v>
      </c>
      <c r="D663" s="8" t="s">
        <v>1210</v>
      </c>
      <c r="E663" s="8" t="s">
        <v>1211</v>
      </c>
      <c r="F663" s="8" t="s">
        <v>1212</v>
      </c>
      <c r="G663" s="23"/>
      <c r="H663" s="8">
        <v>5</v>
      </c>
      <c r="I663" s="27">
        <f t="shared" si="207"/>
        <v>126.495726495727</v>
      </c>
      <c r="J663" s="27">
        <f t="shared" si="209"/>
        <v>21.5042735042735</v>
      </c>
      <c r="K663" s="48">
        <v>148</v>
      </c>
      <c r="L663" s="48"/>
      <c r="M663" s="48"/>
      <c r="N663" s="38"/>
      <c r="O663" s="10"/>
      <c r="P663" s="6"/>
      <c r="Q663" s="6"/>
    </row>
    <row r="664" s="1" customFormat="1" customHeight="1" spans="1:17">
      <c r="A664" s="12" t="s">
        <v>15</v>
      </c>
      <c r="B664" s="24" t="s">
        <v>34</v>
      </c>
      <c r="C664" s="25" t="s">
        <v>1213</v>
      </c>
      <c r="D664" s="25" t="s">
        <v>1214</v>
      </c>
      <c r="E664" s="1" t="s">
        <v>1215</v>
      </c>
      <c r="F664" s="13" t="s">
        <v>1216</v>
      </c>
      <c r="G664" s="14" t="s">
        <v>20</v>
      </c>
      <c r="H664" s="13">
        <v>400</v>
      </c>
      <c r="I664" s="39">
        <f t="shared" si="207"/>
        <v>12649.5726495727</v>
      </c>
      <c r="J664" s="15">
        <f t="shared" ref="J664:J666" si="210">K664-I664</f>
        <v>2150.42735042735</v>
      </c>
      <c r="K664" s="34">
        <v>14800</v>
      </c>
      <c r="L664" s="41">
        <f>K664*0.936</f>
        <v>13852.8</v>
      </c>
      <c r="M664" s="41">
        <f>L664/H664</f>
        <v>34.632</v>
      </c>
      <c r="N664" s="42">
        <f>K664+K665</f>
        <v>22207</v>
      </c>
      <c r="O664" s="17"/>
      <c r="P664" s="7"/>
      <c r="Q664" s="7"/>
    </row>
    <row r="665" s="1" customFormat="1" customHeight="1" spans="1:17">
      <c r="A665" s="12" t="s">
        <v>15</v>
      </c>
      <c r="B665" s="24" t="s">
        <v>316</v>
      </c>
      <c r="C665" s="25" t="s">
        <v>1217</v>
      </c>
      <c r="D665" s="25" t="s">
        <v>1218</v>
      </c>
      <c r="E665" s="1" t="s">
        <v>325</v>
      </c>
      <c r="F665" s="13"/>
      <c r="G665" s="14" t="s">
        <v>42</v>
      </c>
      <c r="H665" s="13">
        <v>300</v>
      </c>
      <c r="I665" s="39">
        <f t="shared" si="207"/>
        <v>6330.76923076923</v>
      </c>
      <c r="J665" s="15">
        <f t="shared" si="210"/>
        <v>1076.23076923077</v>
      </c>
      <c r="K665" s="34">
        <v>7407</v>
      </c>
      <c r="L665" s="41">
        <f>K665*0.936</f>
        <v>6932.952</v>
      </c>
      <c r="M665" s="41">
        <f>L665/H665</f>
        <v>23.10984</v>
      </c>
      <c r="N665" s="42"/>
      <c r="O665" s="17"/>
      <c r="P665" s="7"/>
      <c r="Q665" s="7"/>
    </row>
    <row r="666" s="1" customFormat="1" customHeight="1" spans="1:17">
      <c r="A666" s="12" t="s">
        <v>15</v>
      </c>
      <c r="B666" s="24" t="s">
        <v>316</v>
      </c>
      <c r="C666" s="25" t="s">
        <v>1217</v>
      </c>
      <c r="D666" s="25" t="s">
        <v>1218</v>
      </c>
      <c r="E666" s="1" t="s">
        <v>325</v>
      </c>
      <c r="F666" s="13" t="s">
        <v>1219</v>
      </c>
      <c r="G666" s="14" t="s">
        <v>42</v>
      </c>
      <c r="H666" s="13">
        <v>300</v>
      </c>
      <c r="I666" s="39">
        <f t="shared" si="207"/>
        <v>4871.79487179487</v>
      </c>
      <c r="J666" s="15">
        <f t="shared" si="210"/>
        <v>828.205128205128</v>
      </c>
      <c r="K666" s="34">
        <v>5700</v>
      </c>
      <c r="L666" s="41">
        <f>K666*0.936</f>
        <v>5335.2</v>
      </c>
      <c r="M666" s="41">
        <f>L666/H666</f>
        <v>17.784</v>
      </c>
      <c r="N666" s="42">
        <f>K666+K667</f>
        <v>5740</v>
      </c>
      <c r="O666" s="17"/>
      <c r="P666" s="7"/>
      <c r="Q666" s="7"/>
    </row>
    <row r="667" s="8" customFormat="1" hidden="1" customHeight="1" spans="1:17">
      <c r="A667" s="21" t="s">
        <v>15</v>
      </c>
      <c r="B667" s="8" t="s">
        <v>160</v>
      </c>
      <c r="C667" s="8" t="s">
        <v>246</v>
      </c>
      <c r="D667" s="8" t="s">
        <v>1220</v>
      </c>
      <c r="E667" s="8" t="s">
        <v>259</v>
      </c>
      <c r="F667" s="8" t="s">
        <v>246</v>
      </c>
      <c r="G667" s="23" t="s">
        <v>249</v>
      </c>
      <c r="H667" s="8">
        <v>1</v>
      </c>
      <c r="I667" s="27">
        <f t="shared" si="207"/>
        <v>34.1880341880342</v>
      </c>
      <c r="J667" s="27">
        <f t="shared" si="209"/>
        <v>5.81196581196581</v>
      </c>
      <c r="K667" s="36">
        <v>40</v>
      </c>
      <c r="L667" s="37"/>
      <c r="M667" s="37"/>
      <c r="N667" s="38"/>
      <c r="O667" s="10"/>
      <c r="P667" s="6"/>
      <c r="Q667" s="6"/>
    </row>
    <row r="668" s="8" customFormat="1" hidden="1" customHeight="1" spans="1:17">
      <c r="A668" s="21" t="s">
        <v>15</v>
      </c>
      <c r="B668" s="8" t="s">
        <v>118</v>
      </c>
      <c r="C668" s="8" t="s">
        <v>131</v>
      </c>
      <c r="D668" s="8" t="s">
        <v>1221</v>
      </c>
      <c r="E668" s="8" t="s">
        <v>1222</v>
      </c>
      <c r="F668" s="8" t="s">
        <v>1223</v>
      </c>
      <c r="G668" s="23" t="s">
        <v>20</v>
      </c>
      <c r="H668" s="8">
        <v>10</v>
      </c>
      <c r="I668" s="27">
        <f t="shared" si="207"/>
        <v>324.786324786325</v>
      </c>
      <c r="J668" s="27">
        <f t="shared" si="209"/>
        <v>55.2136752136752</v>
      </c>
      <c r="K668" s="36">
        <v>380</v>
      </c>
      <c r="L668" s="37"/>
      <c r="M668" s="37"/>
      <c r="N668" s="38">
        <f>SUM(K668:K671)</f>
        <v>4539</v>
      </c>
      <c r="O668" s="10"/>
      <c r="P668" s="6"/>
      <c r="Q668" s="6"/>
    </row>
    <row r="669" s="1" customFormat="1" customHeight="1" spans="1:17">
      <c r="A669" s="12" t="s">
        <v>15</v>
      </c>
      <c r="B669" s="1" t="s">
        <v>16</v>
      </c>
      <c r="C669" s="25" t="s">
        <v>1224</v>
      </c>
      <c r="D669" s="25" t="s">
        <v>1225</v>
      </c>
      <c r="E669" s="1" t="s">
        <v>1226</v>
      </c>
      <c r="F669" s="13" t="s">
        <v>1227</v>
      </c>
      <c r="G669" s="14" t="s">
        <v>472</v>
      </c>
      <c r="H669" s="13">
        <v>480</v>
      </c>
      <c r="I669" s="39">
        <v>1661.54</v>
      </c>
      <c r="J669" s="15">
        <v>282.46</v>
      </c>
      <c r="K669" s="34">
        <f>I669+J669</f>
        <v>1944</v>
      </c>
      <c r="L669" s="41">
        <f>K669*0.936</f>
        <v>1819.584</v>
      </c>
      <c r="M669" s="41">
        <f>L669/H669</f>
        <v>3.7908</v>
      </c>
      <c r="N669" s="42"/>
      <c r="O669" s="17"/>
      <c r="P669" s="7"/>
      <c r="Q669" s="7"/>
    </row>
    <row r="670" s="8" customFormat="1" hidden="1" customHeight="1" spans="1:17">
      <c r="A670" s="21" t="s">
        <v>15</v>
      </c>
      <c r="B670" s="8" t="s">
        <v>21</v>
      </c>
      <c r="C670" s="8" t="s">
        <v>131</v>
      </c>
      <c r="D670" s="8" t="s">
        <v>1228</v>
      </c>
      <c r="E670" s="8" t="s">
        <v>882</v>
      </c>
      <c r="F670" s="8" t="s">
        <v>1229</v>
      </c>
      <c r="G670" s="23"/>
      <c r="H670" s="8">
        <v>20</v>
      </c>
      <c r="I670" s="27">
        <f t="shared" ref="I670:I672" si="211">K670/1.17</f>
        <v>418.803418803419</v>
      </c>
      <c r="J670" s="27">
        <f>I670*0.17</f>
        <v>71.1965811965812</v>
      </c>
      <c r="K670" s="36">
        <v>490</v>
      </c>
      <c r="L670" s="37"/>
      <c r="M670" s="37"/>
      <c r="N670" s="38"/>
      <c r="O670" s="10"/>
      <c r="P670" s="6"/>
      <c r="Q670" s="6"/>
    </row>
    <row r="671" s="1" customFormat="1" customHeight="1" spans="1:17">
      <c r="A671" s="12" t="s">
        <v>15</v>
      </c>
      <c r="B671" s="1" t="s">
        <v>150</v>
      </c>
      <c r="C671" s="25" t="s">
        <v>876</v>
      </c>
      <c r="D671" s="25" t="s">
        <v>1230</v>
      </c>
      <c r="E671" s="1" t="s">
        <v>1231</v>
      </c>
      <c r="F671" s="13" t="s">
        <v>879</v>
      </c>
      <c r="G671" s="14" t="s">
        <v>26</v>
      </c>
      <c r="H671" s="13">
        <v>30</v>
      </c>
      <c r="I671" s="39">
        <f t="shared" si="211"/>
        <v>1474.35897435897</v>
      </c>
      <c r="J671" s="15">
        <f>K671-I671</f>
        <v>250.641025641026</v>
      </c>
      <c r="K671" s="34">
        <v>1725</v>
      </c>
      <c r="L671" s="41">
        <f>K671*0.936</f>
        <v>1614.6</v>
      </c>
      <c r="M671" s="41">
        <f>L671/H671</f>
        <v>53.82</v>
      </c>
      <c r="N671" s="42"/>
      <c r="O671" s="17"/>
      <c r="P671" s="7"/>
      <c r="Q671" s="7"/>
    </row>
    <row r="672" s="1" customFormat="1" customHeight="1" spans="1:17">
      <c r="A672" s="12" t="s">
        <v>15</v>
      </c>
      <c r="B672" s="24" t="s">
        <v>21</v>
      </c>
      <c r="C672" s="25" t="s">
        <v>602</v>
      </c>
      <c r="D672" s="25" t="s">
        <v>1232</v>
      </c>
      <c r="E672" s="1" t="s">
        <v>1233</v>
      </c>
      <c r="F672" s="13" t="s">
        <v>1234</v>
      </c>
      <c r="G672" s="14" t="s">
        <v>42</v>
      </c>
      <c r="H672" s="13">
        <v>72</v>
      </c>
      <c r="I672" s="39">
        <f t="shared" si="211"/>
        <v>1341.53846153846</v>
      </c>
      <c r="J672" s="15">
        <f>K672-I672</f>
        <v>228.061538461538</v>
      </c>
      <c r="K672" s="34">
        <v>1569.6</v>
      </c>
      <c r="L672" s="41">
        <f>K672*0.936</f>
        <v>1469.1456</v>
      </c>
      <c r="M672" s="41">
        <f>L672/H672</f>
        <v>20.4048</v>
      </c>
      <c r="N672" s="42">
        <f>K672+K673</f>
        <v>5727.6</v>
      </c>
      <c r="O672" s="17"/>
      <c r="P672" s="7"/>
      <c r="Q672" s="7"/>
    </row>
    <row r="673" s="8" customFormat="1" hidden="1" customHeight="1" spans="1:17">
      <c r="A673" s="21"/>
      <c r="B673" s="8" t="s">
        <v>1235</v>
      </c>
      <c r="C673" s="8" t="s">
        <v>285</v>
      </c>
      <c r="D673" s="8" t="s">
        <v>1236</v>
      </c>
      <c r="E673" s="59" t="s">
        <v>1237</v>
      </c>
      <c r="F673" s="72" t="s">
        <v>287</v>
      </c>
      <c r="G673" s="23"/>
      <c r="H673" s="23">
        <v>600</v>
      </c>
      <c r="I673" s="27">
        <v>3553.84615384615</v>
      </c>
      <c r="J673" s="27"/>
      <c r="K673" s="27">
        <v>4158</v>
      </c>
      <c r="L673" s="27"/>
      <c r="M673" s="27"/>
      <c r="N673" s="38"/>
      <c r="O673" s="10"/>
      <c r="P673" s="6"/>
      <c r="Q673" s="6"/>
    </row>
    <row r="674" s="8" customFormat="1" hidden="1" customHeight="1" spans="1:17">
      <c r="A674" s="21"/>
      <c r="B674" s="8" t="s">
        <v>1238</v>
      </c>
      <c r="C674" s="8" t="s">
        <v>285</v>
      </c>
      <c r="D674" s="8" t="s">
        <v>1236</v>
      </c>
      <c r="E674" s="59" t="s">
        <v>1237</v>
      </c>
      <c r="F674" s="72" t="s">
        <v>287</v>
      </c>
      <c r="G674" s="23"/>
      <c r="H674" s="23">
        <v>12000</v>
      </c>
      <c r="I674" s="27">
        <v>60512.8205128205</v>
      </c>
      <c r="J674" s="27"/>
      <c r="K674" s="27">
        <v>70800</v>
      </c>
      <c r="L674" s="27"/>
      <c r="M674" s="27"/>
      <c r="N674" s="38">
        <v>96304</v>
      </c>
      <c r="O674" s="10"/>
      <c r="P674" s="6"/>
      <c r="Q674" s="6"/>
    </row>
    <row r="675" s="8" customFormat="1" hidden="1" customHeight="1" spans="1:17">
      <c r="A675" s="21"/>
      <c r="B675" s="8" t="s">
        <v>1238</v>
      </c>
      <c r="C675" s="8" t="s">
        <v>285</v>
      </c>
      <c r="D675" s="8" t="s">
        <v>1236</v>
      </c>
      <c r="E675" s="8" t="s">
        <v>1237</v>
      </c>
      <c r="F675" s="8" t="s">
        <v>287</v>
      </c>
      <c r="G675" s="23"/>
      <c r="H675" s="23">
        <v>12000</v>
      </c>
      <c r="I675" s="27">
        <v>96998.8251963546</v>
      </c>
      <c r="J675" s="27"/>
      <c r="K675" s="27">
        <v>155182.5</v>
      </c>
      <c r="L675" s="27"/>
      <c r="M675" s="27"/>
      <c r="N675" s="38"/>
      <c r="O675" s="10"/>
      <c r="P675" s="6"/>
      <c r="Q675" s="6"/>
    </row>
    <row r="676" s="8" customFormat="1" hidden="1" customHeight="1" spans="1:17">
      <c r="A676" s="21"/>
      <c r="B676" s="8" t="s">
        <v>1238</v>
      </c>
      <c r="C676" s="8" t="s">
        <v>285</v>
      </c>
      <c r="D676" s="8" t="s">
        <v>1236</v>
      </c>
      <c r="E676" s="8" t="s">
        <v>1237</v>
      </c>
      <c r="F676" s="8" t="s">
        <v>287</v>
      </c>
      <c r="G676" s="23"/>
      <c r="H676" s="23">
        <v>12000</v>
      </c>
      <c r="I676" s="27">
        <v>93782.0512820513</v>
      </c>
      <c r="J676" s="27"/>
      <c r="K676" s="27">
        <v>109725</v>
      </c>
      <c r="L676" s="27"/>
      <c r="M676" s="27"/>
      <c r="N676" s="38"/>
      <c r="O676" s="10"/>
      <c r="P676" s="6"/>
      <c r="Q676" s="6"/>
    </row>
    <row r="677" s="8" customFormat="1" hidden="1" customHeight="1" spans="1:17">
      <c r="A677" s="21"/>
      <c r="B677" s="8" t="s">
        <v>1013</v>
      </c>
      <c r="C677" s="8" t="s">
        <v>285</v>
      </c>
      <c r="D677" s="8" t="s">
        <v>1236</v>
      </c>
      <c r="E677" s="8" t="s">
        <v>1237</v>
      </c>
      <c r="F677" s="8" t="s">
        <v>287</v>
      </c>
      <c r="G677" s="23"/>
      <c r="H677" s="23">
        <v>5400</v>
      </c>
      <c r="I677" s="27">
        <v>27230.7692307692</v>
      </c>
      <c r="J677" s="27"/>
      <c r="K677" s="27">
        <v>31860</v>
      </c>
      <c r="L677" s="27"/>
      <c r="M677" s="27"/>
      <c r="N677" s="38"/>
      <c r="O677" s="10"/>
      <c r="P677" s="6"/>
      <c r="Q677" s="6"/>
    </row>
    <row r="678" s="8" customFormat="1" hidden="1" customHeight="1" spans="1:17">
      <c r="A678" s="21"/>
      <c r="B678" s="8" t="s">
        <v>1239</v>
      </c>
      <c r="C678" s="8" t="s">
        <v>285</v>
      </c>
      <c r="D678" s="8" t="s">
        <v>1236</v>
      </c>
      <c r="E678" s="8" t="s">
        <v>1237</v>
      </c>
      <c r="F678" s="8" t="s">
        <v>287</v>
      </c>
      <c r="G678" s="23"/>
      <c r="H678" s="23">
        <v>51300</v>
      </c>
      <c r="I678" s="27">
        <v>258692.307692308</v>
      </c>
      <c r="J678" s="27"/>
      <c r="K678" s="27">
        <v>302670</v>
      </c>
      <c r="L678" s="27"/>
      <c r="M678" s="27"/>
      <c r="N678" s="38"/>
      <c r="O678" s="10"/>
      <c r="P678" s="6"/>
      <c r="Q678" s="6"/>
    </row>
    <row r="679" s="8" customFormat="1" hidden="1" customHeight="1" spans="1:17">
      <c r="A679" s="21"/>
      <c r="B679" s="8" t="s">
        <v>1239</v>
      </c>
      <c r="C679" s="8" t="s">
        <v>285</v>
      </c>
      <c r="D679" s="8" t="s">
        <v>1236</v>
      </c>
      <c r="E679" s="8" t="s">
        <v>1237</v>
      </c>
      <c r="F679" s="8" t="s">
        <v>287</v>
      </c>
      <c r="G679" s="23"/>
      <c r="H679" s="23">
        <v>51300</v>
      </c>
      <c r="I679" s="27">
        <v>258692.307692308</v>
      </c>
      <c r="J679" s="27"/>
      <c r="K679" s="27">
        <v>302670</v>
      </c>
      <c r="L679" s="27"/>
      <c r="M679" s="27"/>
      <c r="N679" s="38"/>
      <c r="O679" s="10"/>
      <c r="P679" s="6"/>
      <c r="Q679" s="6"/>
    </row>
    <row r="680" s="8" customFormat="1" hidden="1" customHeight="1" spans="1:17">
      <c r="A680" s="21"/>
      <c r="B680" s="8" t="s">
        <v>1240</v>
      </c>
      <c r="C680" s="8" t="s">
        <v>285</v>
      </c>
      <c r="D680" s="8" t="s">
        <v>1236</v>
      </c>
      <c r="E680" s="8" t="s">
        <v>1237</v>
      </c>
      <c r="F680" s="8" t="s">
        <v>287</v>
      </c>
      <c r="G680" s="23"/>
      <c r="H680" s="23">
        <v>9000</v>
      </c>
      <c r="I680" s="27">
        <v>45384.6153846154</v>
      </c>
      <c r="J680" s="27"/>
      <c r="K680" s="27">
        <v>53100</v>
      </c>
      <c r="L680" s="27"/>
      <c r="M680" s="27"/>
      <c r="N680" s="38"/>
      <c r="O680" s="10"/>
      <c r="P680" s="6"/>
      <c r="Q680" s="6"/>
    </row>
    <row r="681" s="8" customFormat="1" hidden="1" customHeight="1" spans="1:17">
      <c r="A681" s="21"/>
      <c r="B681" s="8" t="s">
        <v>1239</v>
      </c>
      <c r="C681" s="8" t="s">
        <v>285</v>
      </c>
      <c r="D681" s="8" t="s">
        <v>1236</v>
      </c>
      <c r="E681" s="8" t="s">
        <v>1237</v>
      </c>
      <c r="F681" s="8" t="s">
        <v>287</v>
      </c>
      <c r="G681" s="23"/>
      <c r="H681" s="23">
        <v>27200</v>
      </c>
      <c r="I681" s="27">
        <v>67883.7606837607</v>
      </c>
      <c r="J681" s="27"/>
      <c r="K681" s="27">
        <v>79424</v>
      </c>
      <c r="L681" s="27"/>
      <c r="M681" s="27"/>
      <c r="N681" s="38"/>
      <c r="O681" s="10"/>
      <c r="P681" s="6"/>
      <c r="Q681" s="6"/>
    </row>
    <row r="682" s="8" customFormat="1" hidden="1" customHeight="1" spans="1:17">
      <c r="A682" s="21" t="s">
        <v>15</v>
      </c>
      <c r="B682" s="8" t="s">
        <v>260</v>
      </c>
      <c r="C682" s="8" t="s">
        <v>1241</v>
      </c>
      <c r="D682" s="8" t="s">
        <v>1242</v>
      </c>
      <c r="E682" s="8" t="s">
        <v>325</v>
      </c>
      <c r="F682" s="8" t="s">
        <v>1243</v>
      </c>
      <c r="G682" s="23" t="s">
        <v>42</v>
      </c>
      <c r="H682" s="8">
        <v>75</v>
      </c>
      <c r="I682" s="45">
        <f t="shared" ref="I682:I689" si="212">K682/1.17</f>
        <v>737.179487179487</v>
      </c>
      <c r="J682" s="27">
        <f>K682-I682</f>
        <v>125.320512820513</v>
      </c>
      <c r="K682" s="36">
        <v>862.5</v>
      </c>
      <c r="L682" s="37"/>
      <c r="M682" s="37"/>
      <c r="N682" s="38"/>
      <c r="O682" s="10"/>
      <c r="P682" s="6"/>
      <c r="Q682" s="6"/>
    </row>
    <row r="683" s="8" customFormat="1" hidden="1" customHeight="1" spans="1:17">
      <c r="A683" s="21" t="s">
        <v>15</v>
      </c>
      <c r="B683" s="8" t="s">
        <v>484</v>
      </c>
      <c r="C683" s="8" t="s">
        <v>170</v>
      </c>
      <c r="D683" s="8" t="s">
        <v>1244</v>
      </c>
      <c r="E683" s="8" t="s">
        <v>35</v>
      </c>
      <c r="F683" s="8" t="s">
        <v>1245</v>
      </c>
      <c r="G683" s="23" t="s">
        <v>26</v>
      </c>
      <c r="H683" s="8">
        <v>10</v>
      </c>
      <c r="I683" s="27">
        <f t="shared" si="212"/>
        <v>18.8034188034188</v>
      </c>
      <c r="J683" s="27">
        <f t="shared" ref="J683:J687" si="213">I683*0.17</f>
        <v>3.1965811965812</v>
      </c>
      <c r="K683" s="36">
        <v>22</v>
      </c>
      <c r="L683" s="37"/>
      <c r="M683" s="37"/>
      <c r="N683" s="38"/>
      <c r="O683" s="10"/>
      <c r="P683" s="6"/>
      <c r="Q683" s="6"/>
    </row>
    <row r="684" s="8" customFormat="1" hidden="1" customHeight="1" spans="1:17">
      <c r="A684" s="21" t="s">
        <v>15</v>
      </c>
      <c r="B684" s="8" t="s">
        <v>16</v>
      </c>
      <c r="C684" s="8" t="s">
        <v>602</v>
      </c>
      <c r="D684" s="8" t="s">
        <v>1246</v>
      </c>
      <c r="E684" s="8" t="s">
        <v>1247</v>
      </c>
      <c r="F684" s="8" t="s">
        <v>642</v>
      </c>
      <c r="G684" s="23" t="s">
        <v>1248</v>
      </c>
      <c r="H684" s="8">
        <v>150</v>
      </c>
      <c r="I684" s="50">
        <v>70.51</v>
      </c>
      <c r="J684" s="27">
        <v>11.99</v>
      </c>
      <c r="K684" s="36">
        <f>I684+J684</f>
        <v>82.5</v>
      </c>
      <c r="L684" s="37"/>
      <c r="M684" s="37"/>
      <c r="N684" s="38"/>
      <c r="O684" s="10"/>
      <c r="P684" s="6"/>
      <c r="Q684" s="6"/>
    </row>
    <row r="685" s="8" customFormat="1" hidden="1" customHeight="1" spans="1:17">
      <c r="A685" s="21" t="s">
        <v>15</v>
      </c>
      <c r="B685" s="8" t="s">
        <v>16</v>
      </c>
      <c r="C685" s="8" t="s">
        <v>602</v>
      </c>
      <c r="D685" s="8" t="s">
        <v>1246</v>
      </c>
      <c r="E685" s="8" t="s">
        <v>1247</v>
      </c>
      <c r="F685" s="8" t="s">
        <v>642</v>
      </c>
      <c r="G685" s="23" t="s">
        <v>1248</v>
      </c>
      <c r="H685" s="8">
        <v>150</v>
      </c>
      <c r="I685" s="35">
        <v>70.51</v>
      </c>
      <c r="J685" s="27">
        <v>11.99</v>
      </c>
      <c r="K685" s="36">
        <f>I685+J685</f>
        <v>82.5</v>
      </c>
      <c r="L685" s="37"/>
      <c r="M685" s="37"/>
      <c r="N685" s="38"/>
      <c r="O685" s="10"/>
      <c r="P685" s="6"/>
      <c r="Q685" s="6"/>
    </row>
    <row r="686" s="8" customFormat="1" hidden="1" customHeight="1" spans="1:17">
      <c r="A686" s="21"/>
      <c r="B686" s="8" t="s">
        <v>21</v>
      </c>
      <c r="C686" s="8" t="s">
        <v>602</v>
      </c>
      <c r="D686" s="8" t="s">
        <v>1246</v>
      </c>
      <c r="E686" s="8" t="s">
        <v>1249</v>
      </c>
      <c r="F686" s="8" t="s">
        <v>1250</v>
      </c>
      <c r="G686" s="23"/>
      <c r="H686" s="8">
        <v>4</v>
      </c>
      <c r="I686" s="27">
        <f t="shared" si="212"/>
        <v>128.205128205128</v>
      </c>
      <c r="J686" s="27">
        <f t="shared" si="213"/>
        <v>21.7948717948718</v>
      </c>
      <c r="K686" s="46">
        <v>150</v>
      </c>
      <c r="L686" s="46"/>
      <c r="M686" s="46"/>
      <c r="N686" s="38"/>
      <c r="O686" s="10"/>
      <c r="P686" s="6"/>
      <c r="Q686" s="6"/>
    </row>
    <row r="687" s="8" customFormat="1" hidden="1" customHeight="1" spans="1:17">
      <c r="A687" s="21" t="s">
        <v>15</v>
      </c>
      <c r="B687" s="8" t="s">
        <v>160</v>
      </c>
      <c r="C687" s="8" t="s">
        <v>1251</v>
      </c>
      <c r="D687" s="8" t="s">
        <v>1252</v>
      </c>
      <c r="E687" s="8" t="s">
        <v>1253</v>
      </c>
      <c r="F687" s="8" t="s">
        <v>159</v>
      </c>
      <c r="G687" s="23" t="s">
        <v>42</v>
      </c>
      <c r="H687" s="8">
        <v>20</v>
      </c>
      <c r="I687" s="27">
        <f t="shared" si="212"/>
        <v>30.7692307692308</v>
      </c>
      <c r="J687" s="27">
        <f t="shared" si="213"/>
        <v>5.23076923076923</v>
      </c>
      <c r="K687" s="36">
        <v>36</v>
      </c>
      <c r="L687" s="37"/>
      <c r="M687" s="37"/>
      <c r="N687" s="38"/>
      <c r="O687" s="10"/>
      <c r="P687" s="6"/>
      <c r="Q687" s="6"/>
    </row>
    <row r="688" s="8" customFormat="1" hidden="1" customHeight="1" spans="1:17">
      <c r="A688" s="21" t="s">
        <v>15</v>
      </c>
      <c r="B688" s="26" t="s">
        <v>21</v>
      </c>
      <c r="C688" s="26" t="s">
        <v>1251</v>
      </c>
      <c r="D688" s="8" t="s">
        <v>1252</v>
      </c>
      <c r="E688" s="8" t="s">
        <v>1254</v>
      </c>
      <c r="F688" s="8" t="s">
        <v>287</v>
      </c>
      <c r="G688" s="23" t="s">
        <v>472</v>
      </c>
      <c r="H688" s="8">
        <v>200</v>
      </c>
      <c r="I688" s="45">
        <f t="shared" si="212"/>
        <v>606.837606837607</v>
      </c>
      <c r="J688" s="27">
        <f>K688-I688</f>
        <v>103.162393162393</v>
      </c>
      <c r="K688" s="36">
        <v>710</v>
      </c>
      <c r="L688" s="37"/>
      <c r="M688" s="37"/>
      <c r="N688" s="38"/>
      <c r="O688" s="10"/>
      <c r="P688" s="6"/>
      <c r="Q688" s="6"/>
    </row>
    <row r="689" s="8" customFormat="1" hidden="1" customHeight="1" spans="1:17">
      <c r="A689" s="21"/>
      <c r="B689" s="8" t="s">
        <v>21</v>
      </c>
      <c r="C689" s="8" t="s">
        <v>1251</v>
      </c>
      <c r="D689" s="8" t="s">
        <v>1252</v>
      </c>
      <c r="E689" s="8" t="s">
        <v>1254</v>
      </c>
      <c r="F689" s="8" t="s">
        <v>287</v>
      </c>
      <c r="G689" s="23"/>
      <c r="H689" s="8">
        <v>200</v>
      </c>
      <c r="I689" s="27">
        <f t="shared" si="212"/>
        <v>606.837606837607</v>
      </c>
      <c r="J689" s="27">
        <f>I689*0.17</f>
        <v>103.162393162393</v>
      </c>
      <c r="K689" s="48">
        <v>710</v>
      </c>
      <c r="L689" s="48"/>
      <c r="M689" s="48"/>
      <c r="N689" s="38"/>
      <c r="O689" s="10"/>
      <c r="P689" s="6"/>
      <c r="Q689" s="6"/>
    </row>
    <row r="690" s="8" customFormat="1" hidden="1" customHeight="1" spans="1:17">
      <c r="A690" s="21" t="s">
        <v>15</v>
      </c>
      <c r="B690" s="8" t="s">
        <v>49</v>
      </c>
      <c r="C690" s="8" t="s">
        <v>1255</v>
      </c>
      <c r="D690" s="8" t="s">
        <v>1256</v>
      </c>
      <c r="E690" s="8" t="s">
        <v>1257</v>
      </c>
      <c r="F690" s="8" t="s">
        <v>1258</v>
      </c>
      <c r="G690" s="23" t="s">
        <v>20</v>
      </c>
      <c r="H690" s="8">
        <v>400</v>
      </c>
      <c r="I690" s="50">
        <v>6929.91</v>
      </c>
      <c r="J690" s="27">
        <v>1178.09</v>
      </c>
      <c r="K690" s="36">
        <f t="shared" ref="K690:K692" si="214">I690+J690</f>
        <v>8108</v>
      </c>
      <c r="L690" s="37"/>
      <c r="M690" s="37"/>
      <c r="N690" s="44"/>
      <c r="O690" s="10"/>
      <c r="P690" s="6"/>
      <c r="Q690" s="6"/>
    </row>
    <row r="691" s="8" customFormat="1" hidden="1" customHeight="1" spans="1:17">
      <c r="A691" s="21" t="s">
        <v>15</v>
      </c>
      <c r="B691" s="8" t="s">
        <v>49</v>
      </c>
      <c r="C691" s="8" t="s">
        <v>1255</v>
      </c>
      <c r="D691" s="8" t="s">
        <v>1256</v>
      </c>
      <c r="E691" s="8" t="s">
        <v>1257</v>
      </c>
      <c r="F691" s="8" t="s">
        <v>1258</v>
      </c>
      <c r="G691" s="23" t="s">
        <v>20</v>
      </c>
      <c r="H691" s="8">
        <v>400</v>
      </c>
      <c r="I691" s="45">
        <v>6929.91</v>
      </c>
      <c r="J691" s="27">
        <v>1178.09</v>
      </c>
      <c r="K691" s="36">
        <f t="shared" si="214"/>
        <v>8108</v>
      </c>
      <c r="L691" s="37"/>
      <c r="M691" s="37"/>
      <c r="N691" s="44"/>
      <c r="O691" s="10"/>
      <c r="P691" s="6"/>
      <c r="Q691" s="6"/>
    </row>
    <row r="692" s="8" customFormat="1" hidden="1" customHeight="1" spans="1:17">
      <c r="A692" s="21" t="s">
        <v>15</v>
      </c>
      <c r="B692" s="8" t="s">
        <v>71</v>
      </c>
      <c r="C692" s="8" t="s">
        <v>131</v>
      </c>
      <c r="D692" s="8" t="s">
        <v>1259</v>
      </c>
      <c r="E692" s="8" t="s">
        <v>733</v>
      </c>
      <c r="F692" s="8" t="s">
        <v>1260</v>
      </c>
      <c r="G692" s="23" t="s">
        <v>20</v>
      </c>
      <c r="H692" s="8">
        <v>50</v>
      </c>
      <c r="I692" s="27">
        <v>820.514</v>
      </c>
      <c r="J692" s="27">
        <f t="shared" ref="J692:J697" si="215">I692*0.17</f>
        <v>139.48738</v>
      </c>
      <c r="K692" s="36">
        <f t="shared" si="214"/>
        <v>960.00138</v>
      </c>
      <c r="L692" s="37"/>
      <c r="M692" s="37"/>
      <c r="N692" s="38">
        <f>SUM(K692:K709)</f>
        <v>142960.701379995</v>
      </c>
      <c r="O692" s="10"/>
      <c r="P692" s="6"/>
      <c r="Q692" s="6"/>
    </row>
    <row r="693" s="8" customFormat="1" hidden="1" customHeight="1" spans="1:17">
      <c r="A693" s="21" t="s">
        <v>15</v>
      </c>
      <c r="B693" s="26" t="s">
        <v>21</v>
      </c>
      <c r="C693" s="26" t="s">
        <v>131</v>
      </c>
      <c r="D693" s="8" t="s">
        <v>1259</v>
      </c>
      <c r="E693" s="8" t="s">
        <v>1261</v>
      </c>
      <c r="F693" s="8" t="s">
        <v>1136</v>
      </c>
      <c r="G693" s="23" t="s">
        <v>20</v>
      </c>
      <c r="H693" s="8">
        <v>40</v>
      </c>
      <c r="I693" s="51">
        <f>K693/1.17</f>
        <v>807.863247863248</v>
      </c>
      <c r="J693" s="27">
        <f>K693-I693</f>
        <v>137.336752136752</v>
      </c>
      <c r="K693" s="36">
        <v>945.2</v>
      </c>
      <c r="L693" s="37"/>
      <c r="M693" s="37"/>
      <c r="N693" s="38"/>
      <c r="O693" s="10"/>
      <c r="P693" s="6"/>
      <c r="Q693" s="6"/>
    </row>
    <row r="694" s="1" customFormat="1" customHeight="1" spans="1:17">
      <c r="A694" s="12" t="s">
        <v>15</v>
      </c>
      <c r="B694" s="24" t="s">
        <v>1262</v>
      </c>
      <c r="C694" s="25" t="s">
        <v>1251</v>
      </c>
      <c r="D694" s="25" t="s">
        <v>1263</v>
      </c>
      <c r="E694" s="1" t="s">
        <v>1264</v>
      </c>
      <c r="F694" s="13"/>
      <c r="G694" s="14"/>
      <c r="H694" s="13">
        <v>500</v>
      </c>
      <c r="I694" s="15">
        <v>14679.49</v>
      </c>
      <c r="J694" s="15">
        <v>2495.51</v>
      </c>
      <c r="K694" s="34">
        <f t="shared" ref="K694:K697" si="216">I694+J694</f>
        <v>17175</v>
      </c>
      <c r="L694" s="41">
        <f t="shared" ref="L694:L700" si="217">K694*0.936</f>
        <v>16075.8</v>
      </c>
      <c r="M694" s="41">
        <f t="shared" ref="M694:M700" si="218">L694/H694</f>
        <v>32.1516</v>
      </c>
      <c r="N694" s="42"/>
      <c r="O694" s="17"/>
      <c r="P694" s="7"/>
      <c r="Q694" s="7"/>
    </row>
    <row r="695" s="1" customFormat="1" customHeight="1" spans="1:17">
      <c r="A695" s="12" t="s">
        <v>15</v>
      </c>
      <c r="B695" s="1" t="s">
        <v>71</v>
      </c>
      <c r="C695" s="25" t="s">
        <v>1265</v>
      </c>
      <c r="D695" s="25" t="s">
        <v>1266</v>
      </c>
      <c r="E695" s="1" t="s">
        <v>1267</v>
      </c>
      <c r="F695" s="13" t="s">
        <v>1268</v>
      </c>
      <c r="G695" s="14" t="s">
        <v>42</v>
      </c>
      <c r="H695" s="13">
        <v>1500</v>
      </c>
      <c r="I695" s="15">
        <v>32500</v>
      </c>
      <c r="J695" s="15">
        <f t="shared" si="215"/>
        <v>5525</v>
      </c>
      <c r="K695" s="34">
        <f t="shared" si="216"/>
        <v>38025</v>
      </c>
      <c r="L695" s="41">
        <f t="shared" si="217"/>
        <v>35591.4</v>
      </c>
      <c r="M695" s="41">
        <f t="shared" si="218"/>
        <v>23.7276</v>
      </c>
      <c r="N695" s="42"/>
      <c r="O695" s="17"/>
      <c r="P695" s="7"/>
      <c r="Q695" s="7"/>
    </row>
    <row r="696" s="1" customFormat="1" customHeight="1" spans="1:17">
      <c r="A696" s="12" t="s">
        <v>15</v>
      </c>
      <c r="B696" s="1" t="s">
        <v>71</v>
      </c>
      <c r="C696" s="25" t="s">
        <v>1265</v>
      </c>
      <c r="D696" s="25" t="s">
        <v>1266</v>
      </c>
      <c r="E696" s="1" t="s">
        <v>1267</v>
      </c>
      <c r="F696" s="13" t="s">
        <v>1268</v>
      </c>
      <c r="G696" s="14" t="s">
        <v>42</v>
      </c>
      <c r="H696" s="13">
        <v>600</v>
      </c>
      <c r="I696" s="15">
        <v>13000</v>
      </c>
      <c r="J696" s="15">
        <f t="shared" si="215"/>
        <v>2210</v>
      </c>
      <c r="K696" s="34">
        <f t="shared" si="216"/>
        <v>15210</v>
      </c>
      <c r="L696" s="41">
        <f t="shared" si="217"/>
        <v>14236.56</v>
      </c>
      <c r="M696" s="41">
        <f t="shared" si="218"/>
        <v>23.7276</v>
      </c>
      <c r="N696" s="42"/>
      <c r="O696" s="17"/>
      <c r="P696" s="7"/>
      <c r="Q696" s="7"/>
    </row>
    <row r="697" s="1" customFormat="1" customHeight="1" spans="1:17">
      <c r="A697" s="12" t="s">
        <v>15</v>
      </c>
      <c r="B697" s="1" t="s">
        <v>61</v>
      </c>
      <c r="C697" s="25" t="s">
        <v>1265</v>
      </c>
      <c r="D697" s="25" t="s">
        <v>1266</v>
      </c>
      <c r="E697" s="1" t="s">
        <v>1267</v>
      </c>
      <c r="F697" s="13" t="s">
        <v>1268</v>
      </c>
      <c r="G697" s="14" t="s">
        <v>42</v>
      </c>
      <c r="H697" s="13">
        <v>450</v>
      </c>
      <c r="I697" s="15">
        <v>9765.38461538</v>
      </c>
      <c r="J697" s="15">
        <f t="shared" si="215"/>
        <v>1660.1153846146</v>
      </c>
      <c r="K697" s="34">
        <f t="shared" si="216"/>
        <v>11425.4999999946</v>
      </c>
      <c r="L697" s="41">
        <f t="shared" si="217"/>
        <v>10694.2679999949</v>
      </c>
      <c r="M697" s="41">
        <f t="shared" si="218"/>
        <v>23.7650399999888</v>
      </c>
      <c r="N697" s="42"/>
      <c r="O697" s="17"/>
      <c r="P697" s="7"/>
      <c r="Q697" s="7"/>
    </row>
    <row r="698" s="1" customFormat="1" customHeight="1" spans="1:17">
      <c r="A698" s="12" t="s">
        <v>15</v>
      </c>
      <c r="B698" s="24" t="s">
        <v>21</v>
      </c>
      <c r="C698" s="25" t="s">
        <v>1265</v>
      </c>
      <c r="D698" s="25" t="s">
        <v>1266</v>
      </c>
      <c r="E698" s="1" t="s">
        <v>1267</v>
      </c>
      <c r="F698" s="13" t="s">
        <v>1269</v>
      </c>
      <c r="G698" s="14" t="s">
        <v>42</v>
      </c>
      <c r="H698" s="13">
        <v>150</v>
      </c>
      <c r="I698" s="39">
        <f t="shared" ref="I698:I710" si="219">K698/1.17</f>
        <v>3255.12820512821</v>
      </c>
      <c r="J698" s="15">
        <f t="shared" ref="J698:J702" si="220">K698-I698</f>
        <v>553.371794871794</v>
      </c>
      <c r="K698" s="40">
        <v>3808.5</v>
      </c>
      <c r="L698" s="41">
        <f t="shared" si="217"/>
        <v>3564.756</v>
      </c>
      <c r="M698" s="41">
        <f t="shared" si="218"/>
        <v>23.76504</v>
      </c>
      <c r="N698" s="42"/>
      <c r="O698" s="17"/>
      <c r="P698" s="7"/>
      <c r="Q698" s="7"/>
    </row>
    <row r="699" s="1" customFormat="1" customHeight="1" spans="1:17">
      <c r="A699" s="12"/>
      <c r="B699" s="1" t="s">
        <v>21</v>
      </c>
      <c r="C699" s="25" t="s">
        <v>1265</v>
      </c>
      <c r="D699" s="25" t="s">
        <v>1266</v>
      </c>
      <c r="E699" s="1" t="s">
        <v>1270</v>
      </c>
      <c r="F699" s="13" t="s">
        <v>1269</v>
      </c>
      <c r="G699" s="14"/>
      <c r="H699" s="13">
        <v>150</v>
      </c>
      <c r="I699" s="15">
        <f t="shared" si="219"/>
        <v>3255.12820512821</v>
      </c>
      <c r="J699" s="15">
        <f t="shared" ref="J699:J706" si="221">I699*0.17</f>
        <v>553.371794871795</v>
      </c>
      <c r="K699" s="43">
        <v>3808.5</v>
      </c>
      <c r="L699" s="41">
        <f t="shared" si="217"/>
        <v>3564.756</v>
      </c>
      <c r="M699" s="41">
        <f t="shared" si="218"/>
        <v>23.76504</v>
      </c>
      <c r="N699" s="42"/>
      <c r="O699" s="17"/>
      <c r="P699" s="7"/>
      <c r="Q699" s="7"/>
    </row>
    <row r="700" s="1" customFormat="1" customHeight="1" spans="1:17">
      <c r="A700" s="12"/>
      <c r="B700" s="1" t="s">
        <v>21</v>
      </c>
      <c r="C700" s="25" t="s">
        <v>1265</v>
      </c>
      <c r="D700" s="25" t="s">
        <v>1266</v>
      </c>
      <c r="E700" s="1" t="s">
        <v>1267</v>
      </c>
      <c r="F700" s="13" t="s">
        <v>1268</v>
      </c>
      <c r="G700" s="14"/>
      <c r="H700" s="13">
        <v>300</v>
      </c>
      <c r="I700" s="15">
        <f t="shared" si="219"/>
        <v>6510.25641025641</v>
      </c>
      <c r="J700" s="15">
        <f t="shared" si="221"/>
        <v>1106.74358974359</v>
      </c>
      <c r="K700" s="43">
        <v>7617</v>
      </c>
      <c r="L700" s="41">
        <f t="shared" si="217"/>
        <v>7129.512</v>
      </c>
      <c r="M700" s="41">
        <f t="shared" si="218"/>
        <v>23.76504</v>
      </c>
      <c r="N700" s="42"/>
      <c r="O700" s="17"/>
      <c r="P700" s="7"/>
      <c r="Q700" s="7"/>
    </row>
    <row r="701" s="8" customFormat="1" hidden="1" customHeight="1" spans="1:17">
      <c r="A701" s="21" t="s">
        <v>15</v>
      </c>
      <c r="B701" s="8" t="s">
        <v>150</v>
      </c>
      <c r="C701" s="8" t="s">
        <v>1271</v>
      </c>
      <c r="D701" s="8" t="s">
        <v>1272</v>
      </c>
      <c r="E701" s="8" t="s">
        <v>1273</v>
      </c>
      <c r="F701" s="8" t="s">
        <v>1274</v>
      </c>
      <c r="G701" s="23" t="s">
        <v>20</v>
      </c>
      <c r="H701" s="8">
        <v>4</v>
      </c>
      <c r="I701" s="53">
        <f t="shared" si="219"/>
        <v>15383.0769230769</v>
      </c>
      <c r="J701" s="27">
        <f t="shared" si="220"/>
        <v>2615.12307692308</v>
      </c>
      <c r="K701" s="36">
        <v>17998.2</v>
      </c>
      <c r="L701" s="37"/>
      <c r="M701" s="37"/>
      <c r="N701" s="38"/>
      <c r="O701" s="10"/>
      <c r="P701" s="6"/>
      <c r="Q701" s="6"/>
    </row>
    <row r="702" s="8" customFormat="1" hidden="1" customHeight="1" spans="1:17">
      <c r="A702" s="21" t="s">
        <v>15</v>
      </c>
      <c r="B702" s="8" t="s">
        <v>150</v>
      </c>
      <c r="C702" s="8" t="s">
        <v>1271</v>
      </c>
      <c r="D702" s="8" t="s">
        <v>1272</v>
      </c>
      <c r="E702" s="8" t="s">
        <v>1273</v>
      </c>
      <c r="F702" s="8" t="s">
        <v>1274</v>
      </c>
      <c r="G702" s="23" t="s">
        <v>20</v>
      </c>
      <c r="H702" s="8">
        <v>4</v>
      </c>
      <c r="I702" s="53">
        <f t="shared" si="219"/>
        <v>15538.4615384615</v>
      </c>
      <c r="J702" s="27">
        <f t="shared" si="220"/>
        <v>2641.53846153846</v>
      </c>
      <c r="K702" s="36">
        <v>18180</v>
      </c>
      <c r="L702" s="37"/>
      <c r="M702" s="37"/>
      <c r="N702" s="38"/>
      <c r="O702" s="10"/>
      <c r="P702" s="6"/>
      <c r="Q702" s="6"/>
    </row>
    <row r="703" s="8" customFormat="1" hidden="1" customHeight="1" spans="1:17">
      <c r="A703" s="21" t="s">
        <v>15</v>
      </c>
      <c r="B703" s="8" t="s">
        <v>160</v>
      </c>
      <c r="C703" s="8" t="s">
        <v>22</v>
      </c>
      <c r="D703" s="8" t="s">
        <v>1275</v>
      </c>
      <c r="E703" s="8" t="s">
        <v>1276</v>
      </c>
      <c r="F703" s="8" t="s">
        <v>1277</v>
      </c>
      <c r="G703" s="23" t="s">
        <v>26</v>
      </c>
      <c r="H703" s="8">
        <v>200</v>
      </c>
      <c r="I703" s="27">
        <f t="shared" si="219"/>
        <v>512.820512820513</v>
      </c>
      <c r="J703" s="27">
        <f t="shared" si="221"/>
        <v>87.1794871794872</v>
      </c>
      <c r="K703" s="36">
        <v>600</v>
      </c>
      <c r="L703" s="37"/>
      <c r="M703" s="37"/>
      <c r="N703" s="38"/>
      <c r="O703" s="10"/>
      <c r="P703" s="6"/>
      <c r="Q703" s="6"/>
    </row>
    <row r="704" s="8" customFormat="1" hidden="1" customHeight="1" spans="1:17">
      <c r="A704" s="21"/>
      <c r="B704" s="26" t="s">
        <v>146</v>
      </c>
      <c r="C704" s="26" t="s">
        <v>321</v>
      </c>
      <c r="D704" s="8" t="s">
        <v>1278</v>
      </c>
      <c r="E704" s="8" t="s">
        <v>1279</v>
      </c>
      <c r="G704" s="23"/>
      <c r="H704" s="8">
        <v>240</v>
      </c>
      <c r="I704" s="27">
        <f t="shared" si="219"/>
        <v>5702.5641025641</v>
      </c>
      <c r="J704" s="27">
        <f t="shared" si="221"/>
        <v>969.435897435897</v>
      </c>
      <c r="K704" s="36">
        <v>6672</v>
      </c>
      <c r="L704" s="37"/>
      <c r="M704" s="37"/>
      <c r="N704" s="38"/>
      <c r="O704" s="10"/>
      <c r="P704" s="6"/>
      <c r="Q704" s="6"/>
    </row>
    <row r="705" s="8" customFormat="1" hidden="1" customHeight="1" spans="1:17">
      <c r="A705" s="21" t="s">
        <v>15</v>
      </c>
      <c r="B705" s="8" t="s">
        <v>160</v>
      </c>
      <c r="C705" s="8" t="s">
        <v>131</v>
      </c>
      <c r="D705" s="8" t="s">
        <v>1280</v>
      </c>
      <c r="E705" s="8" t="s">
        <v>1281</v>
      </c>
      <c r="F705" s="8" t="s">
        <v>1282</v>
      </c>
      <c r="G705" s="23" t="s">
        <v>20</v>
      </c>
      <c r="H705" s="8">
        <v>5</v>
      </c>
      <c r="I705" s="27">
        <f t="shared" si="219"/>
        <v>128.205128205128</v>
      </c>
      <c r="J705" s="27">
        <f t="shared" si="221"/>
        <v>21.7948717948718</v>
      </c>
      <c r="K705" s="36">
        <v>150</v>
      </c>
      <c r="L705" s="37"/>
      <c r="M705" s="37"/>
      <c r="N705" s="38"/>
      <c r="O705" s="10"/>
      <c r="P705" s="6"/>
      <c r="Q705" s="6"/>
    </row>
    <row r="706" s="8" customFormat="1" hidden="1" customHeight="1" spans="1:17">
      <c r="A706" s="21" t="s">
        <v>15</v>
      </c>
      <c r="B706" s="8" t="s">
        <v>160</v>
      </c>
      <c r="C706" s="8" t="s">
        <v>131</v>
      </c>
      <c r="D706" s="8" t="s">
        <v>1283</v>
      </c>
      <c r="E706" s="8" t="s">
        <v>950</v>
      </c>
      <c r="F706" s="8" t="s">
        <v>1284</v>
      </c>
      <c r="G706" s="23" t="s">
        <v>42</v>
      </c>
      <c r="H706" s="8">
        <v>20</v>
      </c>
      <c r="I706" s="27">
        <f t="shared" si="219"/>
        <v>201.709401709402</v>
      </c>
      <c r="J706" s="27">
        <f t="shared" si="221"/>
        <v>34.2905982905983</v>
      </c>
      <c r="K706" s="36">
        <v>236</v>
      </c>
      <c r="L706" s="37"/>
      <c r="M706" s="37"/>
      <c r="N706" s="38"/>
      <c r="O706" s="10"/>
      <c r="P706" s="6"/>
      <c r="Q706" s="6"/>
    </row>
    <row r="707" s="8" customFormat="1" hidden="1" customHeight="1" spans="1:17">
      <c r="A707" s="21" t="s">
        <v>15</v>
      </c>
      <c r="B707" s="26" t="s">
        <v>21</v>
      </c>
      <c r="C707" s="26" t="s">
        <v>131</v>
      </c>
      <c r="D707" s="8" t="s">
        <v>1285</v>
      </c>
      <c r="E707" s="8" t="s">
        <v>728</v>
      </c>
      <c r="F707" s="8" t="s">
        <v>1286</v>
      </c>
      <c r="G707" s="23" t="s">
        <v>26</v>
      </c>
      <c r="H707" s="8">
        <v>30</v>
      </c>
      <c r="I707" s="53">
        <f t="shared" si="219"/>
        <v>23.0769230769231</v>
      </c>
      <c r="J707" s="27">
        <f t="shared" ref="J707:J714" si="222">K707-I707</f>
        <v>3.92307692307692</v>
      </c>
      <c r="K707" s="36">
        <v>27</v>
      </c>
      <c r="L707" s="37"/>
      <c r="M707" s="37"/>
      <c r="N707" s="38"/>
      <c r="O707" s="10"/>
      <c r="P707" s="6"/>
      <c r="Q707" s="6"/>
    </row>
    <row r="708" s="8" customFormat="1" hidden="1" customHeight="1" spans="1:17">
      <c r="A708" s="21" t="s">
        <v>15</v>
      </c>
      <c r="B708" s="26" t="s">
        <v>21</v>
      </c>
      <c r="C708" s="26" t="s">
        <v>53</v>
      </c>
      <c r="D708" s="8" t="s">
        <v>1287</v>
      </c>
      <c r="E708" s="8" t="s">
        <v>75</v>
      </c>
      <c r="F708" s="8" t="s">
        <v>1288</v>
      </c>
      <c r="G708" s="23" t="s">
        <v>42</v>
      </c>
      <c r="H708" s="8">
        <v>20</v>
      </c>
      <c r="I708" s="45">
        <f t="shared" si="219"/>
        <v>45.1282051282051</v>
      </c>
      <c r="J708" s="27">
        <f t="shared" si="222"/>
        <v>7.67179487179487</v>
      </c>
      <c r="K708" s="36">
        <v>52.8</v>
      </c>
      <c r="L708" s="37"/>
      <c r="M708" s="37"/>
      <c r="N708" s="38"/>
      <c r="O708" s="10"/>
      <c r="P708" s="6"/>
      <c r="Q708" s="6"/>
    </row>
    <row r="709" s="8" customFormat="1" hidden="1" customHeight="1" spans="1:17">
      <c r="A709" s="21"/>
      <c r="B709" s="8" t="s">
        <v>21</v>
      </c>
      <c r="C709" s="8" t="s">
        <v>53</v>
      </c>
      <c r="D709" s="8" t="s">
        <v>1287</v>
      </c>
      <c r="E709" s="8" t="s">
        <v>1289</v>
      </c>
      <c r="F709" s="8" t="s">
        <v>1288</v>
      </c>
      <c r="G709" s="23"/>
      <c r="H709" s="8">
        <v>20</v>
      </c>
      <c r="I709" s="27">
        <f t="shared" si="219"/>
        <v>59.8290598290598</v>
      </c>
      <c r="J709" s="27">
        <f t="shared" ref="J709:J711" si="223">I709*0.17</f>
        <v>10.1709401709402</v>
      </c>
      <c r="K709" s="46">
        <v>70</v>
      </c>
      <c r="L709" s="46"/>
      <c r="M709" s="46"/>
      <c r="N709" s="38"/>
      <c r="O709" s="10"/>
      <c r="P709" s="6"/>
      <c r="Q709" s="6"/>
    </row>
    <row r="710" s="8" customFormat="1" hidden="1" customHeight="1" spans="1:17">
      <c r="A710" s="21"/>
      <c r="B710" s="8" t="s">
        <v>21</v>
      </c>
      <c r="C710" s="8" t="s">
        <v>131</v>
      </c>
      <c r="D710" s="8" t="s">
        <v>1290</v>
      </c>
      <c r="E710" s="8" t="s">
        <v>1291</v>
      </c>
      <c r="F710" s="8" t="s">
        <v>1292</v>
      </c>
      <c r="G710" s="23"/>
      <c r="H710" s="8">
        <v>30</v>
      </c>
      <c r="I710" s="27">
        <f t="shared" si="219"/>
        <v>200</v>
      </c>
      <c r="J710" s="27">
        <f t="shared" si="223"/>
        <v>34</v>
      </c>
      <c r="K710" s="48">
        <v>234</v>
      </c>
      <c r="L710" s="48"/>
      <c r="M710" s="48"/>
      <c r="N710" s="38">
        <v>116803.65</v>
      </c>
      <c r="O710" s="87"/>
      <c r="P710" s="6"/>
      <c r="Q710" s="6"/>
    </row>
    <row r="711" s="8" customFormat="1" hidden="1" customHeight="1" spans="1:17">
      <c r="A711" s="21" t="s">
        <v>15</v>
      </c>
      <c r="B711" s="8" t="s">
        <v>37</v>
      </c>
      <c r="C711" s="8" t="s">
        <v>1293</v>
      </c>
      <c r="D711" s="8" t="s">
        <v>1294</v>
      </c>
      <c r="E711" s="8" t="s">
        <v>1295</v>
      </c>
      <c r="F711" s="8" t="s">
        <v>1293</v>
      </c>
      <c r="G711" s="23" t="s">
        <v>20</v>
      </c>
      <c r="H711" s="8">
        <v>1440</v>
      </c>
      <c r="I711" s="27">
        <v>36430.77</v>
      </c>
      <c r="J711" s="27">
        <f t="shared" si="223"/>
        <v>6193.2309</v>
      </c>
      <c r="K711" s="36">
        <f>I711+J711</f>
        <v>42624.0009</v>
      </c>
      <c r="L711" s="37"/>
      <c r="M711" s="37"/>
      <c r="N711" s="38"/>
      <c r="O711" s="87"/>
      <c r="P711" s="6"/>
      <c r="Q711" s="6"/>
    </row>
    <row r="712" s="8" customFormat="1" hidden="1" customHeight="1" spans="1:17">
      <c r="A712" s="21" t="s">
        <v>15</v>
      </c>
      <c r="B712" s="26" t="s">
        <v>21</v>
      </c>
      <c r="C712" s="26" t="s">
        <v>131</v>
      </c>
      <c r="D712" s="8" t="s">
        <v>1296</v>
      </c>
      <c r="E712" s="8" t="s">
        <v>1297</v>
      </c>
      <c r="F712" s="8" t="s">
        <v>1298</v>
      </c>
      <c r="G712" s="23" t="s">
        <v>20</v>
      </c>
      <c r="H712" s="8">
        <v>250</v>
      </c>
      <c r="I712" s="45">
        <f t="shared" ref="I712:I722" si="224">K712/1.17</f>
        <v>6771.36752136752</v>
      </c>
      <c r="J712" s="27">
        <f t="shared" si="222"/>
        <v>1151.13247863248</v>
      </c>
      <c r="K712" s="36">
        <v>7922.5</v>
      </c>
      <c r="L712" s="37"/>
      <c r="M712" s="37"/>
      <c r="N712" s="38"/>
      <c r="O712" s="87"/>
      <c r="P712" s="6"/>
      <c r="Q712" s="6"/>
    </row>
    <row r="713" s="1" customFormat="1" customHeight="1" spans="1:17">
      <c r="A713" s="12" t="s">
        <v>15</v>
      </c>
      <c r="B713" s="24" t="s">
        <v>21</v>
      </c>
      <c r="C713" s="25" t="s">
        <v>131</v>
      </c>
      <c r="D713" s="25" t="s">
        <v>1299</v>
      </c>
      <c r="E713" s="1" t="s">
        <v>1300</v>
      </c>
      <c r="F713" s="13" t="s">
        <v>1301</v>
      </c>
      <c r="G713" s="14" t="s">
        <v>20</v>
      </c>
      <c r="H713" s="13">
        <v>100</v>
      </c>
      <c r="I713" s="39">
        <f t="shared" si="224"/>
        <v>1144.44444444444</v>
      </c>
      <c r="J713" s="15">
        <f t="shared" si="222"/>
        <v>194.555555555555</v>
      </c>
      <c r="K713" s="40">
        <v>1339</v>
      </c>
      <c r="L713" s="41">
        <f>K713*0.936</f>
        <v>1253.304</v>
      </c>
      <c r="M713" s="41">
        <f>L713/H713</f>
        <v>12.53304</v>
      </c>
      <c r="N713" s="42"/>
      <c r="O713" s="88"/>
      <c r="P713" s="7"/>
      <c r="Q713" s="7"/>
    </row>
    <row r="714" s="1" customFormat="1" customHeight="1" spans="1:17">
      <c r="A714" s="12" t="s">
        <v>15</v>
      </c>
      <c r="B714" s="24" t="s">
        <v>21</v>
      </c>
      <c r="C714" s="25" t="s">
        <v>131</v>
      </c>
      <c r="D714" s="25" t="s">
        <v>1299</v>
      </c>
      <c r="E714" s="1" t="s">
        <v>1300</v>
      </c>
      <c r="F714" s="13" t="s">
        <v>1301</v>
      </c>
      <c r="G714" s="14" t="s">
        <v>20</v>
      </c>
      <c r="H714" s="13">
        <v>100</v>
      </c>
      <c r="I714" s="39">
        <f t="shared" si="224"/>
        <v>1144.44444444444</v>
      </c>
      <c r="J714" s="15">
        <f t="shared" si="222"/>
        <v>194.555555555555</v>
      </c>
      <c r="K714" s="34">
        <v>1339</v>
      </c>
      <c r="L714" s="41">
        <f>K714*0.936</f>
        <v>1253.304</v>
      </c>
      <c r="M714" s="41">
        <f>L714/H714</f>
        <v>12.53304</v>
      </c>
      <c r="N714" s="42"/>
      <c r="O714" s="88"/>
      <c r="P714" s="7"/>
      <c r="Q714" s="7"/>
    </row>
    <row r="715" s="8" customFormat="1" hidden="1" customHeight="1" spans="1:17">
      <c r="A715" s="21"/>
      <c r="B715" s="8" t="s">
        <v>21</v>
      </c>
      <c r="C715" s="8" t="s">
        <v>131</v>
      </c>
      <c r="D715" s="8" t="s">
        <v>1302</v>
      </c>
      <c r="E715" s="8" t="s">
        <v>1303</v>
      </c>
      <c r="F715" s="8" t="s">
        <v>1304</v>
      </c>
      <c r="G715" s="23"/>
      <c r="H715" s="8">
        <v>30</v>
      </c>
      <c r="I715" s="27">
        <f t="shared" si="224"/>
        <v>161.538461538462</v>
      </c>
      <c r="J715" s="27">
        <f t="shared" ref="J715:J719" si="225">I715*0.17</f>
        <v>27.4615384615385</v>
      </c>
      <c r="K715" s="47">
        <v>189</v>
      </c>
      <c r="L715" s="47"/>
      <c r="M715" s="47"/>
      <c r="N715" s="38"/>
      <c r="O715" s="87"/>
      <c r="P715" s="6"/>
      <c r="Q715" s="6"/>
    </row>
    <row r="716" s="1" customFormat="1" customHeight="1" spans="1:17">
      <c r="A716" s="12" t="s">
        <v>15</v>
      </c>
      <c r="B716" s="24" t="s">
        <v>1305</v>
      </c>
      <c r="C716" s="25" t="s">
        <v>1306</v>
      </c>
      <c r="D716" s="25" t="s">
        <v>1307</v>
      </c>
      <c r="E716" s="1" t="s">
        <v>1308</v>
      </c>
      <c r="F716" s="13" t="s">
        <v>1309</v>
      </c>
      <c r="G716" s="14" t="s">
        <v>20</v>
      </c>
      <c r="H716" s="13">
        <v>400</v>
      </c>
      <c r="I716" s="39">
        <f t="shared" si="224"/>
        <v>11367.5213675214</v>
      </c>
      <c r="J716" s="15">
        <f t="shared" ref="J716:J720" si="226">K716-I716</f>
        <v>1932.47863247863</v>
      </c>
      <c r="K716" s="34">
        <v>13300</v>
      </c>
      <c r="L716" s="41">
        <f>K716*0.936</f>
        <v>12448.8</v>
      </c>
      <c r="M716" s="41">
        <f>L716/H716</f>
        <v>31.122</v>
      </c>
      <c r="N716" s="42"/>
      <c r="O716" s="88"/>
      <c r="P716" s="7"/>
      <c r="Q716" s="7"/>
    </row>
    <row r="717" s="1" customFormat="1" customHeight="1" spans="1:17">
      <c r="A717" s="12" t="s">
        <v>15</v>
      </c>
      <c r="B717" s="1" t="s">
        <v>1310</v>
      </c>
      <c r="C717" s="25" t="s">
        <v>1306</v>
      </c>
      <c r="D717" s="25" t="s">
        <v>1307</v>
      </c>
      <c r="E717" s="1" t="s">
        <v>1308</v>
      </c>
      <c r="F717" s="13" t="s">
        <v>1309</v>
      </c>
      <c r="G717" s="14" t="s">
        <v>20</v>
      </c>
      <c r="H717" s="13">
        <v>2000</v>
      </c>
      <c r="I717" s="39">
        <f t="shared" si="224"/>
        <v>28547.0085470086</v>
      </c>
      <c r="J717" s="15">
        <f t="shared" si="226"/>
        <v>4852.99145299145</v>
      </c>
      <c r="K717" s="34">
        <v>33400</v>
      </c>
      <c r="L717" s="41">
        <f>K717*0.936</f>
        <v>31262.4</v>
      </c>
      <c r="M717" s="41">
        <f>L717/H717</f>
        <v>15.6312</v>
      </c>
      <c r="N717" s="42"/>
      <c r="O717" s="88"/>
      <c r="P717" s="7"/>
      <c r="Q717" s="7"/>
    </row>
    <row r="718" s="8" customFormat="1" hidden="1" customHeight="1" spans="1:17">
      <c r="A718" s="21" t="s">
        <v>15</v>
      </c>
      <c r="B718" s="8" t="s">
        <v>160</v>
      </c>
      <c r="C718" s="8" t="s">
        <v>131</v>
      </c>
      <c r="D718" s="8" t="s">
        <v>1311</v>
      </c>
      <c r="E718" s="8" t="s">
        <v>667</v>
      </c>
      <c r="F718" s="8" t="s">
        <v>1312</v>
      </c>
      <c r="G718" s="23" t="s">
        <v>20</v>
      </c>
      <c r="H718" s="8">
        <v>20</v>
      </c>
      <c r="I718" s="27">
        <f t="shared" si="224"/>
        <v>76.9230769230769</v>
      </c>
      <c r="J718" s="27">
        <f t="shared" si="225"/>
        <v>13.0769230769231</v>
      </c>
      <c r="K718" s="36">
        <v>90</v>
      </c>
      <c r="L718" s="37"/>
      <c r="M718" s="37"/>
      <c r="N718" s="38"/>
      <c r="O718" s="87"/>
      <c r="P718" s="6"/>
      <c r="Q718" s="6"/>
    </row>
    <row r="719" s="8" customFormat="1" hidden="1" customHeight="1" spans="1:17">
      <c r="A719" s="21" t="s">
        <v>15</v>
      </c>
      <c r="B719" s="8" t="s">
        <v>160</v>
      </c>
      <c r="C719" s="8" t="s">
        <v>131</v>
      </c>
      <c r="D719" s="8" t="s">
        <v>1311</v>
      </c>
      <c r="E719" s="8" t="s">
        <v>667</v>
      </c>
      <c r="F719" s="8" t="s">
        <v>1312</v>
      </c>
      <c r="G719" s="23" t="s">
        <v>20</v>
      </c>
      <c r="H719" s="8">
        <v>20</v>
      </c>
      <c r="I719" s="27">
        <f t="shared" si="224"/>
        <v>76.9230769230769</v>
      </c>
      <c r="J719" s="27">
        <f t="shared" si="225"/>
        <v>13.0769230769231</v>
      </c>
      <c r="K719" s="36">
        <v>90</v>
      </c>
      <c r="L719" s="37"/>
      <c r="M719" s="37"/>
      <c r="N719" s="38"/>
      <c r="O719" s="87"/>
      <c r="P719" s="6"/>
      <c r="Q719" s="6"/>
    </row>
    <row r="720" s="8" customFormat="1" hidden="1" customHeight="1" spans="1:17">
      <c r="A720" s="21" t="s">
        <v>15</v>
      </c>
      <c r="B720" s="26" t="s">
        <v>21</v>
      </c>
      <c r="C720" s="26" t="s">
        <v>131</v>
      </c>
      <c r="D720" s="8" t="s">
        <v>1311</v>
      </c>
      <c r="E720" s="8" t="s">
        <v>667</v>
      </c>
      <c r="F720" s="8" t="s">
        <v>1313</v>
      </c>
      <c r="G720" s="23" t="s">
        <v>20</v>
      </c>
      <c r="H720" s="8">
        <v>120</v>
      </c>
      <c r="I720" s="53">
        <f t="shared" si="224"/>
        <v>1076.92307692308</v>
      </c>
      <c r="J720" s="27">
        <f t="shared" si="226"/>
        <v>183.076923076923</v>
      </c>
      <c r="K720" s="54">
        <v>1260</v>
      </c>
      <c r="L720" s="55"/>
      <c r="M720" s="55"/>
      <c r="N720" s="38"/>
      <c r="O720" s="87"/>
      <c r="P720" s="6"/>
      <c r="Q720" s="6"/>
    </row>
    <row r="721" s="8" customFormat="1" hidden="1" customHeight="1" spans="1:17">
      <c r="A721" s="21" t="s">
        <v>15</v>
      </c>
      <c r="B721" s="8" t="s">
        <v>160</v>
      </c>
      <c r="C721" s="8" t="s">
        <v>246</v>
      </c>
      <c r="D721" s="8" t="s">
        <v>1314</v>
      </c>
      <c r="E721" s="8" t="s">
        <v>1315</v>
      </c>
      <c r="F721" s="8" t="s">
        <v>246</v>
      </c>
      <c r="G721" s="23" t="s">
        <v>249</v>
      </c>
      <c r="H721" s="8">
        <v>2</v>
      </c>
      <c r="I721" s="27">
        <f t="shared" si="224"/>
        <v>61.5384615384615</v>
      </c>
      <c r="J721" s="27">
        <f t="shared" ref="J721:J726" si="227">I721*0.17</f>
        <v>10.4615384615385</v>
      </c>
      <c r="K721" s="36">
        <v>72</v>
      </c>
      <c r="L721" s="37"/>
      <c r="M721" s="37"/>
      <c r="N721" s="38"/>
      <c r="O721" s="87"/>
      <c r="P721" s="6"/>
      <c r="Q721" s="6"/>
    </row>
    <row r="722" s="8" customFormat="1" hidden="1" customHeight="1" spans="1:17">
      <c r="A722" s="21" t="s">
        <v>15</v>
      </c>
      <c r="B722" s="8" t="s">
        <v>160</v>
      </c>
      <c r="C722" s="8" t="s">
        <v>246</v>
      </c>
      <c r="D722" s="8" t="s">
        <v>1316</v>
      </c>
      <c r="E722" s="8" t="s">
        <v>593</v>
      </c>
      <c r="F722" s="8" t="s">
        <v>246</v>
      </c>
      <c r="G722" s="23" t="s">
        <v>249</v>
      </c>
      <c r="H722" s="8">
        <v>1</v>
      </c>
      <c r="I722" s="27">
        <f t="shared" si="224"/>
        <v>128.205128205128</v>
      </c>
      <c r="J722" s="27">
        <f t="shared" si="227"/>
        <v>21.7948717948718</v>
      </c>
      <c r="K722" s="36">
        <v>150</v>
      </c>
      <c r="L722" s="37"/>
      <c r="M722" s="37"/>
      <c r="N722" s="38"/>
      <c r="O722" s="87"/>
      <c r="P722" s="6"/>
      <c r="Q722" s="6"/>
    </row>
    <row r="723" s="8" customFormat="1" hidden="1" customHeight="1" spans="1:17">
      <c r="A723" s="21" t="s">
        <v>15</v>
      </c>
      <c r="B723" s="8" t="s">
        <v>83</v>
      </c>
      <c r="C723" s="8" t="s">
        <v>571</v>
      </c>
      <c r="D723" s="8" t="s">
        <v>1317</v>
      </c>
      <c r="E723" s="8" t="s">
        <v>1318</v>
      </c>
      <c r="F723" s="8" t="s">
        <v>1319</v>
      </c>
      <c r="G723" s="23" t="s">
        <v>42</v>
      </c>
      <c r="H723" s="8">
        <v>120</v>
      </c>
      <c r="I723" s="45">
        <v>7532.31</v>
      </c>
      <c r="J723" s="27">
        <v>1280.49</v>
      </c>
      <c r="K723" s="36">
        <f>I723+J723</f>
        <v>8812.8</v>
      </c>
      <c r="L723" s="37"/>
      <c r="M723" s="37"/>
      <c r="N723" s="38"/>
      <c r="O723" s="87"/>
      <c r="P723" s="6"/>
      <c r="Q723" s="6"/>
    </row>
    <row r="724" s="6" customFormat="1" hidden="1" customHeight="1" spans="1:17">
      <c r="A724" s="21" t="s">
        <v>15</v>
      </c>
      <c r="B724" s="8" t="s">
        <v>160</v>
      </c>
      <c r="C724" s="8" t="s">
        <v>131</v>
      </c>
      <c r="D724" s="8" t="s">
        <v>1320</v>
      </c>
      <c r="E724" s="8" t="s">
        <v>648</v>
      </c>
      <c r="F724" s="8" t="s">
        <v>1321</v>
      </c>
      <c r="G724" s="23" t="s">
        <v>42</v>
      </c>
      <c r="H724" s="8">
        <v>10</v>
      </c>
      <c r="I724" s="27">
        <f t="shared" ref="I724:I728" si="228">K724/1.17</f>
        <v>59.8290598290598</v>
      </c>
      <c r="J724" s="27">
        <f t="shared" si="227"/>
        <v>10.1709401709402</v>
      </c>
      <c r="K724" s="36">
        <v>70</v>
      </c>
      <c r="L724" s="37"/>
      <c r="M724" s="37"/>
      <c r="N724" s="38"/>
      <c r="O724" s="89"/>
      <c r="P724" s="89"/>
      <c r="Q724" s="89"/>
    </row>
    <row r="725" s="8" customFormat="1" hidden="1" customHeight="1" spans="1:17">
      <c r="A725" s="21" t="s">
        <v>15</v>
      </c>
      <c r="B725" s="8" t="s">
        <v>745</v>
      </c>
      <c r="C725" s="8" t="s">
        <v>270</v>
      </c>
      <c r="D725" s="8" t="s">
        <v>1322</v>
      </c>
      <c r="E725" s="8" t="s">
        <v>1323</v>
      </c>
      <c r="F725" s="8" t="s">
        <v>270</v>
      </c>
      <c r="G725" s="23" t="s">
        <v>20</v>
      </c>
      <c r="H725" s="8">
        <v>100</v>
      </c>
      <c r="I725" s="27">
        <v>1025.6410256</v>
      </c>
      <c r="J725" s="27">
        <f t="shared" si="227"/>
        <v>174.358974352</v>
      </c>
      <c r="K725" s="36">
        <f>I725+J725</f>
        <v>1199.999999952</v>
      </c>
      <c r="L725" s="37"/>
      <c r="M725" s="37"/>
      <c r="N725" s="38"/>
      <c r="O725" s="87"/>
      <c r="P725" s="6"/>
      <c r="Q725" s="6"/>
    </row>
    <row r="726" s="8" customFormat="1" hidden="1" customHeight="1" spans="1:17">
      <c r="A726" s="21" t="s">
        <v>15</v>
      </c>
      <c r="B726" s="8" t="s">
        <v>21</v>
      </c>
      <c r="C726" s="8" t="s">
        <v>270</v>
      </c>
      <c r="D726" s="8" t="s">
        <v>1322</v>
      </c>
      <c r="E726" s="8" t="s">
        <v>1324</v>
      </c>
      <c r="F726" s="8" t="s">
        <v>1321</v>
      </c>
      <c r="G726" s="23"/>
      <c r="H726" s="8">
        <v>100</v>
      </c>
      <c r="I726" s="27">
        <f t="shared" si="228"/>
        <v>965.811965811966</v>
      </c>
      <c r="J726" s="27">
        <f t="shared" si="227"/>
        <v>164.188034188034</v>
      </c>
      <c r="K726" s="36">
        <v>1130</v>
      </c>
      <c r="L726" s="37"/>
      <c r="M726" s="37"/>
      <c r="N726" s="38"/>
      <c r="O726" s="87"/>
      <c r="P726" s="6"/>
      <c r="Q726" s="6"/>
    </row>
    <row r="727" s="8" customFormat="1" hidden="1" customHeight="1" spans="1:17">
      <c r="A727" s="21" t="s">
        <v>15</v>
      </c>
      <c r="B727" s="26" t="s">
        <v>21</v>
      </c>
      <c r="C727" s="26" t="s">
        <v>53</v>
      </c>
      <c r="D727" s="8" t="s">
        <v>1325</v>
      </c>
      <c r="E727" s="8" t="s">
        <v>1326</v>
      </c>
      <c r="F727" s="8" t="s">
        <v>1327</v>
      </c>
      <c r="G727" s="23" t="s">
        <v>26</v>
      </c>
      <c r="H727" s="8">
        <v>60</v>
      </c>
      <c r="I727" s="51">
        <f t="shared" si="228"/>
        <v>43.5897435897436</v>
      </c>
      <c r="J727" s="27">
        <f>K727-I727</f>
        <v>7.41025641025641</v>
      </c>
      <c r="K727" s="36">
        <v>51</v>
      </c>
      <c r="L727" s="37"/>
      <c r="M727" s="37"/>
      <c r="N727" s="38"/>
      <c r="O727" s="87"/>
      <c r="P727" s="6"/>
      <c r="Q727" s="6"/>
    </row>
    <row r="728" s="8" customFormat="1" hidden="1" customHeight="1" spans="1:17">
      <c r="A728" s="21" t="s">
        <v>15</v>
      </c>
      <c r="B728" s="8" t="s">
        <v>160</v>
      </c>
      <c r="C728" s="8" t="s">
        <v>22</v>
      </c>
      <c r="D728" s="8" t="s">
        <v>1328</v>
      </c>
      <c r="E728" s="8" t="s">
        <v>1156</v>
      </c>
      <c r="F728" s="8" t="s">
        <v>1329</v>
      </c>
      <c r="G728" s="23" t="s">
        <v>26</v>
      </c>
      <c r="H728" s="8">
        <v>300</v>
      </c>
      <c r="I728" s="27">
        <f t="shared" si="228"/>
        <v>384.615384615385</v>
      </c>
      <c r="J728" s="27">
        <f t="shared" ref="J728:J736" si="229">I728*0.17</f>
        <v>65.3846153846154</v>
      </c>
      <c r="K728" s="36">
        <v>450</v>
      </c>
      <c r="L728" s="37"/>
      <c r="M728" s="37"/>
      <c r="N728" s="38"/>
      <c r="O728" s="87"/>
      <c r="P728" s="6"/>
      <c r="Q728" s="6"/>
    </row>
    <row r="729" s="8" customFormat="1" hidden="1" customHeight="1" spans="1:17">
      <c r="A729" s="21" t="s">
        <v>15</v>
      </c>
      <c r="B729" s="8" t="s">
        <v>240</v>
      </c>
      <c r="C729" s="8" t="s">
        <v>22</v>
      </c>
      <c r="D729" s="8" t="s">
        <v>1328</v>
      </c>
      <c r="E729" s="8" t="s">
        <v>35</v>
      </c>
      <c r="F729" s="8" t="s">
        <v>1330</v>
      </c>
      <c r="G729" s="23" t="s">
        <v>20</v>
      </c>
      <c r="H729" s="8">
        <v>500</v>
      </c>
      <c r="I729" s="53">
        <v>14119.66</v>
      </c>
      <c r="J729" s="27">
        <v>2400.34</v>
      </c>
      <c r="K729" s="36">
        <f t="shared" ref="K729:K735" si="230">I729+J729</f>
        <v>16520</v>
      </c>
      <c r="L729" s="37"/>
      <c r="M729" s="37"/>
      <c r="N729" s="38"/>
      <c r="O729" s="87"/>
      <c r="P729" s="6"/>
      <c r="Q729" s="6"/>
    </row>
    <row r="730" s="8" customFormat="1" hidden="1" customHeight="1" spans="1:17">
      <c r="A730" s="21" t="s">
        <v>15</v>
      </c>
      <c r="B730" s="26" t="s">
        <v>21</v>
      </c>
      <c r="C730" s="26" t="s">
        <v>22</v>
      </c>
      <c r="D730" s="8" t="s">
        <v>1328</v>
      </c>
      <c r="E730" s="8" t="s">
        <v>35</v>
      </c>
      <c r="F730" s="8" t="s">
        <v>1330</v>
      </c>
      <c r="G730" s="23" t="s">
        <v>26</v>
      </c>
      <c r="H730" s="8">
        <v>300</v>
      </c>
      <c r="I730" s="51">
        <f t="shared" ref="I730:I733" si="231">K730/1.17</f>
        <v>8471.79487179487</v>
      </c>
      <c r="J730" s="27">
        <f>K730-I730</f>
        <v>1440.20512820513</v>
      </c>
      <c r="K730" s="36">
        <v>9912</v>
      </c>
      <c r="L730" s="37"/>
      <c r="M730" s="37"/>
      <c r="N730" s="38"/>
      <c r="O730" s="87"/>
      <c r="P730" s="6"/>
      <c r="Q730" s="6"/>
    </row>
    <row r="731" s="8" customFormat="1" hidden="1" customHeight="1" spans="1:17">
      <c r="A731" s="21" t="s">
        <v>15</v>
      </c>
      <c r="B731" s="26" t="s">
        <v>209</v>
      </c>
      <c r="C731" s="26" t="s">
        <v>22</v>
      </c>
      <c r="D731" s="8" t="s">
        <v>1328</v>
      </c>
      <c r="E731" s="8" t="s">
        <v>35</v>
      </c>
      <c r="G731" s="23"/>
      <c r="H731" s="8">
        <v>600</v>
      </c>
      <c r="I731" s="27">
        <v>16943.59</v>
      </c>
      <c r="J731" s="27">
        <v>2880.41</v>
      </c>
      <c r="K731" s="36">
        <f t="shared" si="230"/>
        <v>19824</v>
      </c>
      <c r="L731" s="37"/>
      <c r="M731" s="37"/>
      <c r="N731" s="38"/>
      <c r="O731" s="87"/>
      <c r="P731" s="6"/>
      <c r="Q731" s="6"/>
    </row>
    <row r="732" s="8" customFormat="1" hidden="1" customHeight="1" spans="1:17">
      <c r="A732" s="21"/>
      <c r="B732" s="8" t="s">
        <v>108</v>
      </c>
      <c r="C732" s="8" t="s">
        <v>1331</v>
      </c>
      <c r="D732" s="8" t="s">
        <v>1332</v>
      </c>
      <c r="E732" s="8" t="s">
        <v>1333</v>
      </c>
      <c r="F732" s="8" t="s">
        <v>1334</v>
      </c>
      <c r="G732" s="23"/>
      <c r="H732" s="8">
        <v>200</v>
      </c>
      <c r="I732" s="27">
        <f t="shared" si="231"/>
        <v>4605.12820512821</v>
      </c>
      <c r="J732" s="27">
        <f t="shared" si="229"/>
        <v>782.871794871795</v>
      </c>
      <c r="K732" s="52">
        <v>5388</v>
      </c>
      <c r="L732" s="52"/>
      <c r="M732" s="52"/>
      <c r="N732" s="38"/>
      <c r="O732" s="87"/>
      <c r="P732" s="6"/>
      <c r="Q732" s="6"/>
    </row>
    <row r="733" s="8" customFormat="1" hidden="1" customHeight="1" spans="1:17">
      <c r="A733" s="21"/>
      <c r="B733" s="8" t="s">
        <v>21</v>
      </c>
      <c r="C733" s="8" t="s">
        <v>131</v>
      </c>
      <c r="D733" s="8" t="s">
        <v>1335</v>
      </c>
      <c r="E733" s="8" t="s">
        <v>1336</v>
      </c>
      <c r="F733" s="8" t="s">
        <v>1337</v>
      </c>
      <c r="G733" s="23"/>
      <c r="H733" s="8">
        <v>20</v>
      </c>
      <c r="I733" s="27">
        <f t="shared" si="231"/>
        <v>162.393162393162</v>
      </c>
      <c r="J733" s="27">
        <f t="shared" si="229"/>
        <v>27.6068376068376</v>
      </c>
      <c r="K733" s="46">
        <v>190</v>
      </c>
      <c r="L733" s="46"/>
      <c r="M733" s="46"/>
      <c r="N733" s="38"/>
      <c r="O733" s="87"/>
      <c r="P733" s="6"/>
      <c r="Q733" s="6"/>
    </row>
    <row r="734" s="1" customFormat="1" customHeight="1" spans="1:17">
      <c r="A734" s="12" t="s">
        <v>15</v>
      </c>
      <c r="B734" s="1" t="s">
        <v>129</v>
      </c>
      <c r="C734" s="25" t="s">
        <v>1338</v>
      </c>
      <c r="D734" s="25" t="s">
        <v>1339</v>
      </c>
      <c r="E734" s="1" t="s">
        <v>1340</v>
      </c>
      <c r="F734" s="13" t="s">
        <v>1338</v>
      </c>
      <c r="G734" s="14" t="s">
        <v>42</v>
      </c>
      <c r="H734" s="13">
        <v>100</v>
      </c>
      <c r="I734" s="15">
        <v>2658.12</v>
      </c>
      <c r="J734" s="15">
        <f t="shared" si="229"/>
        <v>451.8804</v>
      </c>
      <c r="K734" s="34">
        <f t="shared" si="230"/>
        <v>3110.0004</v>
      </c>
      <c r="L734" s="41">
        <f>K734*0.936</f>
        <v>2910.9603744</v>
      </c>
      <c r="M734" s="41">
        <f>L734/H734</f>
        <v>29.109603744</v>
      </c>
      <c r="N734" s="42"/>
      <c r="O734" s="88"/>
      <c r="P734" s="7"/>
      <c r="Q734" s="7"/>
    </row>
    <row r="735" s="1" customFormat="1" customHeight="1" spans="1:17">
      <c r="A735" s="12" t="s">
        <v>15</v>
      </c>
      <c r="B735" s="1" t="s">
        <v>61</v>
      </c>
      <c r="C735" s="86" t="s">
        <v>38</v>
      </c>
      <c r="D735" s="25" t="s">
        <v>1341</v>
      </c>
      <c r="E735" s="1" t="s">
        <v>1342</v>
      </c>
      <c r="F735" s="13" t="s">
        <v>1343</v>
      </c>
      <c r="G735" s="14" t="s">
        <v>26</v>
      </c>
      <c r="H735" s="13">
        <v>100</v>
      </c>
      <c r="I735" s="15">
        <v>3142.73504273</v>
      </c>
      <c r="J735" s="15">
        <f t="shared" si="229"/>
        <v>534.2649572641</v>
      </c>
      <c r="K735" s="34">
        <f t="shared" si="230"/>
        <v>3676.9999999941</v>
      </c>
      <c r="L735" s="41">
        <f>K735*0.936</f>
        <v>3441.67199999448</v>
      </c>
      <c r="M735" s="41">
        <f>L735/H735</f>
        <v>34.4167199999448</v>
      </c>
      <c r="N735" s="42"/>
      <c r="O735" s="88"/>
      <c r="P735" s="7"/>
      <c r="Q735" s="7"/>
    </row>
    <row r="736" s="8" customFormat="1" hidden="1" customHeight="1" spans="1:17">
      <c r="A736" s="21" t="s">
        <v>15</v>
      </c>
      <c r="B736" s="8" t="s">
        <v>160</v>
      </c>
      <c r="C736" s="8" t="s">
        <v>131</v>
      </c>
      <c r="D736" s="8" t="s">
        <v>1344</v>
      </c>
      <c r="E736" s="8" t="s">
        <v>1345</v>
      </c>
      <c r="F736" s="8" t="s">
        <v>1120</v>
      </c>
      <c r="G736" s="23" t="s">
        <v>20</v>
      </c>
      <c r="H736" s="8">
        <v>10</v>
      </c>
      <c r="I736" s="27">
        <f t="shared" ref="I736:I750" si="232">K736/1.17</f>
        <v>42.7350427350427</v>
      </c>
      <c r="J736" s="27">
        <f t="shared" si="229"/>
        <v>7.26495726495727</v>
      </c>
      <c r="K736" s="36">
        <v>50</v>
      </c>
      <c r="L736" s="37"/>
      <c r="M736" s="37"/>
      <c r="N736" s="38"/>
      <c r="O736" s="87"/>
      <c r="P736" s="6"/>
      <c r="Q736" s="6"/>
    </row>
    <row r="737" s="1" customFormat="1" customHeight="1" spans="1:17">
      <c r="A737" s="12" t="s">
        <v>15</v>
      </c>
      <c r="B737" s="24" t="s">
        <v>316</v>
      </c>
      <c r="C737" s="25" t="s">
        <v>195</v>
      </c>
      <c r="D737" s="25" t="s">
        <v>1346</v>
      </c>
      <c r="E737" s="1" t="s">
        <v>1347</v>
      </c>
      <c r="F737" s="13" t="s">
        <v>1348</v>
      </c>
      <c r="G737" s="14" t="s">
        <v>42</v>
      </c>
      <c r="H737" s="13">
        <v>200</v>
      </c>
      <c r="I737" s="39">
        <f t="shared" si="232"/>
        <v>1025.64102564103</v>
      </c>
      <c r="J737" s="15">
        <f t="shared" ref="J737:J743" si="233">K737-I737</f>
        <v>174.358974358974</v>
      </c>
      <c r="K737" s="34">
        <v>1200</v>
      </c>
      <c r="L737" s="41">
        <f>K737*0.936</f>
        <v>1123.2</v>
      </c>
      <c r="M737" s="41">
        <f>L737/H737</f>
        <v>5.616</v>
      </c>
      <c r="N737" s="42">
        <f>SUM(K737:K770)</f>
        <v>266062.77308</v>
      </c>
      <c r="O737" s="17"/>
      <c r="P737" s="7"/>
      <c r="Q737" s="7"/>
    </row>
    <row r="738" s="8" customFormat="1" hidden="1" customHeight="1" spans="1:17">
      <c r="A738" s="21" t="s">
        <v>15</v>
      </c>
      <c r="B738" s="8" t="s">
        <v>118</v>
      </c>
      <c r="C738" s="8" t="s">
        <v>95</v>
      </c>
      <c r="D738" s="8" t="s">
        <v>1349</v>
      </c>
      <c r="E738" s="8" t="s">
        <v>281</v>
      </c>
      <c r="F738" s="8" t="s">
        <v>1329</v>
      </c>
      <c r="G738" s="23" t="s">
        <v>26</v>
      </c>
      <c r="H738" s="8">
        <v>100</v>
      </c>
      <c r="I738" s="27">
        <f t="shared" si="232"/>
        <v>406.837606837607</v>
      </c>
      <c r="J738" s="27">
        <f>I738*0.17</f>
        <v>69.1623931623932</v>
      </c>
      <c r="K738" s="36">
        <v>476</v>
      </c>
      <c r="L738" s="37"/>
      <c r="M738" s="37"/>
      <c r="N738" s="38"/>
      <c r="O738" s="10"/>
      <c r="P738" s="6"/>
      <c r="Q738" s="6"/>
    </row>
    <row r="739" s="8" customFormat="1" hidden="1" customHeight="1" spans="1:17">
      <c r="A739" s="21" t="s">
        <v>15</v>
      </c>
      <c r="B739" s="26" t="s">
        <v>21</v>
      </c>
      <c r="C739" s="26" t="s">
        <v>844</v>
      </c>
      <c r="D739" s="8" t="s">
        <v>1350</v>
      </c>
      <c r="E739" s="8" t="s">
        <v>1351</v>
      </c>
      <c r="F739" s="8" t="s">
        <v>1352</v>
      </c>
      <c r="G739" s="23" t="s">
        <v>20</v>
      </c>
      <c r="H739" s="8">
        <v>200</v>
      </c>
      <c r="I739" s="45">
        <f t="shared" si="232"/>
        <v>4806.83760683761</v>
      </c>
      <c r="J739" s="27">
        <f t="shared" si="233"/>
        <v>817.162393162393</v>
      </c>
      <c r="K739" s="36">
        <v>5624</v>
      </c>
      <c r="L739" s="37"/>
      <c r="M739" s="37"/>
      <c r="N739" s="38"/>
      <c r="O739" s="10"/>
      <c r="P739" s="6"/>
      <c r="Q739" s="6"/>
    </row>
    <row r="740" s="8" customFormat="1" hidden="1" customHeight="1" spans="1:17">
      <c r="A740" s="21" t="s">
        <v>15</v>
      </c>
      <c r="B740" s="26" t="s">
        <v>21</v>
      </c>
      <c r="C740" s="26" t="s">
        <v>844</v>
      </c>
      <c r="D740" s="8" t="s">
        <v>1350</v>
      </c>
      <c r="E740" s="8" t="s">
        <v>1351</v>
      </c>
      <c r="F740" s="8" t="s">
        <v>1352</v>
      </c>
      <c r="G740" s="23" t="s">
        <v>20</v>
      </c>
      <c r="H740" s="8">
        <v>200</v>
      </c>
      <c r="I740" s="53">
        <f t="shared" si="232"/>
        <v>4806.83760683761</v>
      </c>
      <c r="J740" s="27">
        <f t="shared" si="233"/>
        <v>817.162393162393</v>
      </c>
      <c r="K740" s="36">
        <v>5624</v>
      </c>
      <c r="L740" s="37"/>
      <c r="M740" s="37"/>
      <c r="N740" s="38"/>
      <c r="O740" s="10"/>
      <c r="P740" s="6"/>
      <c r="Q740" s="6"/>
    </row>
    <row r="741" s="8" customFormat="1" hidden="1" customHeight="1" spans="1:17">
      <c r="A741" s="21" t="s">
        <v>15</v>
      </c>
      <c r="B741" s="26" t="s">
        <v>21</v>
      </c>
      <c r="C741" s="26" t="s">
        <v>131</v>
      </c>
      <c r="D741" s="8" t="s">
        <v>1353</v>
      </c>
      <c r="E741" s="8" t="s">
        <v>1354</v>
      </c>
      <c r="F741" s="8" t="s">
        <v>1355</v>
      </c>
      <c r="G741" s="23" t="s">
        <v>20</v>
      </c>
      <c r="H741" s="8">
        <v>44</v>
      </c>
      <c r="I741" s="45">
        <f t="shared" si="232"/>
        <v>408.786324786325</v>
      </c>
      <c r="J741" s="27">
        <f t="shared" si="233"/>
        <v>69.4936752136752</v>
      </c>
      <c r="K741" s="36">
        <v>478.28</v>
      </c>
      <c r="L741" s="37"/>
      <c r="M741" s="37"/>
      <c r="N741" s="38"/>
      <c r="O741" s="10"/>
      <c r="P741" s="6"/>
      <c r="Q741" s="6"/>
    </row>
    <row r="742" s="8" customFormat="1" hidden="1" customHeight="1" spans="1:17">
      <c r="A742" s="21" t="s">
        <v>15</v>
      </c>
      <c r="B742" s="26" t="s">
        <v>1356</v>
      </c>
      <c r="C742" s="26" t="s">
        <v>1357</v>
      </c>
      <c r="D742" s="26" t="s">
        <v>1358</v>
      </c>
      <c r="E742" s="8" t="s">
        <v>1119</v>
      </c>
      <c r="F742" s="8" t="s">
        <v>635</v>
      </c>
      <c r="G742" s="23" t="s">
        <v>20</v>
      </c>
      <c r="H742" s="8">
        <v>2000</v>
      </c>
      <c r="I742" s="53">
        <f t="shared" si="232"/>
        <v>75589.7435897436</v>
      </c>
      <c r="J742" s="27">
        <f t="shared" si="233"/>
        <v>12850.2564102564</v>
      </c>
      <c r="K742" s="36">
        <v>88440</v>
      </c>
      <c r="L742" s="37"/>
      <c r="M742" s="37"/>
      <c r="N742" s="38"/>
      <c r="O742" s="10"/>
      <c r="P742" s="6"/>
      <c r="Q742" s="6"/>
    </row>
    <row r="743" s="8" customFormat="1" hidden="1" customHeight="1" spans="1:17">
      <c r="A743" s="21" t="s">
        <v>15</v>
      </c>
      <c r="B743" s="26" t="s">
        <v>34</v>
      </c>
      <c r="C743" s="26" t="s">
        <v>38</v>
      </c>
      <c r="D743" s="26" t="s">
        <v>1359</v>
      </c>
      <c r="E743" s="8" t="s">
        <v>1360</v>
      </c>
      <c r="F743" s="8" t="s">
        <v>1361</v>
      </c>
      <c r="G743" s="23" t="s">
        <v>26</v>
      </c>
      <c r="H743" s="8">
        <v>3000</v>
      </c>
      <c r="I743" s="45">
        <f t="shared" si="232"/>
        <v>52435.8974358974</v>
      </c>
      <c r="J743" s="27">
        <f t="shared" si="233"/>
        <v>8914.10256410256</v>
      </c>
      <c r="K743" s="36">
        <v>61350</v>
      </c>
      <c r="L743" s="37"/>
      <c r="M743" s="37"/>
      <c r="N743" s="38"/>
      <c r="O743" s="10"/>
      <c r="P743" s="6"/>
      <c r="Q743" s="6"/>
    </row>
    <row r="744" s="1" customFormat="1" customHeight="1" spans="1:17">
      <c r="A744" s="12" t="s">
        <v>15</v>
      </c>
      <c r="B744" s="1" t="s">
        <v>21</v>
      </c>
      <c r="C744" s="25" t="s">
        <v>131</v>
      </c>
      <c r="D744" s="25" t="s">
        <v>1362</v>
      </c>
      <c r="E744" s="1" t="s">
        <v>1363</v>
      </c>
      <c r="F744" s="13" t="s">
        <v>1364</v>
      </c>
      <c r="G744" s="14"/>
      <c r="H744" s="13">
        <v>60</v>
      </c>
      <c r="I744" s="15">
        <f t="shared" si="232"/>
        <v>343.589743589744</v>
      </c>
      <c r="J744" s="15">
        <f t="shared" ref="J744:J747" si="234">I744*0.17</f>
        <v>58.4102564102564</v>
      </c>
      <c r="K744" s="34">
        <v>402</v>
      </c>
      <c r="L744" s="41">
        <f>K744*0.936</f>
        <v>376.272</v>
      </c>
      <c r="M744" s="41">
        <f>L744/H744</f>
        <v>6.2712</v>
      </c>
      <c r="N744" s="42"/>
      <c r="O744" s="17"/>
      <c r="P744" s="7"/>
      <c r="Q744" s="7"/>
    </row>
    <row r="745" s="8" customFormat="1" hidden="1" customHeight="1" spans="1:17">
      <c r="A745" s="21" t="s">
        <v>15</v>
      </c>
      <c r="B745" s="26" t="s">
        <v>106</v>
      </c>
      <c r="C745" s="26" t="s">
        <v>95</v>
      </c>
      <c r="D745" s="8" t="s">
        <v>1365</v>
      </c>
      <c r="E745" s="8" t="s">
        <v>1366</v>
      </c>
      <c r="F745" s="8" t="s">
        <v>1367</v>
      </c>
      <c r="G745" s="23" t="s">
        <v>20</v>
      </c>
      <c r="H745" s="8">
        <v>240</v>
      </c>
      <c r="I745" s="45">
        <f t="shared" si="232"/>
        <v>5415.38461538462</v>
      </c>
      <c r="J745" s="27">
        <f t="shared" ref="J745:J750" si="235">K745-I745</f>
        <v>920.615384615384</v>
      </c>
      <c r="K745" s="36">
        <v>6336</v>
      </c>
      <c r="L745" s="37"/>
      <c r="M745" s="37"/>
      <c r="N745" s="38"/>
      <c r="O745" s="10"/>
      <c r="P745" s="6"/>
      <c r="Q745" s="6"/>
    </row>
    <row r="746" s="8" customFormat="1" hidden="1" customHeight="1" spans="1:17">
      <c r="A746" s="21" t="s">
        <v>15</v>
      </c>
      <c r="B746" s="8" t="s">
        <v>160</v>
      </c>
      <c r="C746" s="8" t="s">
        <v>246</v>
      </c>
      <c r="D746" s="8" t="s">
        <v>1368</v>
      </c>
      <c r="E746" s="8" t="s">
        <v>593</v>
      </c>
      <c r="F746" s="8" t="s">
        <v>246</v>
      </c>
      <c r="G746" s="23" t="s">
        <v>249</v>
      </c>
      <c r="H746" s="8">
        <v>1</v>
      </c>
      <c r="I746" s="27">
        <f t="shared" si="232"/>
        <v>38.4615384615385</v>
      </c>
      <c r="J746" s="27">
        <f t="shared" si="234"/>
        <v>6.53846153846154</v>
      </c>
      <c r="K746" s="36">
        <v>45</v>
      </c>
      <c r="L746" s="37"/>
      <c r="M746" s="37"/>
      <c r="N746" s="38"/>
      <c r="O746" s="10"/>
      <c r="P746" s="6"/>
      <c r="Q746" s="6"/>
    </row>
    <row r="747" s="8" customFormat="1" hidden="1" customHeight="1" spans="1:17">
      <c r="A747" s="21" t="s">
        <v>15</v>
      </c>
      <c r="B747" s="8" t="s">
        <v>160</v>
      </c>
      <c r="C747" s="8" t="s">
        <v>131</v>
      </c>
      <c r="D747" s="8" t="s">
        <v>1369</v>
      </c>
      <c r="E747" s="8" t="s">
        <v>1370</v>
      </c>
      <c r="F747" s="8" t="s">
        <v>1371</v>
      </c>
      <c r="G747" s="23" t="s">
        <v>20</v>
      </c>
      <c r="H747" s="8">
        <v>10</v>
      </c>
      <c r="I747" s="27">
        <f t="shared" si="232"/>
        <v>55.5555555555556</v>
      </c>
      <c r="J747" s="27">
        <f t="shared" si="234"/>
        <v>9.44444444444444</v>
      </c>
      <c r="K747" s="36">
        <v>65</v>
      </c>
      <c r="L747" s="37"/>
      <c r="M747" s="37"/>
      <c r="N747" s="38"/>
      <c r="O747" s="10"/>
      <c r="P747" s="6"/>
      <c r="Q747" s="6"/>
    </row>
    <row r="748" s="8" customFormat="1" hidden="1" customHeight="1" spans="1:17">
      <c r="A748" s="21" t="s">
        <v>15</v>
      </c>
      <c r="B748" s="26" t="s">
        <v>21</v>
      </c>
      <c r="C748" s="26" t="s">
        <v>131</v>
      </c>
      <c r="D748" s="8" t="s">
        <v>1369</v>
      </c>
      <c r="E748" s="8" t="s">
        <v>1370</v>
      </c>
      <c r="F748" s="8" t="s">
        <v>185</v>
      </c>
      <c r="G748" s="23" t="s">
        <v>20</v>
      </c>
      <c r="H748" s="8">
        <v>70</v>
      </c>
      <c r="I748" s="51">
        <f t="shared" si="232"/>
        <v>862.735042735043</v>
      </c>
      <c r="J748" s="27">
        <f t="shared" si="235"/>
        <v>146.664957264957</v>
      </c>
      <c r="K748" s="36">
        <v>1009.4</v>
      </c>
      <c r="L748" s="37"/>
      <c r="M748" s="37"/>
      <c r="N748" s="38"/>
      <c r="O748" s="10"/>
      <c r="P748" s="6"/>
      <c r="Q748" s="6"/>
    </row>
    <row r="749" s="8" customFormat="1" hidden="1" customHeight="1" spans="1:17">
      <c r="A749" s="21" t="s">
        <v>15</v>
      </c>
      <c r="B749" s="26" t="s">
        <v>135</v>
      </c>
      <c r="C749" s="26" t="s">
        <v>95</v>
      </c>
      <c r="D749" s="8" t="s">
        <v>1372</v>
      </c>
      <c r="E749" s="8" t="s">
        <v>1373</v>
      </c>
      <c r="F749" s="8" t="s">
        <v>1374</v>
      </c>
      <c r="G749" s="23" t="s">
        <v>20</v>
      </c>
      <c r="H749" s="8">
        <v>1200</v>
      </c>
      <c r="I749" s="45">
        <f t="shared" si="232"/>
        <v>17261.5384615385</v>
      </c>
      <c r="J749" s="27">
        <f t="shared" si="235"/>
        <v>2934.46153846154</v>
      </c>
      <c r="K749" s="36">
        <v>20196</v>
      </c>
      <c r="L749" s="37"/>
      <c r="M749" s="37"/>
      <c r="N749" s="38"/>
      <c r="O749" s="10"/>
      <c r="P749" s="6"/>
      <c r="Q749" s="6"/>
    </row>
    <row r="750" s="8" customFormat="1" hidden="1" customHeight="1" spans="1:17">
      <c r="A750" s="21" t="s">
        <v>15</v>
      </c>
      <c r="B750" s="26" t="s">
        <v>106</v>
      </c>
      <c r="C750" s="26" t="s">
        <v>95</v>
      </c>
      <c r="D750" s="8" t="s">
        <v>1372</v>
      </c>
      <c r="E750" s="8" t="s">
        <v>1373</v>
      </c>
      <c r="F750" s="8" t="s">
        <v>1374</v>
      </c>
      <c r="G750" s="23" t="s">
        <v>20</v>
      </c>
      <c r="H750" s="8">
        <v>400</v>
      </c>
      <c r="I750" s="45">
        <f t="shared" si="232"/>
        <v>4430.76923076923</v>
      </c>
      <c r="J750" s="27">
        <f t="shared" si="235"/>
        <v>753.230769230769</v>
      </c>
      <c r="K750" s="36">
        <v>5184</v>
      </c>
      <c r="L750" s="37"/>
      <c r="M750" s="37"/>
      <c r="N750" s="38"/>
      <c r="O750" s="10"/>
      <c r="P750" s="6"/>
      <c r="Q750" s="6"/>
    </row>
    <row r="751" s="8" customFormat="1" hidden="1" customHeight="1" spans="1:17">
      <c r="A751" s="21" t="s">
        <v>15</v>
      </c>
      <c r="B751" s="8" t="s">
        <v>245</v>
      </c>
      <c r="C751" s="8" t="s">
        <v>1375</v>
      </c>
      <c r="D751" s="8" t="s">
        <v>1376</v>
      </c>
      <c r="E751" s="8" t="s">
        <v>1377</v>
      </c>
      <c r="F751" s="8" t="s">
        <v>1378</v>
      </c>
      <c r="G751" s="23" t="s">
        <v>20</v>
      </c>
      <c r="H751" s="8">
        <v>600</v>
      </c>
      <c r="I751" s="35">
        <v>9846.15</v>
      </c>
      <c r="J751" s="27">
        <v>1673.85</v>
      </c>
      <c r="K751" s="36">
        <f t="shared" ref="K751:K756" si="236">I751+J751</f>
        <v>11520</v>
      </c>
      <c r="L751" s="37"/>
      <c r="M751" s="37"/>
      <c r="N751" s="38"/>
      <c r="O751" s="10"/>
      <c r="P751" s="6"/>
      <c r="Q751" s="6"/>
    </row>
    <row r="752" s="8" customFormat="1" hidden="1" customHeight="1" spans="1:17">
      <c r="A752" s="21" t="s">
        <v>15</v>
      </c>
      <c r="B752" s="26" t="s">
        <v>21</v>
      </c>
      <c r="C752" s="26" t="s">
        <v>131</v>
      </c>
      <c r="D752" s="8" t="s">
        <v>1379</v>
      </c>
      <c r="E752" s="8" t="s">
        <v>1380</v>
      </c>
      <c r="F752" s="8" t="s">
        <v>1381</v>
      </c>
      <c r="G752" s="23" t="s">
        <v>20</v>
      </c>
      <c r="H752" s="8">
        <v>30</v>
      </c>
      <c r="I752" s="53">
        <f t="shared" ref="I752:I754" si="237">K752/1.17</f>
        <v>2606.92307692308</v>
      </c>
      <c r="J752" s="27">
        <f t="shared" ref="J752:J754" si="238">K752-I752</f>
        <v>443.176923076923</v>
      </c>
      <c r="K752" s="54">
        <v>3050.1</v>
      </c>
      <c r="L752" s="55"/>
      <c r="M752" s="55"/>
      <c r="N752" s="38"/>
      <c r="O752" s="10"/>
      <c r="P752" s="6"/>
      <c r="Q752" s="6"/>
    </row>
    <row r="753" s="1" customFormat="1" customHeight="1" spans="1:17">
      <c r="A753" s="12" t="s">
        <v>15</v>
      </c>
      <c r="B753" s="1" t="s">
        <v>260</v>
      </c>
      <c r="C753" s="25" t="s">
        <v>424</v>
      </c>
      <c r="D753" s="25" t="s">
        <v>1382</v>
      </c>
      <c r="F753" s="13" t="s">
        <v>1383</v>
      </c>
      <c r="G753" s="14" t="s">
        <v>26</v>
      </c>
      <c r="H753" s="13">
        <v>400</v>
      </c>
      <c r="I753" s="39">
        <f t="shared" si="237"/>
        <v>854.700854700855</v>
      </c>
      <c r="J753" s="15">
        <f t="shared" si="238"/>
        <v>145.299145299145</v>
      </c>
      <c r="K753" s="34">
        <v>1000</v>
      </c>
      <c r="L753" s="41">
        <f>K753*0.936</f>
        <v>936</v>
      </c>
      <c r="M753" s="41">
        <f>L753/H753</f>
        <v>2.34</v>
      </c>
      <c r="N753" s="42"/>
      <c r="O753" s="17"/>
      <c r="P753" s="7"/>
      <c r="Q753" s="7"/>
    </row>
    <row r="754" s="1" customFormat="1" customHeight="1" spans="1:17">
      <c r="A754" s="12" t="s">
        <v>15</v>
      </c>
      <c r="B754" s="24" t="s">
        <v>21</v>
      </c>
      <c r="C754" s="25" t="s">
        <v>131</v>
      </c>
      <c r="D754" s="25" t="s">
        <v>1379</v>
      </c>
      <c r="E754" s="1" t="s">
        <v>611</v>
      </c>
      <c r="F754" s="13" t="s">
        <v>1384</v>
      </c>
      <c r="G754" s="14" t="s">
        <v>20</v>
      </c>
      <c r="H754" s="13">
        <v>20</v>
      </c>
      <c r="I754" s="39">
        <f t="shared" si="237"/>
        <v>339.316239316239</v>
      </c>
      <c r="J754" s="15">
        <f t="shared" si="238"/>
        <v>57.6837606837607</v>
      </c>
      <c r="K754" s="34">
        <v>397</v>
      </c>
      <c r="L754" s="41">
        <f>K754*0.936</f>
        <v>371.592</v>
      </c>
      <c r="M754" s="41">
        <f>L754/H754</f>
        <v>18.5796</v>
      </c>
      <c r="N754" s="42"/>
      <c r="O754" s="17"/>
      <c r="P754" s="7"/>
      <c r="Q754" s="7"/>
    </row>
    <row r="755" s="8" customFormat="1" hidden="1" customHeight="1" spans="1:17">
      <c r="A755" s="21" t="s">
        <v>15</v>
      </c>
      <c r="B755" s="8" t="s">
        <v>1011</v>
      </c>
      <c r="C755" s="8" t="s">
        <v>272</v>
      </c>
      <c r="D755" s="8" t="s">
        <v>1385</v>
      </c>
      <c r="E755" s="8" t="s">
        <v>746</v>
      </c>
      <c r="F755" s="8" t="s">
        <v>1386</v>
      </c>
      <c r="G755" s="23" t="s">
        <v>20</v>
      </c>
      <c r="H755" s="8">
        <v>60</v>
      </c>
      <c r="I755" s="27">
        <v>1071.794</v>
      </c>
      <c r="J755" s="27">
        <f t="shared" ref="J755:J767" si="239">I755*0.17</f>
        <v>182.20498</v>
      </c>
      <c r="K755" s="36">
        <f t="shared" si="236"/>
        <v>1253.99898</v>
      </c>
      <c r="L755" s="37"/>
      <c r="M755" s="37"/>
      <c r="N755" s="38"/>
      <c r="O755" s="10"/>
      <c r="P755" s="6"/>
      <c r="Q755" s="6"/>
    </row>
    <row r="756" s="8" customFormat="1" hidden="1" customHeight="1" spans="1:17">
      <c r="A756" s="21" t="s">
        <v>15</v>
      </c>
      <c r="B756" s="8" t="s">
        <v>711</v>
      </c>
      <c r="C756" s="8" t="s">
        <v>272</v>
      </c>
      <c r="D756" s="8" t="s">
        <v>1385</v>
      </c>
      <c r="E756" s="8" t="s">
        <v>1387</v>
      </c>
      <c r="F756" s="8" t="s">
        <v>1386</v>
      </c>
      <c r="G756" s="23" t="s">
        <v>20</v>
      </c>
      <c r="H756" s="8">
        <v>240</v>
      </c>
      <c r="I756" s="27">
        <v>4225.64</v>
      </c>
      <c r="J756" s="27">
        <f t="shared" si="239"/>
        <v>718.3588</v>
      </c>
      <c r="K756" s="36">
        <f t="shared" si="236"/>
        <v>4943.9988</v>
      </c>
      <c r="L756" s="37"/>
      <c r="M756" s="37"/>
      <c r="N756" s="38"/>
      <c r="O756" s="10"/>
      <c r="P756" s="6"/>
      <c r="Q756" s="6"/>
    </row>
    <row r="757" s="1" customFormat="1" customHeight="1" spans="1:17">
      <c r="A757" s="12"/>
      <c r="B757" s="24" t="s">
        <v>146</v>
      </c>
      <c r="C757" s="25" t="s">
        <v>22</v>
      </c>
      <c r="D757" s="25" t="s">
        <v>1388</v>
      </c>
      <c r="E757" s="1" t="s">
        <v>1389</v>
      </c>
      <c r="F757" s="13"/>
      <c r="G757" s="14"/>
      <c r="H757" s="13">
        <v>300</v>
      </c>
      <c r="I757" s="15">
        <f t="shared" ref="I757:I764" si="240">K757/1.17</f>
        <v>4900</v>
      </c>
      <c r="J757" s="15">
        <f t="shared" si="239"/>
        <v>833</v>
      </c>
      <c r="K757" s="34">
        <v>5733</v>
      </c>
      <c r="L757" s="41">
        <f>K757*0.936</f>
        <v>5366.088</v>
      </c>
      <c r="M757" s="41">
        <f>L757/H757</f>
        <v>17.88696</v>
      </c>
      <c r="N757" s="42"/>
      <c r="O757" s="17"/>
      <c r="P757" s="7"/>
      <c r="Q757" s="7"/>
    </row>
    <row r="758" s="1" customFormat="1" customHeight="1" spans="1:17">
      <c r="A758" s="12" t="s">
        <v>15</v>
      </c>
      <c r="B758" s="1" t="s">
        <v>21</v>
      </c>
      <c r="C758" s="25" t="s">
        <v>22</v>
      </c>
      <c r="D758" s="25" t="s">
        <v>1388</v>
      </c>
      <c r="E758" s="1" t="s">
        <v>1389</v>
      </c>
      <c r="F758" s="13" t="s">
        <v>1142</v>
      </c>
      <c r="G758" s="14"/>
      <c r="H758" s="13">
        <v>90</v>
      </c>
      <c r="I758" s="15">
        <f t="shared" si="240"/>
        <v>1484.61538461538</v>
      </c>
      <c r="J758" s="15">
        <f t="shared" si="239"/>
        <v>252.384615384615</v>
      </c>
      <c r="K758" s="42">
        <v>1737</v>
      </c>
      <c r="L758" s="41">
        <f>K758*0.936</f>
        <v>1625.832</v>
      </c>
      <c r="M758" s="41">
        <f>L758/H758</f>
        <v>18.0648</v>
      </c>
      <c r="N758" s="42"/>
      <c r="O758" s="17"/>
      <c r="P758" s="7"/>
      <c r="Q758" s="7"/>
    </row>
    <row r="759" s="1" customFormat="1" customHeight="1" spans="1:17">
      <c r="A759" s="12"/>
      <c r="B759" s="1" t="s">
        <v>21</v>
      </c>
      <c r="C759" s="25" t="s">
        <v>1390</v>
      </c>
      <c r="D759" s="25" t="s">
        <v>1391</v>
      </c>
      <c r="E759" s="1" t="s">
        <v>611</v>
      </c>
      <c r="F759" s="13" t="s">
        <v>1384</v>
      </c>
      <c r="G759" s="14"/>
      <c r="H759" s="13">
        <v>20</v>
      </c>
      <c r="I759" s="15">
        <f t="shared" si="240"/>
        <v>339.316239316239</v>
      </c>
      <c r="J759" s="15">
        <f t="shared" si="239"/>
        <v>57.6837606837607</v>
      </c>
      <c r="K759" s="43">
        <v>397</v>
      </c>
      <c r="L759" s="41">
        <f>K759*0.936</f>
        <v>371.592</v>
      </c>
      <c r="M759" s="41">
        <f>L759/H759</f>
        <v>18.5796</v>
      </c>
      <c r="N759" s="42"/>
      <c r="O759" s="17"/>
      <c r="P759" s="7"/>
      <c r="Q759" s="7"/>
    </row>
    <row r="760" s="8" customFormat="1" hidden="1" customHeight="1" spans="1:17">
      <c r="A760" s="21" t="s">
        <v>15</v>
      </c>
      <c r="B760" s="8" t="s">
        <v>160</v>
      </c>
      <c r="C760" s="8" t="s">
        <v>246</v>
      </c>
      <c r="D760" s="8" t="s">
        <v>1392</v>
      </c>
      <c r="E760" s="8" t="s">
        <v>1315</v>
      </c>
      <c r="F760" s="8" t="s">
        <v>246</v>
      </c>
      <c r="G760" s="23" t="s">
        <v>249</v>
      </c>
      <c r="H760" s="8">
        <v>1</v>
      </c>
      <c r="I760" s="27">
        <f t="shared" si="240"/>
        <v>27.3504273504274</v>
      </c>
      <c r="J760" s="27">
        <f t="shared" si="239"/>
        <v>4.64957264957265</v>
      </c>
      <c r="K760" s="36">
        <v>32</v>
      </c>
      <c r="L760" s="37"/>
      <c r="M760" s="37"/>
      <c r="N760" s="38"/>
      <c r="O760" s="10"/>
      <c r="P760" s="6"/>
      <c r="Q760" s="6"/>
    </row>
    <row r="761" s="1" customFormat="1" customHeight="1" spans="1:17">
      <c r="A761" s="12"/>
      <c r="B761" s="1" t="s">
        <v>21</v>
      </c>
      <c r="C761" s="25" t="s">
        <v>22</v>
      </c>
      <c r="D761" s="25" t="s">
        <v>1393</v>
      </c>
      <c r="E761" s="1" t="s">
        <v>1394</v>
      </c>
      <c r="F761" s="13" t="s">
        <v>1395</v>
      </c>
      <c r="G761" s="14"/>
      <c r="H761" s="13">
        <v>150</v>
      </c>
      <c r="I761" s="15">
        <f t="shared" si="240"/>
        <v>2500</v>
      </c>
      <c r="J761" s="15">
        <f t="shared" si="239"/>
        <v>425</v>
      </c>
      <c r="K761" s="43">
        <v>2925</v>
      </c>
      <c r="L761" s="41">
        <f>K761*0.936</f>
        <v>2737.8</v>
      </c>
      <c r="M761" s="41">
        <f>L761/H761</f>
        <v>18.252</v>
      </c>
      <c r="N761" s="42"/>
      <c r="O761" s="17"/>
      <c r="P761" s="7"/>
      <c r="Q761" s="7"/>
    </row>
    <row r="762" s="8" customFormat="1" hidden="1" customHeight="1" spans="1:17">
      <c r="A762" s="21" t="s">
        <v>15</v>
      </c>
      <c r="B762" s="8" t="s">
        <v>160</v>
      </c>
      <c r="C762" s="8" t="s">
        <v>131</v>
      </c>
      <c r="D762" s="8" t="s">
        <v>1396</v>
      </c>
      <c r="E762" s="8" t="s">
        <v>1397</v>
      </c>
      <c r="F762" s="8" t="s">
        <v>1398</v>
      </c>
      <c r="G762" s="23" t="s">
        <v>20</v>
      </c>
      <c r="H762" s="8">
        <v>20</v>
      </c>
      <c r="I762" s="27">
        <f t="shared" si="240"/>
        <v>27.3504273504274</v>
      </c>
      <c r="J762" s="27">
        <f t="shared" si="239"/>
        <v>4.64957264957265</v>
      </c>
      <c r="K762" s="36">
        <v>32</v>
      </c>
      <c r="L762" s="37"/>
      <c r="M762" s="37"/>
      <c r="N762" s="38"/>
      <c r="O762" s="10"/>
      <c r="P762" s="6"/>
      <c r="Q762" s="6"/>
    </row>
    <row r="763" s="8" customFormat="1" hidden="1" customHeight="1" spans="1:17">
      <c r="A763" s="21"/>
      <c r="B763" s="8" t="s">
        <v>21</v>
      </c>
      <c r="C763" s="8" t="s">
        <v>53</v>
      </c>
      <c r="D763" s="8" t="s">
        <v>1399</v>
      </c>
      <c r="E763" s="8" t="s">
        <v>648</v>
      </c>
      <c r="F763" s="8" t="s">
        <v>329</v>
      </c>
      <c r="G763" s="23"/>
      <c r="H763" s="8">
        <v>60</v>
      </c>
      <c r="I763" s="27">
        <f t="shared" si="240"/>
        <v>158.974358974359</v>
      </c>
      <c r="J763" s="27">
        <f t="shared" si="239"/>
        <v>27.025641025641</v>
      </c>
      <c r="K763" s="46">
        <v>186</v>
      </c>
      <c r="L763" s="46"/>
      <c r="M763" s="46"/>
      <c r="N763" s="38"/>
      <c r="O763" s="10"/>
      <c r="P763" s="6"/>
      <c r="Q763" s="6"/>
    </row>
    <row r="764" s="8" customFormat="1" hidden="1" customHeight="1" spans="1:17">
      <c r="A764" s="21"/>
      <c r="B764" s="8" t="s">
        <v>21</v>
      </c>
      <c r="C764" s="8" t="s">
        <v>53</v>
      </c>
      <c r="D764" s="8" t="s">
        <v>1399</v>
      </c>
      <c r="E764" s="8" t="s">
        <v>648</v>
      </c>
      <c r="F764" s="8" t="s">
        <v>329</v>
      </c>
      <c r="G764" s="23"/>
      <c r="H764" s="8">
        <v>100</v>
      </c>
      <c r="I764" s="27">
        <f t="shared" si="240"/>
        <v>264.957264957265</v>
      </c>
      <c r="J764" s="27">
        <f t="shared" si="239"/>
        <v>45.042735042735</v>
      </c>
      <c r="K764" s="48">
        <v>310</v>
      </c>
      <c r="L764" s="48"/>
      <c r="M764" s="48"/>
      <c r="N764" s="38"/>
      <c r="O764" s="10"/>
      <c r="P764" s="6"/>
      <c r="Q764" s="6"/>
    </row>
    <row r="765" s="8" customFormat="1" hidden="1" customHeight="1" spans="1:17">
      <c r="A765" s="21" t="s">
        <v>15</v>
      </c>
      <c r="B765" s="8" t="s">
        <v>1400</v>
      </c>
      <c r="C765" s="8" t="s">
        <v>1401</v>
      </c>
      <c r="D765" s="8" t="s">
        <v>1402</v>
      </c>
      <c r="E765" s="8" t="s">
        <v>1403</v>
      </c>
      <c r="F765" s="8" t="s">
        <v>1401</v>
      </c>
      <c r="G765" s="23" t="s">
        <v>42</v>
      </c>
      <c r="H765" s="8">
        <v>400</v>
      </c>
      <c r="I765" s="27">
        <v>8817.09</v>
      </c>
      <c r="J765" s="27">
        <f t="shared" si="239"/>
        <v>1498.9053</v>
      </c>
      <c r="K765" s="36">
        <f>I765+J765</f>
        <v>10315.9953</v>
      </c>
      <c r="L765" s="37"/>
      <c r="M765" s="37"/>
      <c r="N765" s="38"/>
      <c r="O765" s="10"/>
      <c r="P765" s="6"/>
      <c r="Q765" s="6"/>
    </row>
    <row r="766" s="8" customFormat="1" hidden="1" customHeight="1" spans="1:17">
      <c r="A766" s="21"/>
      <c r="B766" s="8" t="s">
        <v>21</v>
      </c>
      <c r="C766" s="8" t="s">
        <v>22</v>
      </c>
      <c r="D766" s="8" t="s">
        <v>1404</v>
      </c>
      <c r="E766" s="8" t="s">
        <v>1405</v>
      </c>
      <c r="F766" s="8" t="s">
        <v>1406</v>
      </c>
      <c r="G766" s="23"/>
      <c r="H766" s="8">
        <v>100</v>
      </c>
      <c r="I766" s="27">
        <f>K766/1.17</f>
        <v>1367.52136752137</v>
      </c>
      <c r="J766" s="27">
        <f t="shared" si="239"/>
        <v>232.478632478633</v>
      </c>
      <c r="K766" s="47">
        <v>1600</v>
      </c>
      <c r="L766" s="47"/>
      <c r="M766" s="47"/>
      <c r="N766" s="38"/>
      <c r="O766" s="10"/>
      <c r="P766" s="6"/>
      <c r="Q766" s="6"/>
    </row>
    <row r="767" s="8" customFormat="1" hidden="1" customHeight="1" spans="1:17">
      <c r="A767" s="21"/>
      <c r="B767" s="8" t="s">
        <v>21</v>
      </c>
      <c r="C767" s="8" t="s">
        <v>22</v>
      </c>
      <c r="D767" s="8" t="s">
        <v>1404</v>
      </c>
      <c r="E767" s="8" t="s">
        <v>1405</v>
      </c>
      <c r="F767" s="8" t="s">
        <v>1406</v>
      </c>
      <c r="G767" s="23"/>
      <c r="H767" s="8">
        <v>200</v>
      </c>
      <c r="I767" s="27">
        <f>K767/1.17</f>
        <v>2735.04273504274</v>
      </c>
      <c r="J767" s="27">
        <f t="shared" si="239"/>
        <v>464.957264957265</v>
      </c>
      <c r="K767" s="48">
        <v>3200</v>
      </c>
      <c r="L767" s="48"/>
      <c r="M767" s="48"/>
      <c r="N767" s="38"/>
      <c r="O767" s="10"/>
      <c r="P767" s="6"/>
      <c r="Q767" s="6"/>
    </row>
    <row r="768" s="8" customFormat="1" hidden="1" customHeight="1" spans="1:17">
      <c r="A768" s="21"/>
      <c r="B768" s="8" t="s">
        <v>1407</v>
      </c>
      <c r="C768" s="8" t="s">
        <v>22</v>
      </c>
      <c r="D768" s="8" t="s">
        <v>1404</v>
      </c>
      <c r="E768" s="8" t="s">
        <v>1405</v>
      </c>
      <c r="F768" s="8" t="s">
        <v>1406</v>
      </c>
      <c r="G768" s="23"/>
      <c r="H768" s="23">
        <v>2400</v>
      </c>
      <c r="I768" s="27">
        <v>5128.20512820513</v>
      </c>
      <c r="J768" s="27"/>
      <c r="K768" s="27">
        <v>6000</v>
      </c>
      <c r="L768" s="27"/>
      <c r="M768" s="27"/>
      <c r="N768" s="38"/>
      <c r="O768" s="10"/>
      <c r="P768" s="6"/>
      <c r="Q768" s="6"/>
    </row>
    <row r="769" s="8" customFormat="1" hidden="1" customHeight="1" spans="1:17">
      <c r="A769" s="21"/>
      <c r="B769" s="8" t="s">
        <v>1407</v>
      </c>
      <c r="C769" s="8" t="s">
        <v>22</v>
      </c>
      <c r="D769" s="8" t="s">
        <v>1404</v>
      </c>
      <c r="E769" s="8" t="s">
        <v>1405</v>
      </c>
      <c r="F769" s="8" t="s">
        <v>1406</v>
      </c>
      <c r="G769" s="23"/>
      <c r="H769" s="23">
        <v>2400</v>
      </c>
      <c r="I769" s="27">
        <v>5128.20512820513</v>
      </c>
      <c r="J769" s="27"/>
      <c r="K769" s="27">
        <v>6000</v>
      </c>
      <c r="L769" s="27"/>
      <c r="M769" s="27"/>
      <c r="N769" s="38"/>
      <c r="O769" s="10"/>
      <c r="P769" s="6"/>
      <c r="Q769" s="6"/>
    </row>
    <row r="770" s="8" customFormat="1" hidden="1" customHeight="1" spans="1:17">
      <c r="A770" s="21"/>
      <c r="B770" s="8" t="s">
        <v>708</v>
      </c>
      <c r="C770" s="8" t="s">
        <v>22</v>
      </c>
      <c r="D770" s="8" t="s">
        <v>1404</v>
      </c>
      <c r="E770" s="8" t="s">
        <v>1405</v>
      </c>
      <c r="F770" s="8" t="s">
        <v>1406</v>
      </c>
      <c r="G770" s="23"/>
      <c r="H770" s="23">
        <v>3600</v>
      </c>
      <c r="I770" s="27">
        <v>7692.30769230769</v>
      </c>
      <c r="J770" s="27"/>
      <c r="K770" s="27">
        <v>9000</v>
      </c>
      <c r="L770" s="27"/>
      <c r="M770" s="27"/>
      <c r="N770" s="38"/>
      <c r="O770" s="10"/>
      <c r="P770" s="6"/>
      <c r="Q770" s="6"/>
    </row>
    <row r="771" s="8" customFormat="1" hidden="1" customHeight="1" spans="1:17">
      <c r="A771" s="21"/>
      <c r="B771" s="8" t="s">
        <v>1408</v>
      </c>
      <c r="C771" s="8" t="s">
        <v>22</v>
      </c>
      <c r="D771" s="8" t="s">
        <v>1404</v>
      </c>
      <c r="E771" s="8" t="s">
        <v>1405</v>
      </c>
      <c r="F771" s="8" t="s">
        <v>1406</v>
      </c>
      <c r="G771" s="23"/>
      <c r="H771" s="23">
        <v>4800</v>
      </c>
      <c r="I771" s="27">
        <v>10256.4102564103</v>
      </c>
      <c r="J771" s="27"/>
      <c r="K771" s="27">
        <v>12000</v>
      </c>
      <c r="L771" s="27"/>
      <c r="M771" s="27"/>
      <c r="N771" s="38">
        <f>SUM(K771:K801)</f>
        <v>305849.9037</v>
      </c>
      <c r="O771" s="10"/>
      <c r="P771" s="6"/>
      <c r="Q771" s="6"/>
    </row>
    <row r="772" s="8" customFormat="1" hidden="1" customHeight="1" spans="1:17">
      <c r="A772" s="21"/>
      <c r="B772" s="8" t="s">
        <v>1409</v>
      </c>
      <c r="C772" s="8" t="s">
        <v>22</v>
      </c>
      <c r="D772" s="8" t="s">
        <v>1404</v>
      </c>
      <c r="E772" s="8" t="s">
        <v>1405</v>
      </c>
      <c r="F772" s="8" t="s">
        <v>1406</v>
      </c>
      <c r="G772" s="23"/>
      <c r="H772" s="23">
        <v>1200</v>
      </c>
      <c r="I772" s="27">
        <v>2564.10256410256</v>
      </c>
      <c r="J772" s="27"/>
      <c r="K772" s="27">
        <v>3000</v>
      </c>
      <c r="L772" s="27"/>
      <c r="M772" s="27"/>
      <c r="N772" s="38"/>
      <c r="O772" s="10"/>
      <c r="P772" s="6"/>
      <c r="Q772" s="6"/>
    </row>
    <row r="773" s="8" customFormat="1" hidden="1" customHeight="1" spans="1:17">
      <c r="A773" s="21"/>
      <c r="B773" s="8" t="s">
        <v>1410</v>
      </c>
      <c r="C773" s="8" t="s">
        <v>22</v>
      </c>
      <c r="D773" s="8" t="s">
        <v>1404</v>
      </c>
      <c r="E773" s="8" t="s">
        <v>1405</v>
      </c>
      <c r="F773" s="8" t="s">
        <v>1406</v>
      </c>
      <c r="G773" s="23"/>
      <c r="H773" s="23">
        <v>2106</v>
      </c>
      <c r="I773" s="27">
        <v>3780</v>
      </c>
      <c r="J773" s="27"/>
      <c r="K773" s="27">
        <v>4422.6</v>
      </c>
      <c r="L773" s="27"/>
      <c r="M773" s="27"/>
      <c r="N773" s="38"/>
      <c r="O773" s="10"/>
      <c r="P773" s="6"/>
      <c r="Q773" s="6"/>
    </row>
    <row r="774" s="1" customFormat="1" customHeight="1" spans="1:17">
      <c r="A774" s="12" t="s">
        <v>15</v>
      </c>
      <c r="B774" s="1" t="s">
        <v>711</v>
      </c>
      <c r="C774" s="25" t="s">
        <v>131</v>
      </c>
      <c r="D774" s="25" t="s">
        <v>1411</v>
      </c>
      <c r="E774" s="1" t="s">
        <v>1412</v>
      </c>
      <c r="F774" s="13" t="s">
        <v>1413</v>
      </c>
      <c r="G774" s="14" t="s">
        <v>20</v>
      </c>
      <c r="H774" s="13">
        <v>750</v>
      </c>
      <c r="I774" s="15">
        <v>16666.67</v>
      </c>
      <c r="J774" s="15">
        <f t="shared" ref="J774:J781" si="241">I774*0.17</f>
        <v>2833.3339</v>
      </c>
      <c r="K774" s="34">
        <f t="shared" ref="K774:K776" si="242">I774+J774</f>
        <v>19500.0039</v>
      </c>
      <c r="L774" s="41">
        <f>K774*0.936</f>
        <v>18252.0036504</v>
      </c>
      <c r="M774" s="41">
        <f>L774/H774</f>
        <v>24.3360048672</v>
      </c>
      <c r="N774" s="42"/>
      <c r="O774" s="17"/>
      <c r="P774" s="7"/>
      <c r="Q774" s="7"/>
    </row>
    <row r="775" s="8" customFormat="1" hidden="1" customHeight="1" spans="1:17">
      <c r="A775" s="21" t="s">
        <v>15</v>
      </c>
      <c r="B775" s="26" t="s">
        <v>209</v>
      </c>
      <c r="C775" s="26" t="s">
        <v>1414</v>
      </c>
      <c r="D775" s="8" t="s">
        <v>1415</v>
      </c>
      <c r="E775" s="8" t="s">
        <v>882</v>
      </c>
      <c r="G775" s="23"/>
      <c r="H775" s="8">
        <v>200</v>
      </c>
      <c r="I775" s="27">
        <v>4601.71</v>
      </c>
      <c r="J775" s="27">
        <v>782.29</v>
      </c>
      <c r="K775" s="36">
        <f t="shared" si="242"/>
        <v>5384</v>
      </c>
      <c r="L775" s="37"/>
      <c r="M775" s="37"/>
      <c r="N775" s="38"/>
      <c r="O775" s="10"/>
      <c r="P775" s="6"/>
      <c r="Q775" s="6"/>
    </row>
    <row r="776" s="1" customFormat="1" customHeight="1" spans="1:17">
      <c r="A776" s="12" t="s">
        <v>15</v>
      </c>
      <c r="B776" s="24" t="s">
        <v>473</v>
      </c>
      <c r="C776" s="25" t="s">
        <v>1416</v>
      </c>
      <c r="D776" s="25" t="s">
        <v>1417</v>
      </c>
      <c r="E776" s="1" t="s">
        <v>1418</v>
      </c>
      <c r="F776" s="13"/>
      <c r="G776" s="14"/>
      <c r="H776" s="13">
        <v>600</v>
      </c>
      <c r="I776" s="15">
        <v>1594.87</v>
      </c>
      <c r="J776" s="15">
        <v>271.13</v>
      </c>
      <c r="K776" s="34">
        <f t="shared" si="242"/>
        <v>1866</v>
      </c>
      <c r="L776" s="41">
        <f>K776*0.936</f>
        <v>1746.576</v>
      </c>
      <c r="M776" s="41">
        <f>L776/H776</f>
        <v>2.91096</v>
      </c>
      <c r="N776" s="42"/>
      <c r="O776" s="17"/>
      <c r="P776" s="7"/>
      <c r="Q776" s="7"/>
    </row>
    <row r="777" s="8" customFormat="1" hidden="1" customHeight="1" spans="1:17">
      <c r="A777" s="21" t="s">
        <v>15</v>
      </c>
      <c r="B777" s="8" t="s">
        <v>484</v>
      </c>
      <c r="C777" s="8" t="s">
        <v>1251</v>
      </c>
      <c r="D777" s="8" t="s">
        <v>1419</v>
      </c>
      <c r="E777" s="8" t="s">
        <v>325</v>
      </c>
      <c r="F777" s="8" t="s">
        <v>1420</v>
      </c>
      <c r="G777" s="23"/>
      <c r="H777" s="8">
        <v>30</v>
      </c>
      <c r="I777" s="27">
        <f>K777/1.17</f>
        <v>61.5384615384615</v>
      </c>
      <c r="J777" s="27">
        <f t="shared" si="241"/>
        <v>10.4615384615385</v>
      </c>
      <c r="K777" s="36">
        <v>72</v>
      </c>
      <c r="L777" s="37"/>
      <c r="M777" s="37"/>
      <c r="N777" s="38"/>
      <c r="O777" s="10"/>
      <c r="P777" s="6"/>
      <c r="Q777" s="6"/>
    </row>
    <row r="778" s="8" customFormat="1" hidden="1" customHeight="1" spans="1:17">
      <c r="A778" s="21" t="s">
        <v>15</v>
      </c>
      <c r="B778" s="8" t="s">
        <v>841</v>
      </c>
      <c r="C778" s="8" t="s">
        <v>1421</v>
      </c>
      <c r="D778" s="8" t="s">
        <v>1422</v>
      </c>
      <c r="E778" s="8" t="s">
        <v>1423</v>
      </c>
      <c r="F778" s="8" t="s">
        <v>1421</v>
      </c>
      <c r="G778" s="23" t="s">
        <v>20</v>
      </c>
      <c r="H778" s="8">
        <v>600</v>
      </c>
      <c r="I778" s="27">
        <v>14769.23</v>
      </c>
      <c r="J778" s="27">
        <f t="shared" si="241"/>
        <v>2510.7691</v>
      </c>
      <c r="K778" s="36">
        <f t="shared" ref="K778:K780" si="243">I778+J778</f>
        <v>17279.9991</v>
      </c>
      <c r="L778" s="37"/>
      <c r="M778" s="37"/>
      <c r="N778" s="38"/>
      <c r="O778" s="10"/>
      <c r="P778" s="6"/>
      <c r="Q778" s="6"/>
    </row>
    <row r="779" s="8" customFormat="1" hidden="1" customHeight="1" spans="1:17">
      <c r="A779" s="21" t="s">
        <v>15</v>
      </c>
      <c r="B779" s="8" t="s">
        <v>491</v>
      </c>
      <c r="C779" s="8" t="s">
        <v>1421</v>
      </c>
      <c r="D779" s="8" t="s">
        <v>1422</v>
      </c>
      <c r="E779" s="8" t="s">
        <v>1423</v>
      </c>
      <c r="F779" s="8" t="s">
        <v>1421</v>
      </c>
      <c r="G779" s="23" t="s">
        <v>20</v>
      </c>
      <c r="H779" s="8">
        <v>600</v>
      </c>
      <c r="I779" s="27">
        <v>14256.41</v>
      </c>
      <c r="J779" s="27">
        <f t="shared" si="241"/>
        <v>2423.5897</v>
      </c>
      <c r="K779" s="36">
        <f t="shared" si="243"/>
        <v>16679.9997</v>
      </c>
      <c r="L779" s="37"/>
      <c r="M779" s="37"/>
      <c r="N779" s="38"/>
      <c r="O779" s="10"/>
      <c r="P779" s="6"/>
      <c r="Q779" s="6"/>
    </row>
    <row r="780" s="8" customFormat="1" hidden="1" customHeight="1" spans="1:17">
      <c r="A780" s="21" t="s">
        <v>15</v>
      </c>
      <c r="B780" s="8" t="s">
        <v>266</v>
      </c>
      <c r="C780" s="8" t="s">
        <v>131</v>
      </c>
      <c r="D780" s="8" t="s">
        <v>949</v>
      </c>
      <c r="E780" s="8" t="s">
        <v>1424</v>
      </c>
      <c r="F780" s="8" t="s">
        <v>1425</v>
      </c>
      <c r="G780" s="23" t="s">
        <v>42</v>
      </c>
      <c r="H780" s="8">
        <v>400</v>
      </c>
      <c r="I780" s="27">
        <v>8762.39</v>
      </c>
      <c r="J780" s="27">
        <f t="shared" si="241"/>
        <v>1489.6063</v>
      </c>
      <c r="K780" s="36">
        <f t="shared" si="243"/>
        <v>10251.9963</v>
      </c>
      <c r="L780" s="37"/>
      <c r="M780" s="37"/>
      <c r="N780" s="38"/>
      <c r="O780" s="10"/>
      <c r="P780" s="6"/>
      <c r="Q780" s="6"/>
    </row>
    <row r="781" s="8" customFormat="1" hidden="1" customHeight="1" spans="1:17">
      <c r="A781" s="21"/>
      <c r="B781" s="8" t="s">
        <v>108</v>
      </c>
      <c r="C781" s="8" t="s">
        <v>22</v>
      </c>
      <c r="D781" s="8" t="s">
        <v>1426</v>
      </c>
      <c r="E781" s="8" t="s">
        <v>1427</v>
      </c>
      <c r="F781" s="8" t="s">
        <v>1428</v>
      </c>
      <c r="G781" s="23"/>
      <c r="H781" s="8">
        <v>100</v>
      </c>
      <c r="I781" s="27">
        <f t="shared" ref="I781:I785" si="244">K781/1.17</f>
        <v>4147.00854700855</v>
      </c>
      <c r="J781" s="27">
        <f t="shared" si="241"/>
        <v>704.991452991453</v>
      </c>
      <c r="K781" s="52">
        <v>4852</v>
      </c>
      <c r="L781" s="52"/>
      <c r="M781" s="52"/>
      <c r="N781" s="38"/>
      <c r="O781" s="10"/>
      <c r="P781" s="6"/>
      <c r="Q781" s="6"/>
    </row>
    <row r="782" s="8" customFormat="1" hidden="1" customHeight="1" spans="1:17">
      <c r="A782" s="21" t="s">
        <v>15</v>
      </c>
      <c r="B782" s="8" t="s">
        <v>33</v>
      </c>
      <c r="C782" s="8" t="s">
        <v>1429</v>
      </c>
      <c r="D782" s="8" t="s">
        <v>1430</v>
      </c>
      <c r="E782" s="8" t="s">
        <v>1431</v>
      </c>
      <c r="F782" s="8" t="s">
        <v>1432</v>
      </c>
      <c r="G782" s="23" t="s">
        <v>20</v>
      </c>
      <c r="H782" s="8">
        <v>400</v>
      </c>
      <c r="I782" s="45">
        <v>8464.96</v>
      </c>
      <c r="J782" s="27">
        <v>1439.04</v>
      </c>
      <c r="K782" s="36">
        <f t="shared" ref="K782:K792" si="245">I782+J782</f>
        <v>9904</v>
      </c>
      <c r="L782" s="37"/>
      <c r="M782" s="37"/>
      <c r="N782" s="38"/>
      <c r="O782" s="10"/>
      <c r="P782" s="6"/>
      <c r="Q782" s="6"/>
    </row>
    <row r="783" s="8" customFormat="1" hidden="1" customHeight="1" spans="1:17">
      <c r="A783" s="21" t="s">
        <v>15</v>
      </c>
      <c r="B783" s="26" t="s">
        <v>135</v>
      </c>
      <c r="C783" s="26" t="s">
        <v>95</v>
      </c>
      <c r="D783" s="8" t="s">
        <v>1433</v>
      </c>
      <c r="E783" s="8" t="s">
        <v>1434</v>
      </c>
      <c r="F783" s="8" t="s">
        <v>1435</v>
      </c>
      <c r="G783" s="23" t="s">
        <v>20</v>
      </c>
      <c r="H783" s="8">
        <v>200</v>
      </c>
      <c r="I783" s="45">
        <f t="shared" si="244"/>
        <v>9598.2905982906</v>
      </c>
      <c r="J783" s="27">
        <f t="shared" ref="J783:J785" si="246">K783-I783</f>
        <v>1631.7094017094</v>
      </c>
      <c r="K783" s="36">
        <v>11230</v>
      </c>
      <c r="L783" s="37"/>
      <c r="M783" s="37"/>
      <c r="N783" s="38"/>
      <c r="O783" s="10"/>
      <c r="P783" s="6"/>
      <c r="Q783" s="6"/>
    </row>
    <row r="784" s="8" customFormat="1" hidden="1" customHeight="1" spans="1:17">
      <c r="A784" s="21" t="s">
        <v>15</v>
      </c>
      <c r="B784" s="26" t="s">
        <v>21</v>
      </c>
      <c r="C784" s="26" t="s">
        <v>131</v>
      </c>
      <c r="D784" s="8" t="s">
        <v>1436</v>
      </c>
      <c r="E784" s="8" t="s">
        <v>1437</v>
      </c>
      <c r="F784" s="8" t="s">
        <v>1327</v>
      </c>
      <c r="G784" s="23" t="s">
        <v>26</v>
      </c>
      <c r="H784" s="8">
        <v>30</v>
      </c>
      <c r="I784" s="51">
        <f t="shared" si="244"/>
        <v>53.8461538461538</v>
      </c>
      <c r="J784" s="27">
        <f t="shared" si="246"/>
        <v>9.15384615384615</v>
      </c>
      <c r="K784" s="36">
        <v>63</v>
      </c>
      <c r="L784" s="37"/>
      <c r="M784" s="37"/>
      <c r="N784" s="38"/>
      <c r="O784" s="10"/>
      <c r="P784" s="6"/>
      <c r="Q784" s="6"/>
    </row>
    <row r="785" s="8" customFormat="1" hidden="1" customHeight="1" spans="1:17">
      <c r="A785" s="21" t="s">
        <v>15</v>
      </c>
      <c r="B785" s="26" t="s">
        <v>21</v>
      </c>
      <c r="C785" s="26" t="s">
        <v>170</v>
      </c>
      <c r="D785" s="8" t="s">
        <v>1438</v>
      </c>
      <c r="E785" s="8" t="s">
        <v>1042</v>
      </c>
      <c r="F785" s="8" t="s">
        <v>1107</v>
      </c>
      <c r="G785" s="23" t="s">
        <v>20</v>
      </c>
      <c r="H785" s="8">
        <v>50</v>
      </c>
      <c r="I785" s="53">
        <f t="shared" si="244"/>
        <v>247.863247863248</v>
      </c>
      <c r="J785" s="27">
        <f t="shared" si="246"/>
        <v>42.1367521367521</v>
      </c>
      <c r="K785" s="36">
        <v>290</v>
      </c>
      <c r="L785" s="37"/>
      <c r="M785" s="37"/>
      <c r="N785" s="38"/>
      <c r="O785" s="10"/>
      <c r="P785" s="6"/>
      <c r="Q785" s="6"/>
    </row>
    <row r="786" s="8" customFormat="1" hidden="1" customHeight="1" spans="1:17">
      <c r="A786" s="21" t="s">
        <v>15</v>
      </c>
      <c r="B786" s="8" t="s">
        <v>16</v>
      </c>
      <c r="C786" s="8" t="s">
        <v>131</v>
      </c>
      <c r="D786" s="8" t="s">
        <v>1439</v>
      </c>
      <c r="E786" s="8" t="s">
        <v>1440</v>
      </c>
      <c r="F786" s="8" t="s">
        <v>1441</v>
      </c>
      <c r="G786" s="23" t="s">
        <v>42</v>
      </c>
      <c r="H786" s="8">
        <v>150</v>
      </c>
      <c r="I786" s="50">
        <v>1166.67</v>
      </c>
      <c r="J786" s="27">
        <v>198.33</v>
      </c>
      <c r="K786" s="36">
        <f t="shared" si="245"/>
        <v>1365</v>
      </c>
      <c r="L786" s="37"/>
      <c r="M786" s="37"/>
      <c r="N786" s="38"/>
      <c r="O786" s="10"/>
      <c r="P786" s="6"/>
      <c r="Q786" s="6"/>
    </row>
    <row r="787" s="8" customFormat="1" hidden="1" customHeight="1" spans="1:17">
      <c r="A787" s="21" t="s">
        <v>15</v>
      </c>
      <c r="B787" s="8" t="s">
        <v>16</v>
      </c>
      <c r="C787" s="8" t="s">
        <v>131</v>
      </c>
      <c r="D787" s="8" t="s">
        <v>1439</v>
      </c>
      <c r="E787" s="8" t="s">
        <v>1442</v>
      </c>
      <c r="F787" s="8" t="s">
        <v>1441</v>
      </c>
      <c r="G787" s="23" t="s">
        <v>42</v>
      </c>
      <c r="H787" s="8">
        <v>300</v>
      </c>
      <c r="I787" s="35">
        <v>2333.33</v>
      </c>
      <c r="J787" s="27">
        <v>396.67</v>
      </c>
      <c r="K787" s="36">
        <f t="shared" si="245"/>
        <v>2730</v>
      </c>
      <c r="L787" s="37"/>
      <c r="M787" s="37"/>
      <c r="N787" s="38"/>
      <c r="O787" s="10"/>
      <c r="P787" s="6"/>
      <c r="Q787" s="6"/>
    </row>
    <row r="788" s="8" customFormat="1" hidden="1" customHeight="1" spans="1:17">
      <c r="A788" s="21" t="s">
        <v>15</v>
      </c>
      <c r="B788" s="8" t="s">
        <v>16</v>
      </c>
      <c r="C788" s="8" t="s">
        <v>131</v>
      </c>
      <c r="D788" s="8" t="s">
        <v>1439</v>
      </c>
      <c r="E788" s="8" t="s">
        <v>1442</v>
      </c>
      <c r="F788" s="8" t="s">
        <v>1441</v>
      </c>
      <c r="G788" s="23" t="s">
        <v>42</v>
      </c>
      <c r="H788" s="8">
        <v>510</v>
      </c>
      <c r="I788" s="35">
        <v>3966.67</v>
      </c>
      <c r="J788" s="27">
        <v>674.33</v>
      </c>
      <c r="K788" s="36">
        <f t="shared" si="245"/>
        <v>4641</v>
      </c>
      <c r="L788" s="37"/>
      <c r="M788" s="37"/>
      <c r="N788" s="38"/>
      <c r="O788" s="10"/>
      <c r="P788" s="6"/>
      <c r="Q788" s="6"/>
    </row>
    <row r="789" s="8" customFormat="1" hidden="1" customHeight="1" spans="1:17">
      <c r="A789" s="21" t="s">
        <v>15</v>
      </c>
      <c r="B789" s="8" t="s">
        <v>245</v>
      </c>
      <c r="C789" s="8" t="s">
        <v>131</v>
      </c>
      <c r="D789" s="8" t="s">
        <v>1439</v>
      </c>
      <c r="E789" s="8" t="s">
        <v>1442</v>
      </c>
      <c r="F789" s="8" t="s">
        <v>1441</v>
      </c>
      <c r="G789" s="23" t="s">
        <v>42</v>
      </c>
      <c r="H789" s="8">
        <v>120</v>
      </c>
      <c r="I789" s="35">
        <v>642.05</v>
      </c>
      <c r="J789" s="27">
        <v>109.15</v>
      </c>
      <c r="K789" s="36">
        <f t="shared" si="245"/>
        <v>751.2</v>
      </c>
      <c r="L789" s="37"/>
      <c r="M789" s="37"/>
      <c r="N789" s="38"/>
      <c r="O789" s="10"/>
      <c r="P789" s="6"/>
      <c r="Q789" s="6"/>
    </row>
    <row r="790" s="8" customFormat="1" hidden="1" customHeight="1" spans="1:17">
      <c r="A790" s="21" t="s">
        <v>15</v>
      </c>
      <c r="B790" s="8" t="s">
        <v>16</v>
      </c>
      <c r="C790" s="8" t="s">
        <v>131</v>
      </c>
      <c r="D790" s="8" t="s">
        <v>1443</v>
      </c>
      <c r="E790" s="8" t="s">
        <v>1442</v>
      </c>
      <c r="F790" s="8" t="s">
        <v>1441</v>
      </c>
      <c r="G790" s="23" t="s">
        <v>42</v>
      </c>
      <c r="H790" s="8">
        <v>300</v>
      </c>
      <c r="I790" s="35">
        <v>1605.13</v>
      </c>
      <c r="J790" s="27">
        <v>272.87</v>
      </c>
      <c r="K790" s="36">
        <f t="shared" si="245"/>
        <v>1878</v>
      </c>
      <c r="L790" s="37"/>
      <c r="M790" s="37"/>
      <c r="N790" s="38"/>
      <c r="O790" s="10"/>
      <c r="P790" s="6"/>
      <c r="Q790" s="6"/>
    </row>
    <row r="791" s="8" customFormat="1" hidden="1" customHeight="1" spans="1:17">
      <c r="A791" s="21" t="s">
        <v>15</v>
      </c>
      <c r="B791" s="8" t="s">
        <v>16</v>
      </c>
      <c r="C791" s="8" t="s">
        <v>131</v>
      </c>
      <c r="D791" s="8" t="s">
        <v>1443</v>
      </c>
      <c r="E791" s="8" t="s">
        <v>1442</v>
      </c>
      <c r="F791" s="8" t="s">
        <v>1441</v>
      </c>
      <c r="G791" s="23" t="s">
        <v>42</v>
      </c>
      <c r="H791" s="8">
        <v>210</v>
      </c>
      <c r="I791" s="35">
        <v>1123.59</v>
      </c>
      <c r="J791" s="27">
        <v>191.01</v>
      </c>
      <c r="K791" s="36">
        <f t="shared" si="245"/>
        <v>1314.6</v>
      </c>
      <c r="L791" s="37"/>
      <c r="M791" s="37"/>
      <c r="N791" s="38"/>
      <c r="O791" s="10"/>
      <c r="P791" s="6"/>
      <c r="Q791" s="6"/>
    </row>
    <row r="792" s="8" customFormat="1" hidden="1" customHeight="1" spans="1:17">
      <c r="A792" s="21" t="s">
        <v>15</v>
      </c>
      <c r="B792" s="8" t="s">
        <v>245</v>
      </c>
      <c r="C792" s="8" t="s">
        <v>131</v>
      </c>
      <c r="D792" s="8" t="s">
        <v>1443</v>
      </c>
      <c r="E792" s="8" t="s">
        <v>1442</v>
      </c>
      <c r="F792" s="8" t="s">
        <v>1441</v>
      </c>
      <c r="G792" s="23" t="s">
        <v>42</v>
      </c>
      <c r="H792" s="8">
        <v>180</v>
      </c>
      <c r="I792" s="35">
        <v>1400</v>
      </c>
      <c r="J792" s="27">
        <v>238</v>
      </c>
      <c r="K792" s="36">
        <f t="shared" si="245"/>
        <v>1638</v>
      </c>
      <c r="L792" s="37"/>
      <c r="M792" s="37"/>
      <c r="N792" s="38"/>
      <c r="O792" s="10"/>
      <c r="P792" s="6"/>
      <c r="Q792" s="6"/>
    </row>
    <row r="793" s="1" customFormat="1" customHeight="1" spans="1:17">
      <c r="A793" s="12" t="s">
        <v>15</v>
      </c>
      <c r="B793" s="24" t="s">
        <v>108</v>
      </c>
      <c r="C793" s="25" t="s">
        <v>22</v>
      </c>
      <c r="D793" s="25" t="s">
        <v>1444</v>
      </c>
      <c r="E793" s="1" t="s">
        <v>1445</v>
      </c>
      <c r="F793" s="13" t="s">
        <v>646</v>
      </c>
      <c r="G793" s="14" t="s">
        <v>42</v>
      </c>
      <c r="H793" s="13">
        <v>150</v>
      </c>
      <c r="I793" s="15">
        <f t="shared" ref="I793:I795" si="247">K793/1.17</f>
        <v>5051.28205128205</v>
      </c>
      <c r="J793" s="15">
        <f t="shared" ref="J793:J797" si="248">K793-I793</f>
        <v>858.717948717948</v>
      </c>
      <c r="K793" s="34">
        <v>5910</v>
      </c>
      <c r="L793" s="41">
        <f>K793*0.936</f>
        <v>5531.76</v>
      </c>
      <c r="M793" s="41">
        <f>L793/H793</f>
        <v>36.8784</v>
      </c>
      <c r="N793" s="42"/>
      <c r="O793" s="17"/>
      <c r="P793" s="7"/>
      <c r="Q793" s="7"/>
    </row>
    <row r="794" s="1" customFormat="1" customHeight="1" spans="1:17">
      <c r="A794" s="12" t="s">
        <v>15</v>
      </c>
      <c r="B794" s="24" t="s">
        <v>108</v>
      </c>
      <c r="C794" s="25" t="s">
        <v>22</v>
      </c>
      <c r="D794" s="25" t="s">
        <v>1444</v>
      </c>
      <c r="E794" s="1" t="s">
        <v>1445</v>
      </c>
      <c r="F794" s="13" t="s">
        <v>646</v>
      </c>
      <c r="G794" s="14" t="s">
        <v>42</v>
      </c>
      <c r="H794" s="13">
        <v>30</v>
      </c>
      <c r="I794" s="15">
        <f t="shared" si="247"/>
        <v>1010.25641025641</v>
      </c>
      <c r="J794" s="15">
        <f t="shared" si="248"/>
        <v>171.74358974359</v>
      </c>
      <c r="K794" s="34">
        <v>1182</v>
      </c>
      <c r="L794" s="41">
        <f>K794*0.936</f>
        <v>1106.352</v>
      </c>
      <c r="M794" s="41">
        <f>L794/H794</f>
        <v>36.8784</v>
      </c>
      <c r="N794" s="42"/>
      <c r="O794" s="17"/>
      <c r="P794" s="7"/>
      <c r="Q794" s="7"/>
    </row>
    <row r="795" s="1" customFormat="1" customHeight="1" spans="1:17">
      <c r="A795" s="12"/>
      <c r="B795" s="1" t="s">
        <v>108</v>
      </c>
      <c r="C795" s="25" t="s">
        <v>22</v>
      </c>
      <c r="D795" s="25" t="s">
        <v>1444</v>
      </c>
      <c r="E795" s="1" t="s">
        <v>1445</v>
      </c>
      <c r="F795" s="13" t="s">
        <v>646</v>
      </c>
      <c r="G795" s="14"/>
      <c r="H795" s="13">
        <v>150</v>
      </c>
      <c r="I795" s="15">
        <f t="shared" si="247"/>
        <v>5051.28205128205</v>
      </c>
      <c r="J795" s="15">
        <f>I795*0.17</f>
        <v>858.717948717949</v>
      </c>
      <c r="K795" s="43">
        <v>5910</v>
      </c>
      <c r="L795" s="41">
        <f>K795*0.936</f>
        <v>5531.76</v>
      </c>
      <c r="M795" s="41">
        <f>L795/H795</f>
        <v>36.8784</v>
      </c>
      <c r="N795" s="42"/>
      <c r="O795" s="17"/>
      <c r="P795" s="7"/>
      <c r="Q795" s="7"/>
    </row>
    <row r="796" s="1" customFormat="1" customHeight="1" spans="1:17">
      <c r="A796" s="12" t="s">
        <v>15</v>
      </c>
      <c r="B796" s="24" t="s">
        <v>473</v>
      </c>
      <c r="C796" s="25" t="s">
        <v>131</v>
      </c>
      <c r="D796" s="25" t="s">
        <v>1446</v>
      </c>
      <c r="E796" s="1" t="s">
        <v>993</v>
      </c>
      <c r="F796" s="13"/>
      <c r="G796" s="14"/>
      <c r="H796" s="13">
        <v>150</v>
      </c>
      <c r="I796" s="15">
        <v>398.72</v>
      </c>
      <c r="J796" s="15">
        <v>67.78</v>
      </c>
      <c r="K796" s="34">
        <f>I796+J796</f>
        <v>466.5</v>
      </c>
      <c r="L796" s="41">
        <f>K796*0.936</f>
        <v>436.644</v>
      </c>
      <c r="M796" s="41">
        <f>L796/H796</f>
        <v>2.91096</v>
      </c>
      <c r="N796" s="42"/>
      <c r="O796" s="17"/>
      <c r="P796" s="7"/>
      <c r="Q796" s="7"/>
    </row>
    <row r="797" s="1" customFormat="1" customHeight="1" spans="1:17">
      <c r="A797" s="12" t="s">
        <v>15</v>
      </c>
      <c r="B797" s="24" t="s">
        <v>1143</v>
      </c>
      <c r="C797" s="25" t="s">
        <v>1429</v>
      </c>
      <c r="D797" s="25" t="s">
        <v>1447</v>
      </c>
      <c r="E797" s="1" t="s">
        <v>1448</v>
      </c>
      <c r="F797" s="13" t="s">
        <v>287</v>
      </c>
      <c r="G797" s="14" t="s">
        <v>42</v>
      </c>
      <c r="H797" s="13">
        <v>200</v>
      </c>
      <c r="I797" s="39">
        <f t="shared" ref="I797:I804" si="249">K797/1.17</f>
        <v>52649.5726495727</v>
      </c>
      <c r="J797" s="15">
        <f t="shared" si="248"/>
        <v>8950.42735042734</v>
      </c>
      <c r="K797" s="34">
        <v>61600</v>
      </c>
      <c r="L797" s="41">
        <f>K797*0.936</f>
        <v>57657.6</v>
      </c>
      <c r="M797" s="41">
        <f>L797/H797</f>
        <v>288.288</v>
      </c>
      <c r="N797" s="42"/>
      <c r="O797" s="17"/>
      <c r="P797" s="7"/>
      <c r="Q797" s="7"/>
    </row>
    <row r="798" s="8" customFormat="1" hidden="1" customHeight="1" spans="1:17">
      <c r="A798" s="21" t="s">
        <v>15</v>
      </c>
      <c r="B798" s="8" t="s">
        <v>166</v>
      </c>
      <c r="C798" s="8" t="s">
        <v>270</v>
      </c>
      <c r="D798" s="8" t="s">
        <v>1449</v>
      </c>
      <c r="E798" s="8" t="s">
        <v>1450</v>
      </c>
      <c r="F798" s="8" t="s">
        <v>270</v>
      </c>
      <c r="G798" s="23" t="s">
        <v>20</v>
      </c>
      <c r="H798" s="8">
        <v>800</v>
      </c>
      <c r="I798" s="27">
        <v>25982.91</v>
      </c>
      <c r="J798" s="27">
        <f>I798*0.17</f>
        <v>4417.0947</v>
      </c>
      <c r="K798" s="36">
        <f>I798+J798</f>
        <v>30400.0047</v>
      </c>
      <c r="L798" s="37"/>
      <c r="M798" s="37"/>
      <c r="N798" s="38"/>
      <c r="O798" s="10"/>
      <c r="P798" s="6"/>
      <c r="Q798" s="6"/>
    </row>
    <row r="799" s="8" customFormat="1" hidden="1" customHeight="1" spans="1:17">
      <c r="A799" s="21" t="s">
        <v>15</v>
      </c>
      <c r="B799" s="26" t="s">
        <v>1451</v>
      </c>
      <c r="C799" s="26" t="s">
        <v>270</v>
      </c>
      <c r="D799" s="8" t="s">
        <v>1449</v>
      </c>
      <c r="E799" s="8" t="s">
        <v>1450</v>
      </c>
      <c r="F799" s="8" t="s">
        <v>270</v>
      </c>
      <c r="G799" s="23" t="s">
        <v>20</v>
      </c>
      <c r="H799" s="8">
        <v>800</v>
      </c>
      <c r="I799" s="53">
        <f t="shared" si="249"/>
        <v>23911.1111111111</v>
      </c>
      <c r="J799" s="27">
        <f t="shared" ref="J799:J803" si="250">K799-I799</f>
        <v>4064.88888888889</v>
      </c>
      <c r="K799" s="36">
        <v>27976</v>
      </c>
      <c r="L799" s="37"/>
      <c r="M799" s="37"/>
      <c r="N799" s="38"/>
      <c r="O799" s="10"/>
      <c r="P799" s="6"/>
      <c r="Q799" s="6"/>
    </row>
    <row r="800" s="8" customFormat="1" hidden="1" customHeight="1" spans="1:17">
      <c r="A800" s="21" t="s">
        <v>15</v>
      </c>
      <c r="B800" s="8" t="s">
        <v>1452</v>
      </c>
      <c r="C800" s="8" t="s">
        <v>1453</v>
      </c>
      <c r="D800" s="8" t="s">
        <v>1454</v>
      </c>
      <c r="E800" s="8" t="s">
        <v>1455</v>
      </c>
      <c r="F800" s="8" t="s">
        <v>1456</v>
      </c>
      <c r="G800" s="23" t="s">
        <v>20</v>
      </c>
      <c r="H800" s="8">
        <v>600</v>
      </c>
      <c r="I800" s="53">
        <f t="shared" si="249"/>
        <v>11241.0256410256</v>
      </c>
      <c r="J800" s="27">
        <f t="shared" si="250"/>
        <v>1910.97435897436</v>
      </c>
      <c r="K800" s="36">
        <v>13152</v>
      </c>
      <c r="L800" s="37"/>
      <c r="M800" s="37"/>
      <c r="N800" s="38"/>
      <c r="O800" s="10"/>
      <c r="P800" s="6"/>
      <c r="Q800" s="6"/>
    </row>
    <row r="801" s="8" customFormat="1" hidden="1" customHeight="1" spans="1:17">
      <c r="A801" s="21" t="s">
        <v>15</v>
      </c>
      <c r="B801" s="26" t="s">
        <v>121</v>
      </c>
      <c r="C801" s="26" t="s">
        <v>267</v>
      </c>
      <c r="D801" s="26" t="s">
        <v>1457</v>
      </c>
      <c r="E801" s="8" t="s">
        <v>1458</v>
      </c>
      <c r="F801" s="8" t="s">
        <v>1459</v>
      </c>
      <c r="G801" s="23" t="s">
        <v>20</v>
      </c>
      <c r="H801" s="8">
        <v>1400</v>
      </c>
      <c r="I801" s="53">
        <f t="shared" si="249"/>
        <v>24051.2820512821</v>
      </c>
      <c r="J801" s="27">
        <f t="shared" si="250"/>
        <v>4088.71794871795</v>
      </c>
      <c r="K801" s="36">
        <v>28140</v>
      </c>
      <c r="L801" s="37"/>
      <c r="M801" s="37"/>
      <c r="N801" s="38"/>
      <c r="O801" s="10"/>
      <c r="P801" s="6"/>
      <c r="Q801" s="6"/>
    </row>
    <row r="802" s="8" customFormat="1" hidden="1" customHeight="1" spans="1:17">
      <c r="A802" s="21" t="s">
        <v>15</v>
      </c>
      <c r="B802" s="26" t="s">
        <v>21</v>
      </c>
      <c r="C802" s="26" t="s">
        <v>53</v>
      </c>
      <c r="D802" s="8" t="s">
        <v>1460</v>
      </c>
      <c r="E802" s="8" t="s">
        <v>1461</v>
      </c>
      <c r="F802" s="8" t="s">
        <v>287</v>
      </c>
      <c r="G802" s="23" t="s">
        <v>20</v>
      </c>
      <c r="H802" s="8">
        <v>50</v>
      </c>
      <c r="I802" s="53">
        <f t="shared" si="249"/>
        <v>337.606837606838</v>
      </c>
      <c r="J802" s="27">
        <f t="shared" si="250"/>
        <v>57.3931623931624</v>
      </c>
      <c r="K802" s="54">
        <v>395</v>
      </c>
      <c r="L802" s="55"/>
      <c r="M802" s="55"/>
      <c r="N802" s="38">
        <f>SUM(K802:K827)</f>
        <v>116759.40753</v>
      </c>
      <c r="O802" s="10"/>
      <c r="P802" s="6"/>
      <c r="Q802" s="6"/>
    </row>
    <row r="803" s="8" customFormat="1" hidden="1" customHeight="1" spans="1:17">
      <c r="A803" s="21" t="s">
        <v>15</v>
      </c>
      <c r="B803" s="26" t="s">
        <v>21</v>
      </c>
      <c r="C803" s="26" t="s">
        <v>53</v>
      </c>
      <c r="D803" s="8" t="s">
        <v>1462</v>
      </c>
      <c r="E803" s="8" t="s">
        <v>1463</v>
      </c>
      <c r="F803" s="8" t="s">
        <v>287</v>
      </c>
      <c r="G803" s="23" t="s">
        <v>42</v>
      </c>
      <c r="H803" s="8">
        <v>120</v>
      </c>
      <c r="I803" s="53">
        <f t="shared" si="249"/>
        <v>714.871794871795</v>
      </c>
      <c r="J803" s="27">
        <f t="shared" si="250"/>
        <v>121.528205128205</v>
      </c>
      <c r="K803" s="54">
        <v>836.4</v>
      </c>
      <c r="L803" s="55"/>
      <c r="M803" s="55"/>
      <c r="N803" s="38"/>
      <c r="O803" s="10"/>
      <c r="P803" s="6"/>
      <c r="Q803" s="6"/>
    </row>
    <row r="804" s="8" customFormat="1" hidden="1" customHeight="1" spans="1:17">
      <c r="A804" s="21" t="s">
        <v>15</v>
      </c>
      <c r="B804" s="8" t="s">
        <v>160</v>
      </c>
      <c r="C804" s="8" t="s">
        <v>246</v>
      </c>
      <c r="D804" s="8" t="s">
        <v>1464</v>
      </c>
      <c r="E804" s="8" t="s">
        <v>593</v>
      </c>
      <c r="F804" s="8" t="s">
        <v>246</v>
      </c>
      <c r="G804" s="23" t="s">
        <v>249</v>
      </c>
      <c r="H804" s="8">
        <v>3</v>
      </c>
      <c r="I804" s="27">
        <f t="shared" si="249"/>
        <v>141.025641025641</v>
      </c>
      <c r="J804" s="27">
        <f t="shared" ref="J804:J813" si="251">I804*0.17</f>
        <v>23.974358974359</v>
      </c>
      <c r="K804" s="36">
        <v>165</v>
      </c>
      <c r="L804" s="37"/>
      <c r="M804" s="37"/>
      <c r="N804" s="38"/>
      <c r="O804" s="10"/>
      <c r="P804" s="6"/>
      <c r="Q804" s="6"/>
    </row>
    <row r="805" s="8" customFormat="1" hidden="1" customHeight="1" spans="1:17">
      <c r="A805" s="21" t="s">
        <v>15</v>
      </c>
      <c r="B805" s="8" t="s">
        <v>1465</v>
      </c>
      <c r="C805" s="8" t="s">
        <v>1466</v>
      </c>
      <c r="D805" s="8" t="s">
        <v>1467</v>
      </c>
      <c r="E805" s="8" t="s">
        <v>1468</v>
      </c>
      <c r="F805" s="8" t="s">
        <v>270</v>
      </c>
      <c r="G805" s="23" t="s">
        <v>20</v>
      </c>
      <c r="H805" s="8">
        <v>300</v>
      </c>
      <c r="I805" s="27">
        <v>4941.029</v>
      </c>
      <c r="J805" s="27">
        <f t="shared" si="251"/>
        <v>839.97493</v>
      </c>
      <c r="K805" s="36">
        <f>I805+J805</f>
        <v>5781.00393</v>
      </c>
      <c r="L805" s="37"/>
      <c r="M805" s="37"/>
      <c r="N805" s="38"/>
      <c r="O805" s="10"/>
      <c r="P805" s="6"/>
      <c r="Q805" s="6"/>
    </row>
    <row r="806" s="8" customFormat="1" hidden="1" customHeight="1" spans="1:17">
      <c r="A806" s="21" t="s">
        <v>15</v>
      </c>
      <c r="B806" s="8" t="s">
        <v>21</v>
      </c>
      <c r="C806" s="8" t="s">
        <v>131</v>
      </c>
      <c r="D806" s="8" t="s">
        <v>1469</v>
      </c>
      <c r="E806" s="8" t="s">
        <v>1470</v>
      </c>
      <c r="F806" s="27" t="s">
        <v>489</v>
      </c>
      <c r="G806" s="23"/>
      <c r="H806" s="8">
        <v>50</v>
      </c>
      <c r="I806" s="27">
        <f t="shared" ref="I806:I810" si="252">K806/1.17</f>
        <v>205.128205128205</v>
      </c>
      <c r="J806" s="27">
        <f t="shared" si="251"/>
        <v>34.8717948717949</v>
      </c>
      <c r="K806" s="36">
        <v>240</v>
      </c>
      <c r="L806" s="37"/>
      <c r="M806" s="37"/>
      <c r="N806" s="38"/>
      <c r="O806" s="10"/>
      <c r="P806" s="6"/>
      <c r="Q806" s="6"/>
    </row>
    <row r="807" s="8" customFormat="1" hidden="1" customHeight="1" spans="1:17">
      <c r="A807" s="21" t="s">
        <v>15</v>
      </c>
      <c r="B807" s="8" t="s">
        <v>484</v>
      </c>
      <c r="C807" s="8" t="s">
        <v>170</v>
      </c>
      <c r="D807" s="8" t="s">
        <v>1471</v>
      </c>
      <c r="E807" s="8" t="s">
        <v>1472</v>
      </c>
      <c r="F807" s="8" t="s">
        <v>1473</v>
      </c>
      <c r="G807" s="23" t="s">
        <v>20</v>
      </c>
      <c r="H807" s="8">
        <v>50</v>
      </c>
      <c r="I807" s="27">
        <f t="shared" si="252"/>
        <v>170.940170940171</v>
      </c>
      <c r="J807" s="27">
        <f t="shared" si="251"/>
        <v>29.0598290598291</v>
      </c>
      <c r="K807" s="36">
        <v>200</v>
      </c>
      <c r="L807" s="37"/>
      <c r="M807" s="37"/>
      <c r="N807" s="38"/>
      <c r="O807" s="10"/>
      <c r="P807" s="6"/>
      <c r="Q807" s="6"/>
    </row>
    <row r="808" s="8" customFormat="1" hidden="1" customHeight="1" spans="1:17">
      <c r="A808" s="29" t="s">
        <v>15</v>
      </c>
      <c r="B808" s="6" t="s">
        <v>21</v>
      </c>
      <c r="C808" s="6" t="s">
        <v>170</v>
      </c>
      <c r="D808" s="6" t="s">
        <v>1471</v>
      </c>
      <c r="E808" s="6" t="s">
        <v>1474</v>
      </c>
      <c r="F808" s="6" t="s">
        <v>1091</v>
      </c>
      <c r="G808" s="6"/>
      <c r="H808" s="6">
        <v>28</v>
      </c>
      <c r="I808" s="44">
        <f t="shared" si="252"/>
        <v>71.7948717948718</v>
      </c>
      <c r="J808" s="44">
        <f t="shared" si="251"/>
        <v>12.2051282051282</v>
      </c>
      <c r="K808" s="36">
        <v>84</v>
      </c>
      <c r="L808" s="37"/>
      <c r="M808" s="37"/>
      <c r="N808" s="38"/>
      <c r="O808" s="10"/>
      <c r="P808" s="6"/>
      <c r="Q808" s="6"/>
    </row>
    <row r="809" s="8" customFormat="1" hidden="1" customHeight="1" spans="1:17">
      <c r="A809" s="21" t="s">
        <v>15</v>
      </c>
      <c r="B809" s="8" t="s">
        <v>21</v>
      </c>
      <c r="C809" s="8" t="s">
        <v>170</v>
      </c>
      <c r="D809" s="8" t="s">
        <v>1471</v>
      </c>
      <c r="E809" s="8" t="s">
        <v>1474</v>
      </c>
      <c r="F809" s="8" t="s">
        <v>1091</v>
      </c>
      <c r="G809" s="23"/>
      <c r="H809" s="8">
        <v>32</v>
      </c>
      <c r="I809" s="27">
        <f t="shared" si="252"/>
        <v>82.0512820512821</v>
      </c>
      <c r="J809" s="27">
        <f t="shared" si="251"/>
        <v>13.948717948718</v>
      </c>
      <c r="K809" s="36">
        <v>96</v>
      </c>
      <c r="L809" s="37"/>
      <c r="M809" s="37"/>
      <c r="N809" s="38"/>
      <c r="O809" s="10"/>
      <c r="P809" s="6"/>
      <c r="Q809" s="6"/>
    </row>
    <row r="810" s="8" customFormat="1" hidden="1" customHeight="1" spans="1:17">
      <c r="A810" s="21"/>
      <c r="B810" s="8" t="s">
        <v>21</v>
      </c>
      <c r="C810" s="8" t="s">
        <v>170</v>
      </c>
      <c r="D810" s="8" t="s">
        <v>1471</v>
      </c>
      <c r="E810" s="8" t="s">
        <v>1475</v>
      </c>
      <c r="F810" s="8" t="s">
        <v>538</v>
      </c>
      <c r="G810" s="23"/>
      <c r="H810" s="8">
        <v>30</v>
      </c>
      <c r="I810" s="27">
        <f t="shared" si="252"/>
        <v>89.7435897435898</v>
      </c>
      <c r="J810" s="27">
        <f t="shared" si="251"/>
        <v>15.2564102564103</v>
      </c>
      <c r="K810" s="48">
        <v>105</v>
      </c>
      <c r="L810" s="48"/>
      <c r="M810" s="48"/>
      <c r="N810" s="38"/>
      <c r="O810" s="10"/>
      <c r="P810" s="6"/>
      <c r="Q810" s="6"/>
    </row>
    <row r="811" s="8" customFormat="1" hidden="1" customHeight="1" spans="1:17">
      <c r="A811" s="21" t="s">
        <v>15</v>
      </c>
      <c r="B811" s="8" t="s">
        <v>1476</v>
      </c>
      <c r="C811" s="8" t="s">
        <v>1477</v>
      </c>
      <c r="D811" s="8" t="s">
        <v>1478</v>
      </c>
      <c r="E811" s="8" t="s">
        <v>1479</v>
      </c>
      <c r="F811" s="8" t="s">
        <v>1477</v>
      </c>
      <c r="G811" s="23" t="s">
        <v>42</v>
      </c>
      <c r="H811" s="8">
        <v>600</v>
      </c>
      <c r="I811" s="27">
        <v>3076.92</v>
      </c>
      <c r="J811" s="27">
        <f t="shared" si="251"/>
        <v>523.0764</v>
      </c>
      <c r="K811" s="36">
        <f>I811+J811</f>
        <v>3599.9964</v>
      </c>
      <c r="L811" s="37"/>
      <c r="M811" s="37"/>
      <c r="N811" s="38"/>
      <c r="O811" s="10"/>
      <c r="P811" s="6"/>
      <c r="Q811" s="6"/>
    </row>
    <row r="812" s="8" customFormat="1" hidden="1" customHeight="1" spans="1:17">
      <c r="A812" s="21" t="s">
        <v>15</v>
      </c>
      <c r="B812" s="8" t="s">
        <v>1192</v>
      </c>
      <c r="C812" s="8" t="s">
        <v>1477</v>
      </c>
      <c r="D812" s="8" t="s">
        <v>1478</v>
      </c>
      <c r="E812" s="8" t="s">
        <v>1479</v>
      </c>
      <c r="F812" s="8" t="s">
        <v>1477</v>
      </c>
      <c r="G812" s="23" t="s">
        <v>42</v>
      </c>
      <c r="H812" s="8">
        <v>1500</v>
      </c>
      <c r="I812" s="27">
        <v>7692.31</v>
      </c>
      <c r="J812" s="27">
        <f t="shared" si="251"/>
        <v>1307.6927</v>
      </c>
      <c r="K812" s="36">
        <f>I812+J812</f>
        <v>9000.0027</v>
      </c>
      <c r="L812" s="37"/>
      <c r="M812" s="37"/>
      <c r="N812" s="38"/>
      <c r="O812" s="10"/>
      <c r="P812" s="6"/>
      <c r="Q812" s="6"/>
    </row>
    <row r="813" s="8" customFormat="1" hidden="1" customHeight="1" spans="1:17">
      <c r="A813" s="21"/>
      <c r="B813" s="8" t="s">
        <v>21</v>
      </c>
      <c r="C813" s="8" t="s">
        <v>131</v>
      </c>
      <c r="D813" s="8" t="s">
        <v>1480</v>
      </c>
      <c r="E813" s="8" t="s">
        <v>1481</v>
      </c>
      <c r="F813" s="8" t="s">
        <v>764</v>
      </c>
      <c r="G813" s="23"/>
      <c r="H813" s="8">
        <v>100</v>
      </c>
      <c r="I813" s="27">
        <f t="shared" ref="I813:I820" si="253">K813/1.17</f>
        <v>1806.83760683761</v>
      </c>
      <c r="J813" s="27">
        <f t="shared" si="251"/>
        <v>307.162393162393</v>
      </c>
      <c r="K813" s="47">
        <v>2114</v>
      </c>
      <c r="L813" s="47"/>
      <c r="M813" s="47"/>
      <c r="N813" s="38"/>
      <c r="O813" s="10"/>
      <c r="P813" s="6"/>
      <c r="Q813" s="6"/>
    </row>
    <row r="814" s="8" customFormat="1" hidden="1" customHeight="1" spans="1:17">
      <c r="A814" s="21" t="s">
        <v>15</v>
      </c>
      <c r="B814" s="8" t="s">
        <v>260</v>
      </c>
      <c r="C814" s="8" t="s">
        <v>1482</v>
      </c>
      <c r="D814" s="8" t="s">
        <v>1483</v>
      </c>
      <c r="E814" s="8" t="s">
        <v>1484</v>
      </c>
      <c r="F814" s="8" t="s">
        <v>1485</v>
      </c>
      <c r="G814" s="23" t="s">
        <v>278</v>
      </c>
      <c r="H814" s="8">
        <v>3</v>
      </c>
      <c r="I814" s="45">
        <f t="shared" si="253"/>
        <v>1018.97435897436</v>
      </c>
      <c r="J814" s="27">
        <f t="shared" ref="J814:J819" si="254">K814-I814</f>
        <v>173.225641025641</v>
      </c>
      <c r="K814" s="36">
        <v>1192.2</v>
      </c>
      <c r="L814" s="37"/>
      <c r="M814" s="37"/>
      <c r="N814" s="38"/>
      <c r="O814" s="10"/>
      <c r="P814" s="6"/>
      <c r="Q814" s="6"/>
    </row>
    <row r="815" s="8" customFormat="1" hidden="1" customHeight="1" spans="1:17">
      <c r="A815" s="64" t="s">
        <v>15</v>
      </c>
      <c r="B815" s="10" t="s">
        <v>260</v>
      </c>
      <c r="C815" s="10" t="s">
        <v>1482</v>
      </c>
      <c r="D815" s="10" t="s">
        <v>1483</v>
      </c>
      <c r="E815" s="10" t="s">
        <v>1486</v>
      </c>
      <c r="F815" s="10" t="s">
        <v>1485</v>
      </c>
      <c r="G815" s="10" t="s">
        <v>278</v>
      </c>
      <c r="H815" s="10">
        <v>3</v>
      </c>
      <c r="I815" s="70">
        <f t="shared" si="253"/>
        <v>-14.1025641025641</v>
      </c>
      <c r="J815" s="68">
        <f t="shared" si="254"/>
        <v>-2.3974358974359</v>
      </c>
      <c r="K815" s="36">
        <v>-16.5</v>
      </c>
      <c r="L815" s="37"/>
      <c r="M815" s="37"/>
      <c r="N815" s="38"/>
      <c r="O815" s="10"/>
      <c r="P815" s="6"/>
      <c r="Q815" s="6"/>
    </row>
    <row r="816" s="8" customFormat="1" hidden="1" customHeight="1" spans="1:17">
      <c r="A816" s="21" t="s">
        <v>15</v>
      </c>
      <c r="B816" s="8" t="s">
        <v>160</v>
      </c>
      <c r="C816" s="8" t="s">
        <v>246</v>
      </c>
      <c r="D816" s="8" t="s">
        <v>1487</v>
      </c>
      <c r="E816" s="8" t="s">
        <v>259</v>
      </c>
      <c r="F816" s="8" t="s">
        <v>246</v>
      </c>
      <c r="G816" s="23" t="s">
        <v>249</v>
      </c>
      <c r="H816" s="8">
        <v>1</v>
      </c>
      <c r="I816" s="27">
        <f t="shared" si="253"/>
        <v>38.4615384615385</v>
      </c>
      <c r="J816" s="27">
        <f t="shared" ref="J816:J823" si="255">I816*0.17</f>
        <v>6.53846153846154</v>
      </c>
      <c r="K816" s="36">
        <v>45</v>
      </c>
      <c r="L816" s="37"/>
      <c r="M816" s="37"/>
      <c r="N816" s="38"/>
      <c r="O816" s="10"/>
      <c r="P816" s="6"/>
      <c r="Q816" s="6"/>
    </row>
    <row r="817" s="8" customFormat="1" hidden="1" customHeight="1" spans="1:17">
      <c r="A817" s="21" t="s">
        <v>15</v>
      </c>
      <c r="B817" s="26" t="s">
        <v>21</v>
      </c>
      <c r="C817" s="26" t="s">
        <v>22</v>
      </c>
      <c r="D817" s="8" t="s">
        <v>1488</v>
      </c>
      <c r="E817" s="8" t="s">
        <v>1489</v>
      </c>
      <c r="F817" s="8" t="s">
        <v>1490</v>
      </c>
      <c r="G817" s="23" t="s">
        <v>42</v>
      </c>
      <c r="H817" s="8">
        <v>160</v>
      </c>
      <c r="I817" s="45">
        <f t="shared" si="253"/>
        <v>708.376068376068</v>
      </c>
      <c r="J817" s="27">
        <f t="shared" si="254"/>
        <v>120.423931623932</v>
      </c>
      <c r="K817" s="36">
        <v>828.8</v>
      </c>
      <c r="L817" s="37"/>
      <c r="M817" s="37"/>
      <c r="N817" s="38"/>
      <c r="O817" s="10"/>
      <c r="P817" s="6"/>
      <c r="Q817" s="6"/>
    </row>
    <row r="818" s="8" customFormat="1" hidden="1" customHeight="1" spans="1:17">
      <c r="A818" s="21" t="s">
        <v>15</v>
      </c>
      <c r="B818" s="26" t="s">
        <v>21</v>
      </c>
      <c r="C818" s="26" t="s">
        <v>22</v>
      </c>
      <c r="D818" s="8" t="s">
        <v>1488</v>
      </c>
      <c r="E818" s="8" t="s">
        <v>1489</v>
      </c>
      <c r="F818" s="8" t="s">
        <v>1490</v>
      </c>
      <c r="G818" s="23" t="s">
        <v>42</v>
      </c>
      <c r="H818" s="8">
        <v>160</v>
      </c>
      <c r="I818" s="53">
        <f t="shared" si="253"/>
        <v>708.376068376068</v>
      </c>
      <c r="J818" s="27">
        <f t="shared" si="254"/>
        <v>120.423931623932</v>
      </c>
      <c r="K818" s="36">
        <v>828.8</v>
      </c>
      <c r="L818" s="37"/>
      <c r="M818" s="37"/>
      <c r="N818" s="38"/>
      <c r="O818" s="10"/>
      <c r="P818" s="6"/>
      <c r="Q818" s="6"/>
    </row>
    <row r="819" s="8" customFormat="1" hidden="1" customHeight="1" spans="1:17">
      <c r="A819" s="21" t="s">
        <v>15</v>
      </c>
      <c r="B819" s="26" t="s">
        <v>21</v>
      </c>
      <c r="C819" s="26" t="s">
        <v>22</v>
      </c>
      <c r="D819" s="8" t="s">
        <v>1488</v>
      </c>
      <c r="E819" s="8" t="s">
        <v>1489</v>
      </c>
      <c r="F819" s="8" t="s">
        <v>1490</v>
      </c>
      <c r="G819" s="23" t="s">
        <v>42</v>
      </c>
      <c r="H819" s="8">
        <v>240</v>
      </c>
      <c r="I819" s="51">
        <f t="shared" si="253"/>
        <v>1062.5641025641</v>
      </c>
      <c r="J819" s="27">
        <f t="shared" si="254"/>
        <v>180.635897435897</v>
      </c>
      <c r="K819" s="36">
        <v>1243.2</v>
      </c>
      <c r="L819" s="37"/>
      <c r="M819" s="37"/>
      <c r="N819" s="38"/>
      <c r="O819" s="10"/>
      <c r="P819" s="6"/>
      <c r="Q819" s="6"/>
    </row>
    <row r="820" s="8" customFormat="1" hidden="1" customHeight="1" spans="1:17">
      <c r="A820" s="21" t="s">
        <v>15</v>
      </c>
      <c r="B820" s="8" t="s">
        <v>21</v>
      </c>
      <c r="C820" s="8" t="s">
        <v>22</v>
      </c>
      <c r="D820" s="8" t="s">
        <v>1488</v>
      </c>
      <c r="E820" s="8" t="s">
        <v>1491</v>
      </c>
      <c r="F820" s="8" t="s">
        <v>1490</v>
      </c>
      <c r="G820" s="23"/>
      <c r="H820" s="8">
        <v>160</v>
      </c>
      <c r="I820" s="27">
        <f t="shared" si="253"/>
        <v>708.376068376068</v>
      </c>
      <c r="J820" s="27">
        <f t="shared" si="255"/>
        <v>120.423931623932</v>
      </c>
      <c r="K820" s="36">
        <v>828.8</v>
      </c>
      <c r="L820" s="37"/>
      <c r="M820" s="37"/>
      <c r="N820" s="38"/>
      <c r="O820" s="10"/>
      <c r="P820" s="6"/>
      <c r="Q820" s="6"/>
    </row>
    <row r="821" s="8" customFormat="1" hidden="1" customHeight="1" spans="1:17">
      <c r="A821" s="21" t="s">
        <v>15</v>
      </c>
      <c r="B821" s="8" t="s">
        <v>1492</v>
      </c>
      <c r="C821" s="8" t="s">
        <v>1493</v>
      </c>
      <c r="D821" s="8" t="s">
        <v>1494</v>
      </c>
      <c r="E821" s="8" t="s">
        <v>1495</v>
      </c>
      <c r="F821" s="8" t="s">
        <v>1496</v>
      </c>
      <c r="G821" s="23" t="s">
        <v>20</v>
      </c>
      <c r="H821" s="8">
        <v>400</v>
      </c>
      <c r="I821" s="27">
        <v>6153.85</v>
      </c>
      <c r="J821" s="27">
        <f t="shared" si="255"/>
        <v>1046.1545</v>
      </c>
      <c r="K821" s="36">
        <f>I821+J821</f>
        <v>7200.0045</v>
      </c>
      <c r="L821" s="37"/>
      <c r="M821" s="37"/>
      <c r="N821" s="38"/>
      <c r="O821" s="10"/>
      <c r="P821" s="6"/>
      <c r="Q821" s="6"/>
    </row>
    <row r="822" s="8" customFormat="1" hidden="1" customHeight="1" spans="1:17">
      <c r="A822" s="21"/>
      <c r="B822" s="8" t="s">
        <v>21</v>
      </c>
      <c r="C822" s="8" t="s">
        <v>53</v>
      </c>
      <c r="D822" s="8" t="s">
        <v>1497</v>
      </c>
      <c r="E822" s="8" t="s">
        <v>1498</v>
      </c>
      <c r="F822" s="8" t="s">
        <v>1499</v>
      </c>
      <c r="G822" s="23"/>
      <c r="H822" s="8">
        <v>30</v>
      </c>
      <c r="I822" s="27">
        <f t="shared" ref="I822:I828" si="256">K822/1.17</f>
        <v>68.974358974359</v>
      </c>
      <c r="J822" s="27">
        <f t="shared" si="255"/>
        <v>11.725641025641</v>
      </c>
      <c r="K822" s="47">
        <v>80.7</v>
      </c>
      <c r="L822" s="47"/>
      <c r="M822" s="47"/>
      <c r="N822" s="38"/>
      <c r="O822" s="10"/>
      <c r="P822" s="6"/>
      <c r="Q822" s="6"/>
    </row>
    <row r="823" s="8" customFormat="1" hidden="1" customHeight="1" spans="1:17">
      <c r="A823" s="21"/>
      <c r="B823" s="8" t="s">
        <v>108</v>
      </c>
      <c r="C823" s="8" t="s">
        <v>833</v>
      </c>
      <c r="D823" s="8" t="s">
        <v>1500</v>
      </c>
      <c r="E823" s="8" t="s">
        <v>1501</v>
      </c>
      <c r="F823" s="8" t="s">
        <v>1502</v>
      </c>
      <c r="G823" s="23"/>
      <c r="H823" s="8">
        <v>180</v>
      </c>
      <c r="I823" s="27">
        <f t="shared" si="256"/>
        <v>22609.2307692308</v>
      </c>
      <c r="J823" s="27">
        <f t="shared" si="255"/>
        <v>3843.56923076923</v>
      </c>
      <c r="K823" s="52">
        <v>26452.8</v>
      </c>
      <c r="L823" s="52"/>
      <c r="M823" s="52"/>
      <c r="N823" s="38"/>
      <c r="O823" s="10"/>
      <c r="P823" s="6"/>
      <c r="Q823" s="6"/>
    </row>
    <row r="824" s="1" customFormat="1" customHeight="1" spans="1:17">
      <c r="A824" s="12" t="s">
        <v>15</v>
      </c>
      <c r="B824" s="1" t="s">
        <v>150</v>
      </c>
      <c r="C824" s="25" t="s">
        <v>833</v>
      </c>
      <c r="D824" s="25" t="s">
        <v>1500</v>
      </c>
      <c r="E824" s="56" t="s">
        <v>1501</v>
      </c>
      <c r="F824" s="13"/>
      <c r="G824" s="14" t="s">
        <v>20</v>
      </c>
      <c r="H824" s="13">
        <v>35</v>
      </c>
      <c r="I824" s="39">
        <f t="shared" si="256"/>
        <v>7388.88888888889</v>
      </c>
      <c r="J824" s="15">
        <f t="shared" ref="J824:J828" si="257">K824-I824</f>
        <v>1256.11111111111</v>
      </c>
      <c r="K824" s="34">
        <v>8645</v>
      </c>
      <c r="L824" s="41">
        <f>K824*0.936</f>
        <v>8091.72</v>
      </c>
      <c r="M824" s="41">
        <f>L824/H824</f>
        <v>231.192</v>
      </c>
      <c r="N824" s="42"/>
      <c r="O824" s="17"/>
      <c r="P824" s="7"/>
      <c r="Q824" s="7"/>
    </row>
    <row r="825" s="1" customFormat="1" customHeight="1" spans="1:17">
      <c r="A825" s="12" t="s">
        <v>15</v>
      </c>
      <c r="B825" s="24" t="s">
        <v>21</v>
      </c>
      <c r="C825" s="25" t="s">
        <v>833</v>
      </c>
      <c r="D825" s="25" t="s">
        <v>1500</v>
      </c>
      <c r="E825" s="56" t="s">
        <v>1501</v>
      </c>
      <c r="F825" s="13" t="s">
        <v>1502</v>
      </c>
      <c r="G825" s="14" t="s">
        <v>20</v>
      </c>
      <c r="H825" s="13">
        <v>20</v>
      </c>
      <c r="I825" s="39">
        <f t="shared" si="256"/>
        <v>2512.13675213675</v>
      </c>
      <c r="J825" s="15">
        <f t="shared" si="257"/>
        <v>427.063247863248</v>
      </c>
      <c r="K825" s="34">
        <v>2939.2</v>
      </c>
      <c r="L825" s="41">
        <f>K825*0.936</f>
        <v>2751.0912</v>
      </c>
      <c r="M825" s="41">
        <f>L825/H825</f>
        <v>137.55456</v>
      </c>
      <c r="N825" s="42"/>
      <c r="O825" s="17"/>
      <c r="P825" s="7"/>
      <c r="Q825" s="7"/>
    </row>
    <row r="826" s="8" customFormat="1" hidden="1" customHeight="1" spans="1:17">
      <c r="A826" s="21" t="s">
        <v>15</v>
      </c>
      <c r="B826" s="26" t="s">
        <v>121</v>
      </c>
      <c r="C826" s="26" t="s">
        <v>1503</v>
      </c>
      <c r="D826" s="26" t="s">
        <v>1504</v>
      </c>
      <c r="E826" s="8" t="s">
        <v>1505</v>
      </c>
      <c r="F826" s="8" t="s">
        <v>1506</v>
      </c>
      <c r="G826" s="23" t="s">
        <v>20</v>
      </c>
      <c r="H826" s="8">
        <v>1500</v>
      </c>
      <c r="I826" s="53">
        <f t="shared" si="256"/>
        <v>29294.8717948718</v>
      </c>
      <c r="J826" s="27">
        <f t="shared" si="257"/>
        <v>4980.1282051282</v>
      </c>
      <c r="K826" s="36">
        <v>34275</v>
      </c>
      <c r="L826" s="37"/>
      <c r="M826" s="37"/>
      <c r="N826" s="38"/>
      <c r="O826" s="10"/>
      <c r="P826" s="6"/>
      <c r="Q826" s="6"/>
    </row>
    <row r="827" s="8" customFormat="1" hidden="1" customHeight="1" spans="1:17">
      <c r="A827" s="21" t="s">
        <v>15</v>
      </c>
      <c r="B827" s="26" t="s">
        <v>135</v>
      </c>
      <c r="C827" s="26" t="s">
        <v>22</v>
      </c>
      <c r="D827" s="8" t="s">
        <v>1507</v>
      </c>
      <c r="E827" s="8" t="s">
        <v>540</v>
      </c>
      <c r="F827" s="8" t="s">
        <v>1508</v>
      </c>
      <c r="G827" s="23" t="s">
        <v>20</v>
      </c>
      <c r="H827" s="8">
        <v>300</v>
      </c>
      <c r="I827" s="45">
        <f t="shared" si="256"/>
        <v>8205.12820512821</v>
      </c>
      <c r="J827" s="27">
        <f t="shared" si="257"/>
        <v>1394.87179487179</v>
      </c>
      <c r="K827" s="36">
        <v>9600</v>
      </c>
      <c r="L827" s="37"/>
      <c r="M827" s="37"/>
      <c r="N827" s="38"/>
      <c r="O827" s="10"/>
      <c r="P827" s="6"/>
      <c r="Q827" s="6"/>
    </row>
    <row r="828" s="8" customFormat="1" hidden="1" customHeight="1" spans="1:17">
      <c r="A828" s="21" t="s">
        <v>15</v>
      </c>
      <c r="B828" s="26" t="s">
        <v>108</v>
      </c>
      <c r="C828" s="26" t="s">
        <v>1509</v>
      </c>
      <c r="D828" s="8" t="s">
        <v>1510</v>
      </c>
      <c r="E828" s="8" t="s">
        <v>1511</v>
      </c>
      <c r="F828" s="8" t="s">
        <v>79</v>
      </c>
      <c r="G828" s="23" t="s">
        <v>26</v>
      </c>
      <c r="H828" s="8">
        <v>600</v>
      </c>
      <c r="I828" s="27">
        <f t="shared" si="256"/>
        <v>10574.358974359</v>
      </c>
      <c r="J828" s="27">
        <f t="shared" si="257"/>
        <v>1797.64102564103</v>
      </c>
      <c r="K828" s="36">
        <v>12372</v>
      </c>
      <c r="L828" s="37"/>
      <c r="M828" s="37"/>
      <c r="N828" s="38"/>
      <c r="O828" s="10"/>
      <c r="P828" s="6"/>
      <c r="Q828" s="6"/>
    </row>
    <row r="829" s="8" customFormat="1" hidden="1" customHeight="1" spans="1:17">
      <c r="A829" s="21"/>
      <c r="B829" s="26" t="s">
        <v>146</v>
      </c>
      <c r="C829" s="26" t="s">
        <v>1509</v>
      </c>
      <c r="D829" s="8" t="s">
        <v>1510</v>
      </c>
      <c r="E829" s="8" t="s">
        <v>1511</v>
      </c>
      <c r="G829" s="23"/>
      <c r="H829" s="8">
        <v>1800</v>
      </c>
      <c r="I829" s="27">
        <v>31400</v>
      </c>
      <c r="J829" s="27">
        <v>5338</v>
      </c>
      <c r="K829" s="36">
        <f t="shared" ref="K829:K832" si="258">I829+J829</f>
        <v>36738</v>
      </c>
      <c r="L829" s="37"/>
      <c r="M829" s="37"/>
      <c r="N829" s="38"/>
      <c r="O829" s="10"/>
      <c r="P829" s="6"/>
      <c r="Q829" s="6"/>
    </row>
    <row r="830" s="8" customFormat="1" hidden="1" customHeight="1" spans="1:17">
      <c r="A830" s="21" t="s">
        <v>15</v>
      </c>
      <c r="B830" s="8" t="s">
        <v>118</v>
      </c>
      <c r="C830" s="8" t="s">
        <v>131</v>
      </c>
      <c r="D830" s="8" t="s">
        <v>1512</v>
      </c>
      <c r="E830" s="8" t="s">
        <v>1513</v>
      </c>
      <c r="F830" s="8" t="s">
        <v>1514</v>
      </c>
      <c r="G830" s="23" t="s">
        <v>20</v>
      </c>
      <c r="H830" s="8">
        <v>10</v>
      </c>
      <c r="I830" s="27">
        <f>K830/1.17</f>
        <v>405.982905982906</v>
      </c>
      <c r="J830" s="27">
        <f t="shared" ref="J830:J832" si="259">I830*0.17</f>
        <v>69.017094017094</v>
      </c>
      <c r="K830" s="36">
        <v>475</v>
      </c>
      <c r="L830" s="37"/>
      <c r="M830" s="37"/>
      <c r="N830" s="38"/>
      <c r="O830" s="10"/>
      <c r="P830" s="6"/>
      <c r="Q830" s="6"/>
    </row>
    <row r="831" s="8" customFormat="1" hidden="1" customHeight="1" spans="1:17">
      <c r="A831" s="21" t="s">
        <v>15</v>
      </c>
      <c r="B831" s="8" t="s">
        <v>1400</v>
      </c>
      <c r="C831" s="8" t="s">
        <v>1493</v>
      </c>
      <c r="D831" s="8" t="s">
        <v>1515</v>
      </c>
      <c r="E831" s="8" t="s">
        <v>1516</v>
      </c>
      <c r="F831" s="8" t="s">
        <v>1517</v>
      </c>
      <c r="G831" s="23" t="s">
        <v>42</v>
      </c>
      <c r="H831" s="8">
        <v>30</v>
      </c>
      <c r="I831" s="27">
        <v>502.31</v>
      </c>
      <c r="J831" s="27">
        <f t="shared" si="259"/>
        <v>85.3927</v>
      </c>
      <c r="K831" s="36">
        <f t="shared" si="258"/>
        <v>587.7027</v>
      </c>
      <c r="L831" s="37"/>
      <c r="M831" s="37"/>
      <c r="N831" s="38"/>
      <c r="O831" s="10"/>
      <c r="P831" s="6"/>
      <c r="Q831" s="6"/>
    </row>
    <row r="832" s="8" customFormat="1" hidden="1" customHeight="1" spans="1:17">
      <c r="A832" s="21" t="s">
        <v>15</v>
      </c>
      <c r="B832" s="8" t="s">
        <v>669</v>
      </c>
      <c r="C832" s="8" t="s">
        <v>670</v>
      </c>
      <c r="D832" s="8" t="s">
        <v>1518</v>
      </c>
      <c r="E832" s="8" t="s">
        <v>672</v>
      </c>
      <c r="F832" s="8" t="s">
        <v>673</v>
      </c>
      <c r="G832" s="23" t="s">
        <v>457</v>
      </c>
      <c r="H832" s="8">
        <v>1</v>
      </c>
      <c r="I832" s="27">
        <v>358.9743</v>
      </c>
      <c r="J832" s="27">
        <f t="shared" si="259"/>
        <v>61.025631</v>
      </c>
      <c r="K832" s="36">
        <f t="shared" si="258"/>
        <v>419.999931</v>
      </c>
      <c r="L832" s="37"/>
      <c r="M832" s="37"/>
      <c r="N832" s="38"/>
      <c r="O832" s="10"/>
      <c r="P832" s="6"/>
      <c r="Q832" s="6"/>
    </row>
    <row r="833" s="8" customFormat="1" hidden="1" customHeight="1" spans="1:17">
      <c r="A833" s="21" t="s">
        <v>15</v>
      </c>
      <c r="B833" s="26" t="s">
        <v>467</v>
      </c>
      <c r="C833" s="26" t="s">
        <v>468</v>
      </c>
      <c r="D833" s="8" t="s">
        <v>1519</v>
      </c>
      <c r="E833" s="8" t="s">
        <v>1520</v>
      </c>
      <c r="F833" s="8" t="s">
        <v>471</v>
      </c>
      <c r="G833" s="23" t="s">
        <v>814</v>
      </c>
      <c r="H833" s="8">
        <v>5</v>
      </c>
      <c r="I833" s="53">
        <f>K833/1.17</f>
        <v>39786.3247863248</v>
      </c>
      <c r="J833" s="27">
        <f>K833-I833</f>
        <v>6763.67521367521</v>
      </c>
      <c r="K833" s="36">
        <v>46550</v>
      </c>
      <c r="L833" s="37"/>
      <c r="M833" s="37"/>
      <c r="N833" s="38"/>
      <c r="O833" s="10"/>
      <c r="P833" s="6"/>
      <c r="Q833" s="6"/>
    </row>
    <row r="834" s="8" customFormat="1" hidden="1" customHeight="1" spans="1:17">
      <c r="A834" s="21" t="s">
        <v>15</v>
      </c>
      <c r="B834" s="8" t="s">
        <v>83</v>
      </c>
      <c r="C834" s="8" t="s">
        <v>1521</v>
      </c>
      <c r="D834" s="8" t="s">
        <v>1522</v>
      </c>
      <c r="E834" s="8" t="s">
        <v>1523</v>
      </c>
      <c r="F834" s="8" t="s">
        <v>538</v>
      </c>
      <c r="G834" s="23" t="s">
        <v>26</v>
      </c>
      <c r="H834" s="8">
        <v>400</v>
      </c>
      <c r="I834" s="45">
        <v>3894.02</v>
      </c>
      <c r="J834" s="27">
        <v>661.98</v>
      </c>
      <c r="K834" s="36">
        <f t="shared" ref="K834:K837" si="260">I834+J834</f>
        <v>4556</v>
      </c>
      <c r="L834" s="37"/>
      <c r="M834" s="37"/>
      <c r="N834" s="38"/>
      <c r="O834" s="10"/>
      <c r="P834" s="6"/>
      <c r="Q834" s="6"/>
    </row>
    <row r="835" s="8" customFormat="1" hidden="1" customHeight="1" spans="1:17">
      <c r="A835" s="21" t="s">
        <v>15</v>
      </c>
      <c r="B835" s="8" t="s">
        <v>83</v>
      </c>
      <c r="C835" s="8" t="s">
        <v>1521</v>
      </c>
      <c r="D835" s="8" t="s">
        <v>1522</v>
      </c>
      <c r="E835" s="8" t="s">
        <v>1523</v>
      </c>
      <c r="F835" s="8" t="s">
        <v>538</v>
      </c>
      <c r="G835" s="23" t="s">
        <v>26</v>
      </c>
      <c r="H835" s="8">
        <v>50</v>
      </c>
      <c r="I835" s="45">
        <v>486.75</v>
      </c>
      <c r="J835" s="27">
        <v>82.75</v>
      </c>
      <c r="K835" s="36">
        <f t="shared" si="260"/>
        <v>569.5</v>
      </c>
      <c r="L835" s="37"/>
      <c r="M835" s="37"/>
      <c r="N835" s="38"/>
      <c r="O835" s="10"/>
      <c r="P835" s="6"/>
      <c r="Q835" s="6"/>
    </row>
    <row r="836" s="8" customFormat="1" hidden="1" customHeight="1" spans="1:17">
      <c r="A836" s="21" t="s">
        <v>15</v>
      </c>
      <c r="B836" s="8" t="s">
        <v>49</v>
      </c>
      <c r="C836" s="8" t="s">
        <v>1521</v>
      </c>
      <c r="D836" s="8" t="s">
        <v>1522</v>
      </c>
      <c r="E836" s="8" t="s">
        <v>1523</v>
      </c>
      <c r="F836" s="8" t="s">
        <v>538</v>
      </c>
      <c r="G836" s="23" t="s">
        <v>26</v>
      </c>
      <c r="H836" s="8">
        <v>400</v>
      </c>
      <c r="I836" s="45">
        <v>3894.02</v>
      </c>
      <c r="J836" s="27">
        <v>661.98</v>
      </c>
      <c r="K836" s="36">
        <f t="shared" si="260"/>
        <v>4556</v>
      </c>
      <c r="L836" s="37"/>
      <c r="M836" s="37"/>
      <c r="N836" s="38"/>
      <c r="O836" s="10"/>
      <c r="P836" s="6"/>
      <c r="Q836" s="6"/>
    </row>
    <row r="837" s="8" customFormat="1" hidden="1" customHeight="1" spans="1:17">
      <c r="A837" s="21" t="s">
        <v>15</v>
      </c>
      <c r="B837" s="8" t="s">
        <v>49</v>
      </c>
      <c r="C837" s="8" t="s">
        <v>1521</v>
      </c>
      <c r="D837" s="8" t="s">
        <v>1522</v>
      </c>
      <c r="E837" s="8" t="s">
        <v>1523</v>
      </c>
      <c r="F837" s="8" t="s">
        <v>538</v>
      </c>
      <c r="G837" s="23" t="s">
        <v>26</v>
      </c>
      <c r="H837" s="8">
        <v>400</v>
      </c>
      <c r="I837" s="45">
        <v>3894.02</v>
      </c>
      <c r="J837" s="27">
        <v>661.98</v>
      </c>
      <c r="K837" s="36">
        <f t="shared" si="260"/>
        <v>4556</v>
      </c>
      <c r="L837" s="37"/>
      <c r="M837" s="37"/>
      <c r="N837" s="38">
        <v>79783.4</v>
      </c>
      <c r="O837" s="10"/>
      <c r="P837" s="6"/>
      <c r="Q837" s="6"/>
    </row>
    <row r="838" s="8" customFormat="1" hidden="1" customHeight="1" spans="1:17">
      <c r="A838" s="21" t="s">
        <v>15</v>
      </c>
      <c r="B838" s="8" t="s">
        <v>260</v>
      </c>
      <c r="C838" s="8" t="s">
        <v>274</v>
      </c>
      <c r="D838" s="8" t="s">
        <v>1524</v>
      </c>
      <c r="E838" s="8" t="s">
        <v>1525</v>
      </c>
      <c r="F838" s="8" t="s">
        <v>1526</v>
      </c>
      <c r="G838" s="23" t="s">
        <v>814</v>
      </c>
      <c r="H838" s="8">
        <v>1</v>
      </c>
      <c r="I838" s="45">
        <f t="shared" ref="I838:I845" si="261">K838/1.17</f>
        <v>427.264957264957</v>
      </c>
      <c r="J838" s="27">
        <f t="shared" ref="J838:J840" si="262">K838-I838</f>
        <v>72.6350427350427</v>
      </c>
      <c r="K838" s="36">
        <v>499.9</v>
      </c>
      <c r="L838" s="37"/>
      <c r="M838" s="37"/>
      <c r="N838" s="38"/>
      <c r="O838" s="10"/>
      <c r="P838" s="6"/>
      <c r="Q838" s="6"/>
    </row>
    <row r="839" s="8" customFormat="1" hidden="1" customHeight="1" spans="1:17">
      <c r="A839" s="21" t="s">
        <v>15</v>
      </c>
      <c r="B839" s="26" t="s">
        <v>21</v>
      </c>
      <c r="C839" s="26" t="s">
        <v>1527</v>
      </c>
      <c r="D839" s="8" t="s">
        <v>1528</v>
      </c>
      <c r="E839" s="8" t="s">
        <v>1529</v>
      </c>
      <c r="F839" s="8" t="s">
        <v>1530</v>
      </c>
      <c r="G839" s="23" t="s">
        <v>42</v>
      </c>
      <c r="H839" s="8">
        <v>60</v>
      </c>
      <c r="I839" s="45">
        <f t="shared" si="261"/>
        <v>6923.07692307692</v>
      </c>
      <c r="J839" s="27">
        <f t="shared" si="262"/>
        <v>1176.92307692308</v>
      </c>
      <c r="K839" s="36">
        <v>8100</v>
      </c>
      <c r="L839" s="37"/>
      <c r="M839" s="37"/>
      <c r="N839" s="38"/>
      <c r="O839" s="10"/>
      <c r="P839" s="6"/>
      <c r="Q839" s="6"/>
    </row>
    <row r="840" s="8" customFormat="1" hidden="1" customHeight="1" spans="1:17">
      <c r="A840" s="21" t="s">
        <v>15</v>
      </c>
      <c r="B840" s="8" t="s">
        <v>260</v>
      </c>
      <c r="C840" s="8" t="s">
        <v>261</v>
      </c>
      <c r="D840" s="26" t="s">
        <v>1531</v>
      </c>
      <c r="E840" s="8" t="s">
        <v>1532</v>
      </c>
      <c r="F840" s="8" t="s">
        <v>1533</v>
      </c>
      <c r="G840" s="90" t="s">
        <v>382</v>
      </c>
      <c r="H840" s="8">
        <v>90</v>
      </c>
      <c r="I840" s="45">
        <f t="shared" si="261"/>
        <v>1923.07692307692</v>
      </c>
      <c r="J840" s="27">
        <f t="shared" si="262"/>
        <v>326.923076923077</v>
      </c>
      <c r="K840" s="36">
        <v>2250</v>
      </c>
      <c r="L840" s="37"/>
      <c r="M840" s="37"/>
      <c r="N840" s="38"/>
      <c r="O840" s="10"/>
      <c r="P840" s="6"/>
      <c r="Q840" s="6"/>
    </row>
    <row r="841" s="8" customFormat="1" hidden="1" customHeight="1" spans="1:17">
      <c r="A841" s="21" t="s">
        <v>15</v>
      </c>
      <c r="B841" s="8" t="s">
        <v>160</v>
      </c>
      <c r="C841" s="8" t="s">
        <v>131</v>
      </c>
      <c r="D841" s="6" t="s">
        <v>1534</v>
      </c>
      <c r="E841" s="8" t="s">
        <v>1535</v>
      </c>
      <c r="F841" s="8" t="s">
        <v>1536</v>
      </c>
      <c r="G841" s="23" t="s">
        <v>20</v>
      </c>
      <c r="H841" s="8">
        <v>20</v>
      </c>
      <c r="I841" s="27">
        <f t="shared" si="261"/>
        <v>136.752136752137</v>
      </c>
      <c r="J841" s="27">
        <f t="shared" ref="J841:J846" si="263">I841*0.17</f>
        <v>23.2478632478633</v>
      </c>
      <c r="K841" s="36">
        <v>160</v>
      </c>
      <c r="L841" s="37"/>
      <c r="M841" s="37"/>
      <c r="N841" s="38"/>
      <c r="O841" s="10"/>
      <c r="P841" s="6"/>
      <c r="Q841" s="6"/>
    </row>
    <row r="842" s="8" customFormat="1" hidden="1" customHeight="1" spans="1:17">
      <c r="A842" s="21" t="s">
        <v>15</v>
      </c>
      <c r="B842" s="8" t="s">
        <v>150</v>
      </c>
      <c r="C842" s="8" t="s">
        <v>170</v>
      </c>
      <c r="D842" s="8" t="s">
        <v>1537</v>
      </c>
      <c r="E842" s="8" t="s">
        <v>1538</v>
      </c>
      <c r="F842" s="8" t="s">
        <v>1539</v>
      </c>
      <c r="G842" s="23" t="s">
        <v>42</v>
      </c>
      <c r="H842" s="8">
        <v>2</v>
      </c>
      <c r="I842" s="53">
        <f t="shared" si="261"/>
        <v>3.41880341880342</v>
      </c>
      <c r="J842" s="27">
        <f t="shared" ref="J842:J845" si="264">K842-I842</f>
        <v>0.581196581196581</v>
      </c>
      <c r="K842" s="36">
        <v>4</v>
      </c>
      <c r="L842" s="37"/>
      <c r="M842" s="37"/>
      <c r="N842" s="38"/>
      <c r="O842" s="10"/>
      <c r="P842" s="6"/>
      <c r="Q842" s="6"/>
    </row>
    <row r="843" s="1" customFormat="1" customHeight="1" spans="1:17">
      <c r="A843" s="12" t="s">
        <v>15</v>
      </c>
      <c r="B843" s="1" t="s">
        <v>150</v>
      </c>
      <c r="C843" s="25" t="s">
        <v>876</v>
      </c>
      <c r="D843" s="25" t="s">
        <v>1540</v>
      </c>
      <c r="E843" s="56" t="s">
        <v>1541</v>
      </c>
      <c r="F843" s="13" t="s">
        <v>879</v>
      </c>
      <c r="G843" s="14" t="s">
        <v>26</v>
      </c>
      <c r="H843" s="13">
        <v>200</v>
      </c>
      <c r="I843" s="39">
        <f t="shared" si="261"/>
        <v>34499.1452991453</v>
      </c>
      <c r="J843" s="15">
        <f t="shared" si="264"/>
        <v>5864.8547008547</v>
      </c>
      <c r="K843" s="34">
        <v>40364</v>
      </c>
      <c r="L843" s="41">
        <f>K843*0.936</f>
        <v>37780.704</v>
      </c>
      <c r="M843" s="41">
        <f>L843/H843</f>
        <v>188.90352</v>
      </c>
      <c r="N843" s="42"/>
      <c r="O843" s="17"/>
      <c r="P843" s="7"/>
      <c r="Q843" s="7"/>
    </row>
    <row r="844" s="8" customFormat="1" hidden="1" customHeight="1" spans="1:17">
      <c r="A844" s="21" t="s">
        <v>15</v>
      </c>
      <c r="B844" s="8" t="s">
        <v>160</v>
      </c>
      <c r="C844" s="8" t="s">
        <v>170</v>
      </c>
      <c r="D844" s="8" t="s">
        <v>1542</v>
      </c>
      <c r="E844" s="8" t="s">
        <v>1543</v>
      </c>
      <c r="F844" s="8" t="s">
        <v>1544</v>
      </c>
      <c r="G844" s="23" t="s">
        <v>20</v>
      </c>
      <c r="H844" s="8">
        <v>50</v>
      </c>
      <c r="I844" s="27">
        <f t="shared" si="261"/>
        <v>68.3760683760684</v>
      </c>
      <c r="J844" s="27">
        <f t="shared" si="263"/>
        <v>11.6239316239316</v>
      </c>
      <c r="K844" s="36">
        <v>80</v>
      </c>
      <c r="L844" s="37"/>
      <c r="M844" s="37"/>
      <c r="N844" s="38"/>
      <c r="O844" s="10"/>
      <c r="P844" s="6"/>
      <c r="Q844" s="6"/>
    </row>
    <row r="845" s="8" customFormat="1" hidden="1" customHeight="1" spans="1:17">
      <c r="A845" s="21" t="s">
        <v>15</v>
      </c>
      <c r="B845" s="26" t="s">
        <v>21</v>
      </c>
      <c r="C845" s="26" t="s">
        <v>170</v>
      </c>
      <c r="D845" s="8" t="s">
        <v>1542</v>
      </c>
      <c r="E845" s="8" t="s">
        <v>1545</v>
      </c>
      <c r="F845" s="8" t="s">
        <v>1091</v>
      </c>
      <c r="G845" s="23" t="s">
        <v>20</v>
      </c>
      <c r="H845" s="8">
        <v>300</v>
      </c>
      <c r="I845" s="51">
        <f t="shared" si="261"/>
        <v>794.871794871795</v>
      </c>
      <c r="J845" s="27">
        <f t="shared" si="264"/>
        <v>135.128205128205</v>
      </c>
      <c r="K845" s="36">
        <v>930</v>
      </c>
      <c r="L845" s="37"/>
      <c r="M845" s="37"/>
      <c r="N845" s="38"/>
      <c r="O845" s="10"/>
      <c r="P845" s="6"/>
      <c r="Q845" s="6"/>
    </row>
    <row r="846" s="8" customFormat="1" hidden="1" customHeight="1" spans="1:17">
      <c r="A846" s="21" t="s">
        <v>15</v>
      </c>
      <c r="B846" s="26" t="s">
        <v>473</v>
      </c>
      <c r="C846" s="26" t="s">
        <v>170</v>
      </c>
      <c r="D846" s="8" t="s">
        <v>1542</v>
      </c>
      <c r="E846" s="8" t="s">
        <v>1546</v>
      </c>
      <c r="G846" s="23"/>
      <c r="H846" s="8">
        <v>40</v>
      </c>
      <c r="I846" s="27">
        <v>105.98</v>
      </c>
      <c r="J846" s="27">
        <f t="shared" si="263"/>
        <v>18.0166</v>
      </c>
      <c r="K846" s="36">
        <f t="shared" ref="K846:K850" si="265">I846+J846</f>
        <v>123.9966</v>
      </c>
      <c r="L846" s="37"/>
      <c r="M846" s="37"/>
      <c r="N846" s="38"/>
      <c r="O846" s="10"/>
      <c r="P846" s="6"/>
      <c r="Q846" s="6"/>
    </row>
    <row r="847" s="8" customFormat="1" hidden="1" customHeight="1" spans="1:17">
      <c r="A847" s="21" t="s">
        <v>15</v>
      </c>
      <c r="B847" s="26" t="s">
        <v>473</v>
      </c>
      <c r="C847" s="26" t="s">
        <v>170</v>
      </c>
      <c r="D847" s="8" t="s">
        <v>1542</v>
      </c>
      <c r="E847" s="8" t="s">
        <v>1546</v>
      </c>
      <c r="G847" s="23"/>
      <c r="H847" s="8">
        <v>300</v>
      </c>
      <c r="I847" s="27">
        <v>794.87</v>
      </c>
      <c r="J847" s="27">
        <v>135.13</v>
      </c>
      <c r="K847" s="36">
        <f t="shared" si="265"/>
        <v>930</v>
      </c>
      <c r="L847" s="37"/>
      <c r="M847" s="37"/>
      <c r="N847" s="38"/>
      <c r="O847" s="10"/>
      <c r="P847" s="6"/>
      <c r="Q847" s="6"/>
    </row>
    <row r="848" s="8" customFormat="1" hidden="1" customHeight="1" spans="1:17">
      <c r="A848" s="21" t="s">
        <v>15</v>
      </c>
      <c r="B848" s="8" t="s">
        <v>484</v>
      </c>
      <c r="C848" s="8" t="s">
        <v>170</v>
      </c>
      <c r="D848" s="8" t="s">
        <v>1547</v>
      </c>
      <c r="E848" s="8" t="s">
        <v>1548</v>
      </c>
      <c r="F848" s="8" t="s">
        <v>1549</v>
      </c>
      <c r="G848" s="23" t="s">
        <v>26</v>
      </c>
      <c r="H848" s="8">
        <v>50</v>
      </c>
      <c r="I848" s="27">
        <f t="shared" ref="I848:I854" si="266">K848/1.17</f>
        <v>76.9230769230769</v>
      </c>
      <c r="J848" s="27">
        <f t="shared" ref="J848:J851" si="267">I848*0.17</f>
        <v>13.0769230769231</v>
      </c>
      <c r="K848" s="36">
        <v>90</v>
      </c>
      <c r="L848" s="37"/>
      <c r="M848" s="37"/>
      <c r="N848" s="38"/>
      <c r="O848" s="10"/>
      <c r="P848" s="6"/>
      <c r="Q848" s="6"/>
    </row>
    <row r="849" s="1" customFormat="1" customHeight="1" spans="1:17">
      <c r="A849" s="12" t="s">
        <v>15</v>
      </c>
      <c r="B849" s="1" t="s">
        <v>21</v>
      </c>
      <c r="C849" s="25" t="s">
        <v>95</v>
      </c>
      <c r="D849" s="25" t="s">
        <v>1550</v>
      </c>
      <c r="E849" s="1" t="s">
        <v>1551</v>
      </c>
      <c r="F849" s="13" t="s">
        <v>1552</v>
      </c>
      <c r="G849" s="14"/>
      <c r="H849" s="13">
        <v>10</v>
      </c>
      <c r="I849" s="15">
        <f t="shared" si="266"/>
        <v>260.683760683761</v>
      </c>
      <c r="J849" s="15">
        <f t="shared" si="267"/>
        <v>44.3162393162393</v>
      </c>
      <c r="K849" s="34">
        <v>305</v>
      </c>
      <c r="L849" s="41">
        <f>K849*0.936</f>
        <v>285.48</v>
      </c>
      <c r="M849" s="41">
        <f>L849/H849</f>
        <v>28.548</v>
      </c>
      <c r="N849" s="15"/>
      <c r="O849" s="17"/>
      <c r="P849" s="7"/>
      <c r="Q849" s="7"/>
    </row>
    <row r="850" s="1" customFormat="1" customHeight="1" spans="1:17">
      <c r="A850" s="12" t="s">
        <v>15</v>
      </c>
      <c r="B850" s="1" t="s">
        <v>61</v>
      </c>
      <c r="C850" s="25" t="s">
        <v>22</v>
      </c>
      <c r="D850" s="25" t="s">
        <v>1553</v>
      </c>
      <c r="E850" s="24" t="s">
        <v>1554</v>
      </c>
      <c r="F850" s="13" t="s">
        <v>169</v>
      </c>
      <c r="G850" s="14" t="s">
        <v>26</v>
      </c>
      <c r="H850" s="13">
        <v>40</v>
      </c>
      <c r="I850" s="15">
        <v>794.871794871</v>
      </c>
      <c r="J850" s="15">
        <f t="shared" si="267"/>
        <v>135.12820512807</v>
      </c>
      <c r="K850" s="34">
        <f t="shared" si="265"/>
        <v>929.99999999907</v>
      </c>
      <c r="L850" s="41">
        <f>K850*0.936</f>
        <v>870.47999999913</v>
      </c>
      <c r="M850" s="41">
        <f>L850/H850</f>
        <v>21.7619999999782</v>
      </c>
      <c r="N850" s="15"/>
      <c r="O850" s="17"/>
      <c r="P850" s="7"/>
      <c r="Q850" s="7"/>
    </row>
    <row r="851" s="1" customFormat="1" customHeight="1" spans="1:17">
      <c r="A851" s="12" t="s">
        <v>15</v>
      </c>
      <c r="B851" s="1" t="s">
        <v>160</v>
      </c>
      <c r="C851" s="25" t="s">
        <v>22</v>
      </c>
      <c r="D851" s="25" t="s">
        <v>1553</v>
      </c>
      <c r="E851" s="1" t="s">
        <v>1554</v>
      </c>
      <c r="F851" s="13" t="s">
        <v>169</v>
      </c>
      <c r="G851" s="14" t="s">
        <v>26</v>
      </c>
      <c r="H851" s="13">
        <v>50</v>
      </c>
      <c r="I851" s="15">
        <f t="shared" si="266"/>
        <v>982.905982905983</v>
      </c>
      <c r="J851" s="15">
        <f t="shared" si="267"/>
        <v>167.094017094017</v>
      </c>
      <c r="K851" s="34">
        <v>1150</v>
      </c>
      <c r="L851" s="41">
        <f>K851*0.936</f>
        <v>1076.4</v>
      </c>
      <c r="M851" s="41">
        <f>L851/H851</f>
        <v>21.528</v>
      </c>
      <c r="N851" s="15"/>
      <c r="O851" s="17"/>
      <c r="P851" s="7"/>
      <c r="Q851" s="7"/>
    </row>
    <row r="852" s="1" customFormat="1" customHeight="1" spans="1:17">
      <c r="A852" s="12" t="s">
        <v>15</v>
      </c>
      <c r="B852" s="24" t="s">
        <v>21</v>
      </c>
      <c r="C852" s="25" t="s">
        <v>22</v>
      </c>
      <c r="D852" s="25" t="s">
        <v>1553</v>
      </c>
      <c r="E852" s="1" t="s">
        <v>1555</v>
      </c>
      <c r="F852" s="13" t="s">
        <v>1556</v>
      </c>
      <c r="G852" s="14" t="s">
        <v>26</v>
      </c>
      <c r="H852" s="13">
        <v>100</v>
      </c>
      <c r="I852" s="39">
        <f t="shared" si="266"/>
        <v>1987.17948717949</v>
      </c>
      <c r="J852" s="15">
        <f>K852-I852</f>
        <v>337.820512820513</v>
      </c>
      <c r="K852" s="40">
        <v>2325</v>
      </c>
      <c r="L852" s="41">
        <f>K852*0.936</f>
        <v>2176.2</v>
      </c>
      <c r="M852" s="41">
        <f>L852/H852</f>
        <v>21.762</v>
      </c>
      <c r="N852" s="15"/>
      <c r="O852" s="17"/>
      <c r="P852" s="7"/>
      <c r="Q852" s="7"/>
    </row>
    <row r="853" s="8" customFormat="1" hidden="1" customHeight="1" spans="1:17">
      <c r="A853" s="21" t="s">
        <v>15</v>
      </c>
      <c r="B853" s="8" t="s">
        <v>160</v>
      </c>
      <c r="C853" s="8" t="s">
        <v>246</v>
      </c>
      <c r="D853" s="8" t="s">
        <v>1557</v>
      </c>
      <c r="E853" s="8" t="s">
        <v>259</v>
      </c>
      <c r="F853" s="8" t="s">
        <v>246</v>
      </c>
      <c r="G853" s="23" t="s">
        <v>249</v>
      </c>
      <c r="H853" s="8">
        <v>3</v>
      </c>
      <c r="I853" s="27">
        <f t="shared" si="266"/>
        <v>161.538461538462</v>
      </c>
      <c r="J853" s="27">
        <f t="shared" ref="J853:J857" si="268">I853*0.17</f>
        <v>27.4615384615385</v>
      </c>
      <c r="K853" s="36">
        <v>189</v>
      </c>
      <c r="L853" s="37"/>
      <c r="M853" s="37"/>
      <c r="N853" s="44"/>
      <c r="O853" s="10"/>
      <c r="P853" s="6"/>
      <c r="Q853" s="6"/>
    </row>
    <row r="854" s="8" customFormat="1" hidden="1" customHeight="1" spans="1:17">
      <c r="A854" s="21"/>
      <c r="B854" s="8" t="s">
        <v>21</v>
      </c>
      <c r="C854" s="8" t="s">
        <v>131</v>
      </c>
      <c r="D854" s="8" t="s">
        <v>1558</v>
      </c>
      <c r="E854" s="8" t="s">
        <v>1559</v>
      </c>
      <c r="F854" s="8" t="s">
        <v>1034</v>
      </c>
      <c r="G854" s="23"/>
      <c r="H854" s="8">
        <v>100</v>
      </c>
      <c r="I854" s="27">
        <f t="shared" si="266"/>
        <v>542.735042735043</v>
      </c>
      <c r="J854" s="27">
        <f t="shared" si="268"/>
        <v>92.2649572649573</v>
      </c>
      <c r="K854" s="48">
        <v>635</v>
      </c>
      <c r="L854" s="48"/>
      <c r="M854" s="48"/>
      <c r="N854" s="44"/>
      <c r="O854" s="10"/>
      <c r="P854" s="6"/>
      <c r="Q854" s="6"/>
    </row>
    <row r="855" s="8" customFormat="1" hidden="1" customHeight="1" spans="1:17">
      <c r="A855" s="21" t="s">
        <v>15</v>
      </c>
      <c r="B855" s="8" t="s">
        <v>61</v>
      </c>
      <c r="C855" s="8" t="s">
        <v>53</v>
      </c>
      <c r="D855" s="8" t="s">
        <v>1560</v>
      </c>
      <c r="E855" s="8" t="s">
        <v>1561</v>
      </c>
      <c r="F855" s="8" t="s">
        <v>1562</v>
      </c>
      <c r="G855" s="23" t="s">
        <v>20</v>
      </c>
      <c r="H855" s="8">
        <v>100</v>
      </c>
      <c r="I855" s="27">
        <v>1487.179487</v>
      </c>
      <c r="J855" s="27">
        <f t="shared" si="268"/>
        <v>252.82051279</v>
      </c>
      <c r="K855" s="36">
        <f t="shared" ref="K855:K863" si="269">I855+J855</f>
        <v>1739.99999979</v>
      </c>
      <c r="L855" s="37"/>
      <c r="M855" s="37"/>
      <c r="N855" s="44"/>
      <c r="O855" s="10"/>
      <c r="P855" s="6"/>
      <c r="Q855" s="6"/>
    </row>
    <row r="856" s="8" customFormat="1" hidden="1" customHeight="1" spans="1:17">
      <c r="A856" s="21" t="s">
        <v>15</v>
      </c>
      <c r="B856" s="8" t="s">
        <v>21</v>
      </c>
      <c r="C856" s="8" t="s">
        <v>53</v>
      </c>
      <c r="D856" s="8" t="s">
        <v>1560</v>
      </c>
      <c r="E856" s="8" t="s">
        <v>1561</v>
      </c>
      <c r="F856" s="8" t="s">
        <v>1562</v>
      </c>
      <c r="G856" s="23"/>
      <c r="H856" s="8">
        <v>60</v>
      </c>
      <c r="I856" s="27">
        <f>K856/1.17</f>
        <v>1585.64102564103</v>
      </c>
      <c r="J856" s="27">
        <f t="shared" si="268"/>
        <v>269.558974358974</v>
      </c>
      <c r="K856" s="71">
        <v>1855.2</v>
      </c>
      <c r="L856" s="71"/>
      <c r="M856" s="71"/>
      <c r="N856" s="44"/>
      <c r="O856" s="10"/>
      <c r="P856" s="6"/>
      <c r="Q856" s="6"/>
    </row>
    <row r="857" s="8" customFormat="1" hidden="1" customHeight="1" spans="1:17">
      <c r="A857" s="21" t="s">
        <v>15</v>
      </c>
      <c r="B857" s="8" t="s">
        <v>129</v>
      </c>
      <c r="C857" s="8" t="s">
        <v>389</v>
      </c>
      <c r="D857" s="8" t="s">
        <v>1563</v>
      </c>
      <c r="E857" s="8" t="s">
        <v>1564</v>
      </c>
      <c r="F857" s="8" t="s">
        <v>1565</v>
      </c>
      <c r="G857" s="23" t="s">
        <v>26</v>
      </c>
      <c r="H857" s="8">
        <v>96</v>
      </c>
      <c r="I857" s="27">
        <v>7384.62</v>
      </c>
      <c r="J857" s="27">
        <f t="shared" si="268"/>
        <v>1255.3854</v>
      </c>
      <c r="K857" s="36">
        <f t="shared" si="269"/>
        <v>8640.0054</v>
      </c>
      <c r="L857" s="37"/>
      <c r="M857" s="37"/>
      <c r="N857" s="44"/>
      <c r="O857" s="10"/>
      <c r="P857" s="6"/>
      <c r="Q857" s="6"/>
    </row>
    <row r="858" s="8" customFormat="1" hidden="1" customHeight="1" spans="1:17">
      <c r="A858" s="21" t="s">
        <v>15</v>
      </c>
      <c r="B858" s="26" t="s">
        <v>21</v>
      </c>
      <c r="C858" s="26" t="s">
        <v>1566</v>
      </c>
      <c r="D858" s="8" t="s">
        <v>1567</v>
      </c>
      <c r="E858" s="8" t="s">
        <v>1156</v>
      </c>
      <c r="F858" s="8" t="s">
        <v>1568</v>
      </c>
      <c r="G858" s="23" t="s">
        <v>26</v>
      </c>
      <c r="H858" s="8">
        <v>500</v>
      </c>
      <c r="I858" s="51">
        <f>K858/1.17</f>
        <v>16367.5213675214</v>
      </c>
      <c r="J858" s="27">
        <f>K858-I858</f>
        <v>2782.47863247863</v>
      </c>
      <c r="K858" s="36">
        <v>19150</v>
      </c>
      <c r="L858" s="37"/>
      <c r="M858" s="37"/>
      <c r="N858" s="44"/>
      <c r="O858" s="10"/>
      <c r="P858" s="6"/>
      <c r="Q858" s="6"/>
    </row>
    <row r="859" s="8" customFormat="1" hidden="1" customHeight="1" spans="1:17">
      <c r="A859" s="21" t="s">
        <v>15</v>
      </c>
      <c r="B859" s="8" t="s">
        <v>447</v>
      </c>
      <c r="C859" s="8" t="s">
        <v>1569</v>
      </c>
      <c r="D859" s="8" t="s">
        <v>1570</v>
      </c>
      <c r="E859" s="8" t="s">
        <v>1571</v>
      </c>
      <c r="F859" s="8" t="s">
        <v>1572</v>
      </c>
      <c r="G859" s="23" t="s">
        <v>20</v>
      </c>
      <c r="H859" s="8">
        <v>51</v>
      </c>
      <c r="I859" s="27">
        <v>1512.56</v>
      </c>
      <c r="J859" s="27">
        <f t="shared" ref="J859:J863" si="270">I859*0.17</f>
        <v>257.1352</v>
      </c>
      <c r="K859" s="36">
        <f t="shared" si="269"/>
        <v>1769.6952</v>
      </c>
      <c r="L859" s="37"/>
      <c r="M859" s="37"/>
      <c r="N859" s="44"/>
      <c r="O859" s="10"/>
      <c r="P859" s="6"/>
      <c r="Q859" s="6"/>
    </row>
    <row r="860" s="8" customFormat="1" hidden="1" customHeight="1" spans="1:17">
      <c r="A860" s="21" t="s">
        <v>15</v>
      </c>
      <c r="B860" s="8" t="s">
        <v>266</v>
      </c>
      <c r="C860" s="8" t="s">
        <v>1569</v>
      </c>
      <c r="D860" s="8" t="s">
        <v>1570</v>
      </c>
      <c r="E860" s="8" t="s">
        <v>1571</v>
      </c>
      <c r="F860" s="8" t="s">
        <v>1572</v>
      </c>
      <c r="G860" s="23" t="s">
        <v>20</v>
      </c>
      <c r="H860" s="8">
        <v>480</v>
      </c>
      <c r="I860" s="27">
        <v>14986.67</v>
      </c>
      <c r="J860" s="27">
        <f t="shared" si="270"/>
        <v>2547.7339</v>
      </c>
      <c r="K860" s="36">
        <f t="shared" si="269"/>
        <v>17534.4039</v>
      </c>
      <c r="L860" s="37"/>
      <c r="M860" s="37"/>
      <c r="N860" s="44"/>
      <c r="O860" s="10"/>
      <c r="P860" s="6"/>
      <c r="Q860" s="6"/>
    </row>
    <row r="861" s="8" customFormat="1" hidden="1" customHeight="1" spans="1:17">
      <c r="A861" s="21" t="s">
        <v>15</v>
      </c>
      <c r="B861" s="8" t="s">
        <v>1015</v>
      </c>
      <c r="C861" s="8" t="s">
        <v>1569</v>
      </c>
      <c r="D861" s="8" t="s">
        <v>1570</v>
      </c>
      <c r="E861" s="8" t="s">
        <v>1571</v>
      </c>
      <c r="F861" s="8" t="s">
        <v>1572</v>
      </c>
      <c r="G861" s="23" t="s">
        <v>20</v>
      </c>
      <c r="H861" s="8">
        <v>192</v>
      </c>
      <c r="I861" s="27">
        <v>5994.67</v>
      </c>
      <c r="J861" s="27">
        <f t="shared" si="270"/>
        <v>1019.0939</v>
      </c>
      <c r="K861" s="36">
        <f t="shared" si="269"/>
        <v>7013.7639</v>
      </c>
      <c r="L861" s="37"/>
      <c r="M861" s="37"/>
      <c r="N861" s="44"/>
      <c r="O861" s="10"/>
      <c r="P861" s="6"/>
      <c r="Q861" s="6"/>
    </row>
    <row r="862" s="8" customFormat="1" hidden="1" customHeight="1" spans="1:17">
      <c r="A862" s="21" t="s">
        <v>15</v>
      </c>
      <c r="B862" s="8" t="s">
        <v>447</v>
      </c>
      <c r="C862" s="8" t="s">
        <v>1569</v>
      </c>
      <c r="D862" s="8" t="s">
        <v>1570</v>
      </c>
      <c r="E862" s="8" t="s">
        <v>1571</v>
      </c>
      <c r="F862" s="8" t="s">
        <v>1572</v>
      </c>
      <c r="G862" s="23" t="s">
        <v>20</v>
      </c>
      <c r="H862" s="8">
        <v>192</v>
      </c>
      <c r="I862" s="27">
        <v>5694.36</v>
      </c>
      <c r="J862" s="27">
        <f t="shared" si="270"/>
        <v>968.0412</v>
      </c>
      <c r="K862" s="36">
        <f t="shared" si="269"/>
        <v>6662.4012</v>
      </c>
      <c r="L862" s="37"/>
      <c r="M862" s="37"/>
      <c r="N862" s="44"/>
      <c r="O862" s="10"/>
      <c r="P862" s="6"/>
      <c r="Q862" s="6"/>
    </row>
    <row r="863" s="8" customFormat="1" hidden="1" customHeight="1" spans="1:17">
      <c r="A863" s="21" t="s">
        <v>15</v>
      </c>
      <c r="B863" s="8" t="s">
        <v>1015</v>
      </c>
      <c r="C863" s="8" t="s">
        <v>1569</v>
      </c>
      <c r="D863" s="8" t="s">
        <v>1570</v>
      </c>
      <c r="E863" s="8" t="s">
        <v>1571</v>
      </c>
      <c r="F863" s="8" t="s">
        <v>1572</v>
      </c>
      <c r="G863" s="23" t="s">
        <v>20</v>
      </c>
      <c r="H863" s="8">
        <v>384</v>
      </c>
      <c r="I863" s="27">
        <v>11989.33</v>
      </c>
      <c r="J863" s="27">
        <f t="shared" si="270"/>
        <v>2038.1861</v>
      </c>
      <c r="K863" s="36">
        <f t="shared" si="269"/>
        <v>14027.5161</v>
      </c>
      <c r="L863" s="37"/>
      <c r="M863" s="37"/>
      <c r="N863" s="38">
        <v>109826</v>
      </c>
      <c r="O863" s="10"/>
      <c r="P863" s="6"/>
      <c r="Q863" s="6"/>
    </row>
    <row r="864" s="8" customFormat="1" hidden="1" customHeight="1" spans="1:17">
      <c r="A864" s="21" t="s">
        <v>15</v>
      </c>
      <c r="B864" s="58" t="s">
        <v>260</v>
      </c>
      <c r="C864" s="58" t="s">
        <v>274</v>
      </c>
      <c r="D864" s="8" t="s">
        <v>1573</v>
      </c>
      <c r="E864" s="8" t="s">
        <v>1574</v>
      </c>
      <c r="F864" s="8" t="s">
        <v>689</v>
      </c>
      <c r="G864" s="23" t="s">
        <v>265</v>
      </c>
      <c r="H864" s="8">
        <v>12</v>
      </c>
      <c r="I864" s="45">
        <f t="shared" ref="I864:I866" si="271">K864/1.17</f>
        <v>205.128205128205</v>
      </c>
      <c r="J864" s="27">
        <f t="shared" ref="J864:J866" si="272">K864-I864</f>
        <v>34.8717948717949</v>
      </c>
      <c r="K864" s="36">
        <v>240</v>
      </c>
      <c r="L864" s="37"/>
      <c r="M864" s="37"/>
      <c r="N864" s="38"/>
      <c r="O864" s="10"/>
      <c r="P864" s="6"/>
      <c r="Q864" s="6"/>
    </row>
    <row r="865" s="8" customFormat="1" hidden="1" customHeight="1" spans="1:17">
      <c r="A865" s="21" t="s">
        <v>15</v>
      </c>
      <c r="B865" s="8" t="s">
        <v>260</v>
      </c>
      <c r="C865" s="8" t="s">
        <v>261</v>
      </c>
      <c r="D865" s="8" t="s">
        <v>1575</v>
      </c>
      <c r="E865" s="8" t="s">
        <v>1576</v>
      </c>
      <c r="F865" s="8" t="s">
        <v>1577</v>
      </c>
      <c r="G865" s="23" t="s">
        <v>265</v>
      </c>
      <c r="H865" s="8">
        <v>50</v>
      </c>
      <c r="I865" s="45">
        <f t="shared" si="271"/>
        <v>128.205128205128</v>
      </c>
      <c r="J865" s="27">
        <f t="shared" si="272"/>
        <v>21.7948717948718</v>
      </c>
      <c r="K865" s="36">
        <v>150</v>
      </c>
      <c r="L865" s="37"/>
      <c r="M865" s="37"/>
      <c r="N865" s="38"/>
      <c r="O865" s="10"/>
      <c r="P865" s="6"/>
      <c r="Q865" s="6"/>
    </row>
    <row r="866" s="8" customFormat="1" hidden="1" customHeight="1" spans="1:17">
      <c r="A866" s="21" t="s">
        <v>15</v>
      </c>
      <c r="B866" s="8" t="s">
        <v>260</v>
      </c>
      <c r="C866" s="8" t="s">
        <v>261</v>
      </c>
      <c r="D866" s="8" t="s">
        <v>1575</v>
      </c>
      <c r="E866" s="8" t="s">
        <v>1578</v>
      </c>
      <c r="F866" s="8" t="s">
        <v>1577</v>
      </c>
      <c r="G866" s="23" t="s">
        <v>265</v>
      </c>
      <c r="H866" s="8">
        <v>50</v>
      </c>
      <c r="I866" s="45">
        <f t="shared" si="271"/>
        <v>128.205128205128</v>
      </c>
      <c r="J866" s="27">
        <f t="shared" si="272"/>
        <v>21.7948717948718</v>
      </c>
      <c r="K866" s="36">
        <v>150</v>
      </c>
      <c r="L866" s="37"/>
      <c r="M866" s="37"/>
      <c r="N866" s="38"/>
      <c r="O866" s="10"/>
      <c r="P866" s="6"/>
      <c r="Q866" s="6"/>
    </row>
    <row r="867" s="8" customFormat="1" hidden="1" customHeight="1" spans="1:17">
      <c r="A867" s="21" t="s">
        <v>15</v>
      </c>
      <c r="B867" s="8" t="s">
        <v>16</v>
      </c>
      <c r="C867" s="8" t="s">
        <v>138</v>
      </c>
      <c r="D867" s="8" t="s">
        <v>1579</v>
      </c>
      <c r="E867" s="8" t="s">
        <v>1580</v>
      </c>
      <c r="F867" s="8" t="s">
        <v>1581</v>
      </c>
      <c r="G867" s="23" t="s">
        <v>42</v>
      </c>
      <c r="H867" s="8">
        <v>300</v>
      </c>
      <c r="I867" s="35">
        <v>16884.62</v>
      </c>
      <c r="J867" s="27">
        <v>2870.38</v>
      </c>
      <c r="K867" s="36">
        <f t="shared" ref="K867:K871" si="273">I867+J867</f>
        <v>19755</v>
      </c>
      <c r="L867" s="37"/>
      <c r="M867" s="37"/>
      <c r="N867" s="44"/>
      <c r="O867" s="10"/>
      <c r="P867" s="6"/>
      <c r="Q867" s="6"/>
    </row>
    <row r="868" s="8" customFormat="1" hidden="1" customHeight="1" spans="1:17">
      <c r="A868" s="21" t="s">
        <v>15</v>
      </c>
      <c r="B868" s="8" t="s">
        <v>16</v>
      </c>
      <c r="C868" s="8" t="s">
        <v>138</v>
      </c>
      <c r="D868" s="8" t="s">
        <v>1579</v>
      </c>
      <c r="E868" s="8" t="s">
        <v>1580</v>
      </c>
      <c r="F868" s="8" t="s">
        <v>1581</v>
      </c>
      <c r="G868" s="23" t="s">
        <v>42</v>
      </c>
      <c r="H868" s="8">
        <v>300</v>
      </c>
      <c r="I868" s="35">
        <v>16884.62</v>
      </c>
      <c r="J868" s="27">
        <v>2870.38</v>
      </c>
      <c r="K868" s="36">
        <f t="shared" si="273"/>
        <v>19755</v>
      </c>
      <c r="L868" s="37"/>
      <c r="M868" s="37"/>
      <c r="N868" s="44"/>
      <c r="O868" s="10"/>
      <c r="P868" s="6"/>
      <c r="Q868" s="6"/>
    </row>
    <row r="869" s="8" customFormat="1" hidden="1" customHeight="1" spans="1:17">
      <c r="A869" s="21" t="s">
        <v>15</v>
      </c>
      <c r="B869" s="26" t="s">
        <v>316</v>
      </c>
      <c r="C869" s="26" t="s">
        <v>53</v>
      </c>
      <c r="D869" s="8" t="s">
        <v>1582</v>
      </c>
      <c r="E869" s="8" t="s">
        <v>1583</v>
      </c>
      <c r="F869" s="8" t="s">
        <v>1304</v>
      </c>
      <c r="G869" s="23" t="s">
        <v>42</v>
      </c>
      <c r="H869" s="8">
        <v>1800</v>
      </c>
      <c r="I869" s="45">
        <f t="shared" ref="I869:I882" si="274">K869/1.17</f>
        <v>6923.07692307692</v>
      </c>
      <c r="J869" s="27">
        <f t="shared" ref="J869:J872" si="275">K869-I869</f>
        <v>1176.92307692308</v>
      </c>
      <c r="K869" s="36">
        <v>8100</v>
      </c>
      <c r="L869" s="37"/>
      <c r="M869" s="37"/>
      <c r="N869" s="44"/>
      <c r="O869" s="10"/>
      <c r="P869" s="6"/>
      <c r="Q869" s="6"/>
    </row>
    <row r="870" s="8" customFormat="1" hidden="1" customHeight="1" spans="1:17">
      <c r="A870" s="21"/>
      <c r="B870" s="26" t="s">
        <v>21</v>
      </c>
      <c r="C870" s="26" t="s">
        <v>53</v>
      </c>
      <c r="D870" s="8" t="s">
        <v>1582</v>
      </c>
      <c r="E870" s="8" t="s">
        <v>1584</v>
      </c>
      <c r="F870" s="8" t="s">
        <v>1304</v>
      </c>
      <c r="G870" s="23" t="s">
        <v>42</v>
      </c>
      <c r="H870" s="8">
        <v>5</v>
      </c>
      <c r="I870" s="53">
        <f t="shared" si="274"/>
        <v>129.273504273504</v>
      </c>
      <c r="J870" s="27">
        <f t="shared" si="275"/>
        <v>21.9764957264957</v>
      </c>
      <c r="K870" s="54">
        <v>151.25</v>
      </c>
      <c r="L870" s="55"/>
      <c r="M870" s="55"/>
      <c r="N870" s="44"/>
      <c r="O870" s="10"/>
      <c r="P870" s="6"/>
      <c r="Q870" s="6"/>
    </row>
    <row r="871" s="6" customFormat="1" hidden="1" customHeight="1" spans="1:15">
      <c r="A871" s="21" t="s">
        <v>15</v>
      </c>
      <c r="B871" s="8" t="s">
        <v>101</v>
      </c>
      <c r="C871" s="8" t="s">
        <v>238</v>
      </c>
      <c r="D871" s="59" t="s">
        <v>1585</v>
      </c>
      <c r="E871" s="8" t="s">
        <v>1586</v>
      </c>
      <c r="F871" s="8" t="s">
        <v>1587</v>
      </c>
      <c r="G871" s="23" t="s">
        <v>20</v>
      </c>
      <c r="H871" s="8">
        <v>210</v>
      </c>
      <c r="I871" s="45">
        <v>16387.18</v>
      </c>
      <c r="J871" s="27">
        <v>2785.82</v>
      </c>
      <c r="K871" s="36">
        <f t="shared" si="273"/>
        <v>19173</v>
      </c>
      <c r="L871" s="37"/>
      <c r="M871" s="37"/>
      <c r="N871" s="38">
        <v>116814.7</v>
      </c>
      <c r="O871" s="10"/>
    </row>
    <row r="872" s="8" customFormat="1" hidden="1" customHeight="1" spans="1:17">
      <c r="A872" s="21" t="s">
        <v>15</v>
      </c>
      <c r="B872" s="26" t="s">
        <v>21</v>
      </c>
      <c r="C872" s="26" t="s">
        <v>38</v>
      </c>
      <c r="D872" s="8" t="s">
        <v>1588</v>
      </c>
      <c r="E872" s="8" t="s">
        <v>1589</v>
      </c>
      <c r="F872" s="8" t="s">
        <v>1590</v>
      </c>
      <c r="G872" s="23" t="s">
        <v>26</v>
      </c>
      <c r="H872" s="8">
        <v>200</v>
      </c>
      <c r="I872" s="45">
        <f t="shared" si="274"/>
        <v>8023.93162393162</v>
      </c>
      <c r="J872" s="27">
        <f t="shared" si="275"/>
        <v>1364.06837606838</v>
      </c>
      <c r="K872" s="36">
        <v>9388</v>
      </c>
      <c r="L872" s="37"/>
      <c r="M872" s="37"/>
      <c r="N872" s="38"/>
      <c r="O872" s="10"/>
      <c r="P872" s="6"/>
      <c r="Q872" s="6"/>
    </row>
    <row r="873" s="8" customFormat="1" hidden="1" customHeight="1" spans="1:17">
      <c r="A873" s="21"/>
      <c r="B873" s="8" t="s">
        <v>21</v>
      </c>
      <c r="C873" s="8" t="s">
        <v>38</v>
      </c>
      <c r="D873" s="8" t="s">
        <v>1588</v>
      </c>
      <c r="E873" s="8" t="s">
        <v>1591</v>
      </c>
      <c r="F873" s="8" t="s">
        <v>1590</v>
      </c>
      <c r="G873" s="23"/>
      <c r="H873" s="8">
        <v>200</v>
      </c>
      <c r="I873" s="27">
        <f t="shared" si="274"/>
        <v>8023.93162393162</v>
      </c>
      <c r="J873" s="27">
        <f t="shared" ref="J873:J881" si="276">I873*0.17</f>
        <v>1364.06837606838</v>
      </c>
      <c r="K873" s="48">
        <v>9388</v>
      </c>
      <c r="L873" s="48"/>
      <c r="M873" s="48"/>
      <c r="N873" s="38"/>
      <c r="O873" s="10"/>
      <c r="P873" s="6"/>
      <c r="Q873" s="6"/>
    </row>
    <row r="874" s="8" customFormat="1" hidden="1" customHeight="1" spans="1:17">
      <c r="A874" s="29"/>
      <c r="B874" s="6" t="s">
        <v>21</v>
      </c>
      <c r="C874" s="6" t="s">
        <v>65</v>
      </c>
      <c r="D874" s="6" t="s">
        <v>1592</v>
      </c>
      <c r="E874" s="6" t="s">
        <v>1405</v>
      </c>
      <c r="F874" s="6" t="s">
        <v>1593</v>
      </c>
      <c r="G874" s="6"/>
      <c r="H874" s="6">
        <v>500</v>
      </c>
      <c r="I874" s="44">
        <f t="shared" si="274"/>
        <v>9367.52136752137</v>
      </c>
      <c r="J874" s="44">
        <f t="shared" si="276"/>
        <v>1592.47863247863</v>
      </c>
      <c r="K874" s="89">
        <v>10960</v>
      </c>
      <c r="L874" s="89"/>
      <c r="M874" s="89"/>
      <c r="N874" s="38"/>
      <c r="O874" s="10"/>
      <c r="P874" s="6"/>
      <c r="Q874" s="6"/>
    </row>
    <row r="875" s="8" customFormat="1" hidden="1" customHeight="1" spans="1:17">
      <c r="A875" s="21"/>
      <c r="B875" s="8" t="s">
        <v>21</v>
      </c>
      <c r="C875" s="8" t="s">
        <v>65</v>
      </c>
      <c r="D875" s="8" t="s">
        <v>1592</v>
      </c>
      <c r="E875" s="8" t="s">
        <v>1405</v>
      </c>
      <c r="F875" s="8" t="s">
        <v>1594</v>
      </c>
      <c r="G875" s="23"/>
      <c r="H875" s="8">
        <v>100</v>
      </c>
      <c r="I875" s="27">
        <f t="shared" si="274"/>
        <v>1873.50427350427</v>
      </c>
      <c r="J875" s="27">
        <f t="shared" si="276"/>
        <v>318.495726495727</v>
      </c>
      <c r="K875" s="48">
        <v>2192</v>
      </c>
      <c r="L875" s="48"/>
      <c r="M875" s="48"/>
      <c r="N875" s="38"/>
      <c r="O875" s="10"/>
      <c r="P875" s="6"/>
      <c r="Q875" s="6"/>
    </row>
    <row r="876" s="8" customFormat="1" hidden="1" customHeight="1" spans="1:17">
      <c r="A876" s="21" t="s">
        <v>15</v>
      </c>
      <c r="B876" s="8" t="s">
        <v>160</v>
      </c>
      <c r="C876" s="8" t="s">
        <v>246</v>
      </c>
      <c r="D876" s="8" t="s">
        <v>1595</v>
      </c>
      <c r="E876" s="8" t="s">
        <v>1315</v>
      </c>
      <c r="F876" s="8" t="s">
        <v>246</v>
      </c>
      <c r="G876" s="23" t="s">
        <v>249</v>
      </c>
      <c r="H876" s="8">
        <v>2</v>
      </c>
      <c r="I876" s="27">
        <f t="shared" si="274"/>
        <v>61.5384615384615</v>
      </c>
      <c r="J876" s="27">
        <f t="shared" si="276"/>
        <v>10.4615384615385</v>
      </c>
      <c r="K876" s="36">
        <v>72</v>
      </c>
      <c r="L876" s="37"/>
      <c r="M876" s="37"/>
      <c r="N876" s="38"/>
      <c r="O876" s="10"/>
      <c r="P876" s="6"/>
      <c r="Q876" s="6"/>
    </row>
    <row r="877" s="8" customFormat="1" hidden="1" customHeight="1" spans="1:17">
      <c r="A877" s="21" t="s">
        <v>15</v>
      </c>
      <c r="B877" s="8" t="s">
        <v>160</v>
      </c>
      <c r="C877" s="8" t="s">
        <v>246</v>
      </c>
      <c r="D877" s="8" t="s">
        <v>1596</v>
      </c>
      <c r="E877" s="8" t="s">
        <v>1597</v>
      </c>
      <c r="F877" s="8" t="s">
        <v>246</v>
      </c>
      <c r="G877" s="23" t="s">
        <v>249</v>
      </c>
      <c r="H877" s="8">
        <v>1</v>
      </c>
      <c r="I877" s="27">
        <f t="shared" si="274"/>
        <v>15.3846153846154</v>
      </c>
      <c r="J877" s="27">
        <f t="shared" si="276"/>
        <v>2.61538461538462</v>
      </c>
      <c r="K877" s="36">
        <v>18</v>
      </c>
      <c r="L877" s="37"/>
      <c r="M877" s="37"/>
      <c r="N877" s="38"/>
      <c r="O877" s="10"/>
      <c r="P877" s="6"/>
      <c r="Q877" s="6"/>
    </row>
    <row r="878" s="8" customFormat="1" hidden="1" customHeight="1" spans="1:17">
      <c r="A878" s="21" t="s">
        <v>15</v>
      </c>
      <c r="B878" s="8" t="s">
        <v>160</v>
      </c>
      <c r="C878" s="8" t="s">
        <v>246</v>
      </c>
      <c r="D878" s="8" t="s">
        <v>1598</v>
      </c>
      <c r="E878" s="8" t="s">
        <v>259</v>
      </c>
      <c r="F878" s="8" t="s">
        <v>246</v>
      </c>
      <c r="G878" s="23" t="s">
        <v>249</v>
      </c>
      <c r="H878" s="8">
        <v>2</v>
      </c>
      <c r="I878" s="27">
        <f t="shared" si="274"/>
        <v>78.6324786324786</v>
      </c>
      <c r="J878" s="27">
        <f t="shared" si="276"/>
        <v>13.3675213675214</v>
      </c>
      <c r="K878" s="36">
        <f>190-98</f>
        <v>92</v>
      </c>
      <c r="L878" s="37"/>
      <c r="M878" s="37"/>
      <c r="N878" s="38"/>
      <c r="O878" s="10"/>
      <c r="P878" s="6"/>
      <c r="Q878" s="6"/>
    </row>
    <row r="879" s="8" customFormat="1" hidden="1" customHeight="1" spans="1:17">
      <c r="A879" s="21" t="s">
        <v>15</v>
      </c>
      <c r="B879" s="8" t="s">
        <v>160</v>
      </c>
      <c r="C879" s="8" t="s">
        <v>246</v>
      </c>
      <c r="D879" s="8" t="s">
        <v>1598</v>
      </c>
      <c r="E879" s="8" t="s">
        <v>259</v>
      </c>
      <c r="F879" s="8" t="s">
        <v>246</v>
      </c>
      <c r="G879" s="23" t="s">
        <v>249</v>
      </c>
      <c r="H879" s="8">
        <v>1</v>
      </c>
      <c r="I879" s="27">
        <f t="shared" si="274"/>
        <v>39.3162393162393</v>
      </c>
      <c r="J879" s="27">
        <f t="shared" si="276"/>
        <v>6.68376068376068</v>
      </c>
      <c r="K879" s="36">
        <v>46</v>
      </c>
      <c r="L879" s="37"/>
      <c r="M879" s="37"/>
      <c r="N879" s="38"/>
      <c r="O879" s="10"/>
      <c r="P879" s="6"/>
      <c r="Q879" s="6"/>
    </row>
    <row r="880" s="8" customFormat="1" hidden="1" customHeight="1" spans="1:17">
      <c r="A880" s="21" t="s">
        <v>15</v>
      </c>
      <c r="B880" s="8" t="s">
        <v>160</v>
      </c>
      <c r="C880" s="8" t="s">
        <v>246</v>
      </c>
      <c r="D880" s="8" t="s">
        <v>1599</v>
      </c>
      <c r="E880" s="8" t="s">
        <v>259</v>
      </c>
      <c r="F880" s="8" t="s">
        <v>246</v>
      </c>
      <c r="G880" s="23" t="s">
        <v>249</v>
      </c>
      <c r="H880" s="8">
        <v>2</v>
      </c>
      <c r="I880" s="27">
        <f t="shared" si="274"/>
        <v>30.7692307692308</v>
      </c>
      <c r="J880" s="27">
        <f t="shared" si="276"/>
        <v>5.23076923076923</v>
      </c>
      <c r="K880" s="36">
        <v>36</v>
      </c>
      <c r="L880" s="37"/>
      <c r="M880" s="37"/>
      <c r="N880" s="38"/>
      <c r="O880" s="10"/>
      <c r="P880" s="6"/>
      <c r="Q880" s="6"/>
    </row>
    <row r="881" s="8" customFormat="1" hidden="1" customHeight="1" spans="1:17">
      <c r="A881" s="21" t="s">
        <v>15</v>
      </c>
      <c r="B881" s="8" t="s">
        <v>160</v>
      </c>
      <c r="C881" s="8" t="s">
        <v>246</v>
      </c>
      <c r="D881" s="8" t="s">
        <v>1600</v>
      </c>
      <c r="E881" s="8" t="s">
        <v>1601</v>
      </c>
      <c r="F881" s="8" t="s">
        <v>246</v>
      </c>
      <c r="G881" s="23" t="s">
        <v>249</v>
      </c>
      <c r="H881" s="8">
        <v>1</v>
      </c>
      <c r="I881" s="27">
        <f t="shared" si="274"/>
        <v>25.6410256410256</v>
      </c>
      <c r="J881" s="27">
        <f t="shared" si="276"/>
        <v>4.35897435897436</v>
      </c>
      <c r="K881" s="36">
        <v>30</v>
      </c>
      <c r="L881" s="37"/>
      <c r="M881" s="37"/>
      <c r="N881" s="38"/>
      <c r="O881" s="10"/>
      <c r="P881" s="6"/>
      <c r="Q881" s="6"/>
    </row>
    <row r="882" s="8" customFormat="1" hidden="1" customHeight="1" spans="1:17">
      <c r="A882" s="21" t="s">
        <v>15</v>
      </c>
      <c r="B882" s="26" t="s">
        <v>316</v>
      </c>
      <c r="C882" s="26" t="s">
        <v>195</v>
      </c>
      <c r="D882" s="8" t="s">
        <v>1602</v>
      </c>
      <c r="E882" s="8" t="s">
        <v>1603</v>
      </c>
      <c r="F882" s="8" t="s">
        <v>1604</v>
      </c>
      <c r="G882" s="23" t="s">
        <v>20</v>
      </c>
      <c r="H882" s="8">
        <v>50</v>
      </c>
      <c r="I882" s="45">
        <f t="shared" si="274"/>
        <v>41.8803418803419</v>
      </c>
      <c r="J882" s="27">
        <f t="shared" ref="J882:J888" si="277">K882-I882</f>
        <v>7.11965811965812</v>
      </c>
      <c r="K882" s="36">
        <v>49</v>
      </c>
      <c r="L882" s="37"/>
      <c r="M882" s="37"/>
      <c r="N882" s="38"/>
      <c r="O882" s="10"/>
      <c r="P882" s="6"/>
      <c r="Q882" s="6"/>
    </row>
    <row r="883" s="8" customFormat="1" hidden="1" customHeight="1" spans="1:17">
      <c r="A883" s="21" t="s">
        <v>15</v>
      </c>
      <c r="B883" s="8" t="s">
        <v>61</v>
      </c>
      <c r="C883" s="8" t="s">
        <v>1605</v>
      </c>
      <c r="D883" s="8" t="s">
        <v>1606</v>
      </c>
      <c r="E883" s="8" t="s">
        <v>675</v>
      </c>
      <c r="F883" s="8" t="s">
        <v>1605</v>
      </c>
      <c r="G883" s="23" t="s">
        <v>42</v>
      </c>
      <c r="H883" s="8">
        <v>400</v>
      </c>
      <c r="I883" s="27">
        <v>16410.2564102</v>
      </c>
      <c r="J883" s="27">
        <f t="shared" ref="J883:J885" si="278">I883*0.17</f>
        <v>2789.743589734</v>
      </c>
      <c r="K883" s="36">
        <f>I883+J883</f>
        <v>19199.999999934</v>
      </c>
      <c r="L883" s="37"/>
      <c r="M883" s="37"/>
      <c r="N883" s="38"/>
      <c r="O883" s="10"/>
      <c r="P883" s="6"/>
      <c r="Q883" s="6"/>
    </row>
    <row r="884" s="8" customFormat="1" hidden="1" customHeight="1" spans="1:17">
      <c r="A884" s="21"/>
      <c r="B884" s="8" t="s">
        <v>21</v>
      </c>
      <c r="C884" s="8" t="s">
        <v>602</v>
      </c>
      <c r="D884" s="8" t="s">
        <v>1607</v>
      </c>
      <c r="E884" s="8" t="s">
        <v>1455</v>
      </c>
      <c r="F884" s="8" t="s">
        <v>1608</v>
      </c>
      <c r="G884" s="23"/>
      <c r="H884" s="8">
        <v>30</v>
      </c>
      <c r="I884" s="27">
        <f t="shared" ref="I884:I888" si="279">K884/1.17</f>
        <v>662.564102564103</v>
      </c>
      <c r="J884" s="27">
        <f t="shared" si="278"/>
        <v>112.635897435897</v>
      </c>
      <c r="K884" s="46">
        <v>775.2</v>
      </c>
      <c r="L884" s="46"/>
      <c r="M884" s="46"/>
      <c r="N884" s="38"/>
      <c r="O884" s="10"/>
      <c r="P884" s="6"/>
      <c r="Q884" s="6"/>
    </row>
    <row r="885" s="8" customFormat="1" hidden="1" customHeight="1" spans="1:17">
      <c r="A885" s="21" t="s">
        <v>15</v>
      </c>
      <c r="B885" s="8" t="s">
        <v>160</v>
      </c>
      <c r="C885" s="8" t="s">
        <v>131</v>
      </c>
      <c r="D885" s="8" t="s">
        <v>1609</v>
      </c>
      <c r="E885" s="8" t="s">
        <v>667</v>
      </c>
      <c r="F885" s="8" t="s">
        <v>550</v>
      </c>
      <c r="G885" s="23" t="s">
        <v>20</v>
      </c>
      <c r="H885" s="8">
        <v>10</v>
      </c>
      <c r="I885" s="27">
        <f t="shared" si="279"/>
        <v>213.675213675214</v>
      </c>
      <c r="J885" s="27">
        <f t="shared" si="278"/>
        <v>36.3247863247863</v>
      </c>
      <c r="K885" s="36">
        <v>250</v>
      </c>
      <c r="L885" s="37"/>
      <c r="M885" s="37"/>
      <c r="N885" s="38"/>
      <c r="O885" s="10"/>
      <c r="P885" s="6"/>
      <c r="Q885" s="6"/>
    </row>
    <row r="886" s="8" customFormat="1" hidden="1" customHeight="1" spans="1:17">
      <c r="A886" s="21" t="s">
        <v>15</v>
      </c>
      <c r="B886" s="26" t="s">
        <v>106</v>
      </c>
      <c r="C886" s="26" t="s">
        <v>131</v>
      </c>
      <c r="D886" s="8" t="s">
        <v>1609</v>
      </c>
      <c r="E886" s="8" t="s">
        <v>35</v>
      </c>
      <c r="F886" s="8" t="s">
        <v>986</v>
      </c>
      <c r="G886" s="23" t="s">
        <v>26</v>
      </c>
      <c r="H886" s="8">
        <v>720</v>
      </c>
      <c r="I886" s="45">
        <f t="shared" si="279"/>
        <v>7169.23076923077</v>
      </c>
      <c r="J886" s="27">
        <f t="shared" si="277"/>
        <v>1218.76923076923</v>
      </c>
      <c r="K886" s="36">
        <v>8388</v>
      </c>
      <c r="L886" s="37"/>
      <c r="M886" s="37"/>
      <c r="N886" s="38"/>
      <c r="O886" s="10"/>
      <c r="P886" s="6"/>
      <c r="Q886" s="6"/>
    </row>
    <row r="887" s="8" customFormat="1" hidden="1" customHeight="1" spans="1:17">
      <c r="A887" s="21" t="s">
        <v>15</v>
      </c>
      <c r="B887" s="26" t="s">
        <v>106</v>
      </c>
      <c r="C887" s="26" t="s">
        <v>131</v>
      </c>
      <c r="D887" s="8" t="s">
        <v>1609</v>
      </c>
      <c r="E887" s="8" t="s">
        <v>35</v>
      </c>
      <c r="F887" s="8" t="s">
        <v>986</v>
      </c>
      <c r="G887" s="23" t="s">
        <v>26</v>
      </c>
      <c r="H887" s="8">
        <v>720</v>
      </c>
      <c r="I887" s="45">
        <f t="shared" si="279"/>
        <v>7169.23076923077</v>
      </c>
      <c r="J887" s="27">
        <f t="shared" si="277"/>
        <v>1218.76923076923</v>
      </c>
      <c r="K887" s="36">
        <v>8388</v>
      </c>
      <c r="L887" s="37"/>
      <c r="M887" s="37"/>
      <c r="N887" s="38"/>
      <c r="O887" s="10"/>
      <c r="P887" s="6"/>
      <c r="Q887" s="6"/>
    </row>
    <row r="888" s="8" customFormat="1" hidden="1" customHeight="1" spans="1:17">
      <c r="A888" s="21" t="s">
        <v>15</v>
      </c>
      <c r="B888" s="26" t="s">
        <v>106</v>
      </c>
      <c r="C888" s="26" t="s">
        <v>131</v>
      </c>
      <c r="D888" s="8" t="s">
        <v>1609</v>
      </c>
      <c r="E888" s="8" t="s">
        <v>35</v>
      </c>
      <c r="F888" s="8" t="s">
        <v>986</v>
      </c>
      <c r="G888" s="23" t="s">
        <v>26</v>
      </c>
      <c r="H888" s="8">
        <v>1440</v>
      </c>
      <c r="I888" s="45">
        <f t="shared" si="279"/>
        <v>14338.4615384615</v>
      </c>
      <c r="J888" s="27">
        <f t="shared" si="277"/>
        <v>2437.53846153846</v>
      </c>
      <c r="K888" s="36">
        <f>12582+4194</f>
        <v>16776</v>
      </c>
      <c r="L888" s="37"/>
      <c r="M888" s="37"/>
      <c r="N888" s="38"/>
      <c r="O888" s="10"/>
      <c r="P888" s="6"/>
      <c r="Q888" s="6"/>
    </row>
    <row r="889" s="8" customFormat="1" hidden="1" customHeight="1" spans="1:17">
      <c r="A889" s="21" t="s">
        <v>15</v>
      </c>
      <c r="B889" s="8" t="s">
        <v>71</v>
      </c>
      <c r="C889" s="8" t="s">
        <v>1610</v>
      </c>
      <c r="D889" s="8" t="s">
        <v>1611</v>
      </c>
      <c r="E889" s="8" t="s">
        <v>1612</v>
      </c>
      <c r="F889" s="8" t="s">
        <v>1613</v>
      </c>
      <c r="G889" s="23" t="s">
        <v>20</v>
      </c>
      <c r="H889" s="8">
        <v>720</v>
      </c>
      <c r="I889" s="27">
        <v>6461.54</v>
      </c>
      <c r="J889" s="27">
        <f>I889*0.17</f>
        <v>1098.4618</v>
      </c>
      <c r="K889" s="36">
        <f>I889+J889</f>
        <v>7560.0018</v>
      </c>
      <c r="L889" s="37"/>
      <c r="M889" s="37"/>
      <c r="N889" s="38"/>
      <c r="O889" s="10"/>
      <c r="P889" s="6"/>
      <c r="Q889" s="6"/>
    </row>
    <row r="890" s="8" customFormat="1" hidden="1" customHeight="1" spans="1:17">
      <c r="A890" s="21" t="s">
        <v>15</v>
      </c>
      <c r="B890" s="26" t="s">
        <v>21</v>
      </c>
      <c r="C890" s="26" t="s">
        <v>1025</v>
      </c>
      <c r="D890" s="8" t="s">
        <v>1614</v>
      </c>
      <c r="E890" s="8" t="s">
        <v>40</v>
      </c>
      <c r="F890" s="8" t="s">
        <v>1615</v>
      </c>
      <c r="G890" s="23" t="s">
        <v>20</v>
      </c>
      <c r="H890" s="8">
        <v>40</v>
      </c>
      <c r="I890" s="53">
        <f t="shared" ref="I890:I894" si="280">K890/1.17</f>
        <v>343.931623931624</v>
      </c>
      <c r="J890" s="27">
        <f t="shared" ref="J890:J894" si="281">K890-I890</f>
        <v>58.468376068376</v>
      </c>
      <c r="K890" s="36">
        <v>402.4</v>
      </c>
      <c r="L890" s="37"/>
      <c r="M890" s="37"/>
      <c r="N890" s="38"/>
      <c r="O890" s="10"/>
      <c r="P890" s="6"/>
      <c r="Q890" s="6"/>
    </row>
    <row r="891" s="8" customFormat="1" hidden="1" customHeight="1" spans="1:17">
      <c r="A891" s="21" t="s">
        <v>15</v>
      </c>
      <c r="B891" s="8" t="s">
        <v>150</v>
      </c>
      <c r="C891" s="8" t="s">
        <v>876</v>
      </c>
      <c r="D891" s="8" t="s">
        <v>1616</v>
      </c>
      <c r="E891" s="8" t="s">
        <v>1617</v>
      </c>
      <c r="F891" s="8" t="s">
        <v>1618</v>
      </c>
      <c r="G891" s="23" t="s">
        <v>26</v>
      </c>
      <c r="H891" s="8">
        <v>5</v>
      </c>
      <c r="I891" s="53">
        <f t="shared" si="280"/>
        <v>1057.69230769231</v>
      </c>
      <c r="J891" s="27">
        <f t="shared" si="281"/>
        <v>179.807692307692</v>
      </c>
      <c r="K891" s="36">
        <v>1237.5</v>
      </c>
      <c r="L891" s="37"/>
      <c r="M891" s="37"/>
      <c r="N891" s="38"/>
      <c r="O891" s="10"/>
      <c r="P891" s="6"/>
      <c r="Q891" s="6"/>
    </row>
    <row r="892" s="8" customFormat="1" hidden="1" customHeight="1" spans="1:17">
      <c r="A892" s="21" t="s">
        <v>15</v>
      </c>
      <c r="B892" s="8" t="s">
        <v>260</v>
      </c>
      <c r="C892" s="8" t="s">
        <v>1619</v>
      </c>
      <c r="D892" s="8" t="s">
        <v>1620</v>
      </c>
      <c r="E892" s="8" t="s">
        <v>1621</v>
      </c>
      <c r="F892" s="8" t="s">
        <v>1622</v>
      </c>
      <c r="G892" s="23" t="s">
        <v>278</v>
      </c>
      <c r="H892" s="8">
        <v>2</v>
      </c>
      <c r="I892" s="45">
        <f t="shared" si="280"/>
        <v>23.9316239316239</v>
      </c>
      <c r="J892" s="27">
        <f t="shared" si="281"/>
        <v>4.06837606837607</v>
      </c>
      <c r="K892" s="36">
        <v>28</v>
      </c>
      <c r="L892" s="37"/>
      <c r="M892" s="37"/>
      <c r="N892" s="38"/>
      <c r="O892" s="10"/>
      <c r="P892" s="6"/>
      <c r="Q892" s="6"/>
    </row>
    <row r="893" s="8" customFormat="1" hidden="1" customHeight="1" spans="1:17">
      <c r="A893" s="21" t="s">
        <v>15</v>
      </c>
      <c r="B893" s="8" t="s">
        <v>260</v>
      </c>
      <c r="C893" s="8" t="s">
        <v>1619</v>
      </c>
      <c r="D893" s="8" t="s">
        <v>1623</v>
      </c>
      <c r="E893" s="8" t="s">
        <v>1624</v>
      </c>
      <c r="F893" s="8" t="s">
        <v>1622</v>
      </c>
      <c r="G893" s="23" t="s">
        <v>278</v>
      </c>
      <c r="H893" s="8">
        <v>2</v>
      </c>
      <c r="I893" s="45">
        <f t="shared" si="280"/>
        <v>3.41880341880342</v>
      </c>
      <c r="J893" s="27">
        <f t="shared" si="281"/>
        <v>0.581196581196581</v>
      </c>
      <c r="K893" s="36">
        <v>4</v>
      </c>
      <c r="L893" s="37"/>
      <c r="M893" s="37"/>
      <c r="N893" s="38"/>
      <c r="O893" s="10"/>
      <c r="P893" s="6"/>
      <c r="Q893" s="6"/>
    </row>
    <row r="894" s="8" customFormat="1" hidden="1" customHeight="1" spans="1:17">
      <c r="A894" s="21" t="s">
        <v>15</v>
      </c>
      <c r="B894" s="8" t="s">
        <v>260</v>
      </c>
      <c r="C894" s="8" t="s">
        <v>1619</v>
      </c>
      <c r="D894" s="8" t="s">
        <v>1625</v>
      </c>
      <c r="E894" s="8" t="s">
        <v>1626</v>
      </c>
      <c r="F894" s="8" t="s">
        <v>1622</v>
      </c>
      <c r="G894" s="23" t="s">
        <v>278</v>
      </c>
      <c r="H894" s="8">
        <v>2</v>
      </c>
      <c r="I894" s="45">
        <f t="shared" si="280"/>
        <v>51.2820512820513</v>
      </c>
      <c r="J894" s="27">
        <f t="shared" si="281"/>
        <v>8.71794871794872</v>
      </c>
      <c r="K894" s="36">
        <v>60</v>
      </c>
      <c r="L894" s="37"/>
      <c r="M894" s="37"/>
      <c r="N894" s="38"/>
      <c r="O894" s="68"/>
      <c r="P894" s="6"/>
      <c r="Q894" s="6"/>
    </row>
    <row r="895" s="8" customFormat="1" hidden="1" customHeight="1" spans="1:17">
      <c r="A895" s="21" t="s">
        <v>15</v>
      </c>
      <c r="B895" s="8" t="s">
        <v>1627</v>
      </c>
      <c r="C895" s="8" t="s">
        <v>238</v>
      </c>
      <c r="D895" s="8" t="s">
        <v>1628</v>
      </c>
      <c r="E895" s="8" t="s">
        <v>648</v>
      </c>
      <c r="F895" s="8" t="s">
        <v>1629</v>
      </c>
      <c r="G895" s="23" t="s">
        <v>20</v>
      </c>
      <c r="H895" s="8">
        <v>1200</v>
      </c>
      <c r="I895" s="27">
        <v>11794.87</v>
      </c>
      <c r="J895" s="27">
        <f>I895*0.17</f>
        <v>2005.1279</v>
      </c>
      <c r="K895" s="36">
        <f>I895+J895</f>
        <v>13799.9979</v>
      </c>
      <c r="L895" s="37"/>
      <c r="M895" s="37"/>
      <c r="N895" s="38"/>
      <c r="O895" s="10"/>
      <c r="P895" s="6"/>
      <c r="Q895" s="6"/>
    </row>
    <row r="896" s="8" customFormat="1" hidden="1" customHeight="1" spans="1:17">
      <c r="A896" s="21" t="s">
        <v>15</v>
      </c>
      <c r="B896" s="8" t="s">
        <v>355</v>
      </c>
      <c r="C896" s="8" t="s">
        <v>238</v>
      </c>
      <c r="D896" s="8" t="s">
        <v>1628</v>
      </c>
      <c r="E896" s="8" t="s">
        <v>648</v>
      </c>
      <c r="F896" s="8" t="s">
        <v>1629</v>
      </c>
      <c r="G896" s="23" t="s">
        <v>20</v>
      </c>
      <c r="H896" s="8">
        <v>360</v>
      </c>
      <c r="I896" s="27">
        <v>9076.92</v>
      </c>
      <c r="J896" s="27">
        <f>I896*0.17</f>
        <v>1543.0764</v>
      </c>
      <c r="K896" s="36">
        <f>I896+J896</f>
        <v>10619.9964</v>
      </c>
      <c r="L896" s="37"/>
      <c r="M896" s="37"/>
      <c r="N896" s="38"/>
      <c r="O896" s="10"/>
      <c r="P896" s="6"/>
      <c r="Q896" s="6"/>
    </row>
    <row r="897" s="1" customFormat="1" customHeight="1" spans="1:17">
      <c r="A897" s="12" t="s">
        <v>15</v>
      </c>
      <c r="B897" s="1" t="s">
        <v>260</v>
      </c>
      <c r="C897" s="25" t="s">
        <v>261</v>
      </c>
      <c r="D897" s="25" t="s">
        <v>1630</v>
      </c>
      <c r="E897" s="1" t="s">
        <v>1631</v>
      </c>
      <c r="F897" s="13" t="s">
        <v>1632</v>
      </c>
      <c r="G897" s="14" t="s">
        <v>26</v>
      </c>
      <c r="H897" s="13">
        <v>200</v>
      </c>
      <c r="I897" s="39">
        <f t="shared" ref="I897:I902" si="282">K897/1.17</f>
        <v>683.760683760684</v>
      </c>
      <c r="J897" s="15">
        <f t="shared" ref="J897:J902" si="283">K897-I897</f>
        <v>116.239316239316</v>
      </c>
      <c r="K897" s="34">
        <v>800</v>
      </c>
      <c r="L897" s="41">
        <f>K897*0.936</f>
        <v>748.8</v>
      </c>
      <c r="M897" s="41">
        <f>L897/H897</f>
        <v>3.744</v>
      </c>
      <c r="N897" s="42"/>
      <c r="O897" s="17"/>
      <c r="P897" s="7"/>
      <c r="Q897" s="7"/>
    </row>
    <row r="898" s="8" customFormat="1" hidden="1" customHeight="1" spans="1:17">
      <c r="A898" s="21" t="s">
        <v>15</v>
      </c>
      <c r="B898" s="8" t="s">
        <v>260</v>
      </c>
      <c r="C898" s="8" t="s">
        <v>1633</v>
      </c>
      <c r="D898" s="8" t="s">
        <v>1634</v>
      </c>
      <c r="E898" s="8" t="s">
        <v>1635</v>
      </c>
      <c r="F898" s="8" t="s">
        <v>1636</v>
      </c>
      <c r="G898" s="23" t="s">
        <v>434</v>
      </c>
      <c r="H898" s="8">
        <v>200</v>
      </c>
      <c r="I898" s="45">
        <f t="shared" si="282"/>
        <v>316.239316239316</v>
      </c>
      <c r="J898" s="27">
        <f t="shared" si="283"/>
        <v>53.7606837606837</v>
      </c>
      <c r="K898" s="36">
        <v>370</v>
      </c>
      <c r="L898" s="37"/>
      <c r="M898" s="37"/>
      <c r="N898" s="38"/>
      <c r="O898" s="10"/>
      <c r="P898" s="6"/>
      <c r="Q898" s="6"/>
    </row>
    <row r="899" s="8" customFormat="1" hidden="1" customHeight="1" spans="1:17">
      <c r="A899" s="21" t="s">
        <v>15</v>
      </c>
      <c r="B899" s="8" t="s">
        <v>260</v>
      </c>
      <c r="C899" s="8" t="s">
        <v>1633</v>
      </c>
      <c r="D899" s="8" t="s">
        <v>1634</v>
      </c>
      <c r="E899" s="8" t="s">
        <v>401</v>
      </c>
      <c r="F899" s="8" t="s">
        <v>1636</v>
      </c>
      <c r="G899" s="23" t="s">
        <v>434</v>
      </c>
      <c r="H899" s="8">
        <v>2000</v>
      </c>
      <c r="I899" s="45">
        <f t="shared" si="282"/>
        <v>1743.58974358974</v>
      </c>
      <c r="J899" s="27">
        <f t="shared" si="283"/>
        <v>296.410256410256</v>
      </c>
      <c r="K899" s="36">
        <v>2040</v>
      </c>
      <c r="L899" s="37"/>
      <c r="M899" s="37"/>
      <c r="N899" s="38"/>
      <c r="O899" s="10"/>
      <c r="P899" s="6"/>
      <c r="Q899" s="6"/>
    </row>
    <row r="900" s="8" customFormat="1" hidden="1" customHeight="1" spans="1:17">
      <c r="A900" s="64" t="s">
        <v>15</v>
      </c>
      <c r="B900" s="10" t="s">
        <v>260</v>
      </c>
      <c r="C900" s="10" t="s">
        <v>1633</v>
      </c>
      <c r="D900" s="10" t="s">
        <v>1634</v>
      </c>
      <c r="E900" s="10" t="s">
        <v>1635</v>
      </c>
      <c r="F900" s="10" t="s">
        <v>1636</v>
      </c>
      <c r="G900" s="10" t="s">
        <v>434</v>
      </c>
      <c r="H900" s="10">
        <v>200</v>
      </c>
      <c r="I900" s="70">
        <f t="shared" si="282"/>
        <v>-8.54700854700855</v>
      </c>
      <c r="J900" s="68">
        <f t="shared" si="283"/>
        <v>-1.45299145299145</v>
      </c>
      <c r="K900" s="36">
        <v>-10</v>
      </c>
      <c r="L900" s="37"/>
      <c r="M900" s="37"/>
      <c r="N900" s="38"/>
      <c r="O900" s="10"/>
      <c r="P900" s="6"/>
      <c r="Q900" s="6"/>
    </row>
    <row r="901" s="8" customFormat="1" hidden="1" customHeight="1" spans="1:17">
      <c r="A901" s="64" t="s">
        <v>15</v>
      </c>
      <c r="B901" s="10" t="s">
        <v>260</v>
      </c>
      <c r="C901" s="10" t="s">
        <v>1633</v>
      </c>
      <c r="D901" s="10" t="s">
        <v>1634</v>
      </c>
      <c r="E901" s="10" t="s">
        <v>401</v>
      </c>
      <c r="F901" s="10" t="s">
        <v>1636</v>
      </c>
      <c r="G901" s="10" t="s">
        <v>434</v>
      </c>
      <c r="H901" s="10">
        <v>2000</v>
      </c>
      <c r="I901" s="70">
        <f t="shared" si="282"/>
        <v>-34.1880341880342</v>
      </c>
      <c r="J901" s="68">
        <f t="shared" si="283"/>
        <v>-5.81196581196581</v>
      </c>
      <c r="K901" s="36">
        <v>-40</v>
      </c>
      <c r="L901" s="37"/>
      <c r="M901" s="37"/>
      <c r="N901" s="38"/>
      <c r="O901" s="10"/>
      <c r="P901" s="6"/>
      <c r="Q901" s="6"/>
    </row>
    <row r="902" s="1" customFormat="1" customHeight="1" spans="1:17">
      <c r="A902" s="12" t="s">
        <v>15</v>
      </c>
      <c r="B902" s="1" t="s">
        <v>150</v>
      </c>
      <c r="C902" s="25" t="s">
        <v>876</v>
      </c>
      <c r="D902" s="25" t="s">
        <v>1637</v>
      </c>
      <c r="E902" s="56" t="s">
        <v>1638</v>
      </c>
      <c r="F902" s="77" t="s">
        <v>1639</v>
      </c>
      <c r="G902" s="14" t="s">
        <v>42</v>
      </c>
      <c r="H902" s="13">
        <v>96</v>
      </c>
      <c r="I902" s="39">
        <f t="shared" si="282"/>
        <v>6974.35897435897</v>
      </c>
      <c r="J902" s="15">
        <f t="shared" si="283"/>
        <v>1185.64102564103</v>
      </c>
      <c r="K902" s="34">
        <v>8160</v>
      </c>
      <c r="L902" s="41">
        <f>K902*0.936</f>
        <v>7637.76</v>
      </c>
      <c r="M902" s="41">
        <f>L902/H902</f>
        <v>79.56</v>
      </c>
      <c r="N902" s="42"/>
      <c r="O902" s="17"/>
      <c r="P902" s="7"/>
      <c r="Q902" s="7"/>
    </row>
    <row r="903" s="8" customFormat="1" hidden="1" customHeight="1" spans="1:17">
      <c r="A903" s="21" t="s">
        <v>15</v>
      </c>
      <c r="B903" s="8" t="s">
        <v>839</v>
      </c>
      <c r="C903" s="8" t="s">
        <v>1640</v>
      </c>
      <c r="D903" s="8" t="s">
        <v>1641</v>
      </c>
      <c r="E903" s="8" t="s">
        <v>1516</v>
      </c>
      <c r="F903" s="8" t="s">
        <v>1640</v>
      </c>
      <c r="G903" s="23" t="s">
        <v>42</v>
      </c>
      <c r="H903" s="8">
        <v>20</v>
      </c>
      <c r="I903" s="27">
        <v>403.42</v>
      </c>
      <c r="J903" s="27">
        <f>I903*0.17</f>
        <v>68.5814</v>
      </c>
      <c r="K903" s="36">
        <f t="shared" ref="K903:K915" si="284">I903+J903</f>
        <v>472.0014</v>
      </c>
      <c r="L903" s="37"/>
      <c r="M903" s="37"/>
      <c r="N903" s="38"/>
      <c r="O903" s="10"/>
      <c r="P903" s="6"/>
      <c r="Q903" s="6"/>
    </row>
    <row r="904" s="8" customFormat="1" hidden="1" customHeight="1" spans="1:17">
      <c r="A904" s="21" t="s">
        <v>15</v>
      </c>
      <c r="B904" s="26" t="s">
        <v>108</v>
      </c>
      <c r="C904" s="26" t="s">
        <v>1640</v>
      </c>
      <c r="D904" s="8" t="s">
        <v>1641</v>
      </c>
      <c r="E904" s="8" t="s">
        <v>721</v>
      </c>
      <c r="F904" s="8" t="s">
        <v>1642</v>
      </c>
      <c r="G904" s="23" t="s">
        <v>20</v>
      </c>
      <c r="H904" s="8">
        <v>40</v>
      </c>
      <c r="I904" s="27">
        <f>K904/1.17</f>
        <v>809.91452991453</v>
      </c>
      <c r="J904" s="27">
        <f>K904-I904</f>
        <v>137.68547008547</v>
      </c>
      <c r="K904" s="36">
        <v>947.6</v>
      </c>
      <c r="L904" s="37"/>
      <c r="M904" s="37"/>
      <c r="N904" s="38"/>
      <c r="O904" s="10"/>
      <c r="P904" s="6"/>
      <c r="Q904" s="6"/>
    </row>
    <row r="905" s="8" customFormat="1" hidden="1" customHeight="1" spans="1:17">
      <c r="A905" s="21"/>
      <c r="B905" s="8" t="s">
        <v>108</v>
      </c>
      <c r="C905" s="8" t="s">
        <v>1640</v>
      </c>
      <c r="D905" s="8" t="s">
        <v>1641</v>
      </c>
      <c r="E905" s="8" t="s">
        <v>721</v>
      </c>
      <c r="F905" s="8" t="s">
        <v>1642</v>
      </c>
      <c r="G905" s="23"/>
      <c r="H905" s="8">
        <v>30</v>
      </c>
      <c r="I905" s="27">
        <f>K905/1.17</f>
        <v>607.435897435897</v>
      </c>
      <c r="J905" s="27">
        <f>I905*0.17</f>
        <v>103.264102564103</v>
      </c>
      <c r="K905" s="52">
        <v>710.7</v>
      </c>
      <c r="L905" s="52"/>
      <c r="M905" s="52"/>
      <c r="N905" s="38"/>
      <c r="O905" s="10"/>
      <c r="P905" s="6"/>
      <c r="Q905" s="6"/>
    </row>
    <row r="906" s="8" customFormat="1" hidden="1" customHeight="1" spans="1:17">
      <c r="A906" s="21" t="s">
        <v>15</v>
      </c>
      <c r="B906" s="8" t="s">
        <v>83</v>
      </c>
      <c r="C906" s="8" t="s">
        <v>571</v>
      </c>
      <c r="D906" s="8" t="s">
        <v>1643</v>
      </c>
      <c r="E906" s="8" t="s">
        <v>1644</v>
      </c>
      <c r="F906" s="8" t="s">
        <v>1645</v>
      </c>
      <c r="G906" s="23" t="s">
        <v>26</v>
      </c>
      <c r="H906" s="8">
        <v>400</v>
      </c>
      <c r="I906" s="45">
        <v>11305.98</v>
      </c>
      <c r="J906" s="27">
        <v>1922.02</v>
      </c>
      <c r="K906" s="36">
        <f t="shared" si="284"/>
        <v>13228</v>
      </c>
      <c r="L906" s="37"/>
      <c r="M906" s="37"/>
      <c r="N906" s="38"/>
      <c r="O906" s="10"/>
      <c r="P906" s="6"/>
      <c r="Q906" s="6"/>
    </row>
    <row r="907" s="8" customFormat="1" hidden="1" customHeight="1" spans="1:17">
      <c r="A907" s="21" t="s">
        <v>15</v>
      </c>
      <c r="B907" s="8" t="s">
        <v>49</v>
      </c>
      <c r="C907" s="8" t="s">
        <v>571</v>
      </c>
      <c r="D907" s="8" t="s">
        <v>1643</v>
      </c>
      <c r="E907" s="8" t="s">
        <v>1644</v>
      </c>
      <c r="F907" s="8" t="s">
        <v>1645</v>
      </c>
      <c r="G907" s="23" t="s">
        <v>26</v>
      </c>
      <c r="H907" s="8">
        <v>2000</v>
      </c>
      <c r="I907" s="45">
        <v>56410.26</v>
      </c>
      <c r="J907" s="27">
        <v>9589.74</v>
      </c>
      <c r="K907" s="36">
        <f t="shared" si="284"/>
        <v>66000</v>
      </c>
      <c r="L907" s="37"/>
      <c r="M907" s="37"/>
      <c r="N907" s="38"/>
      <c r="O907" s="10"/>
      <c r="P907" s="6"/>
      <c r="Q907" s="6"/>
    </row>
    <row r="908" s="8" customFormat="1" hidden="1" customHeight="1" spans="1:17">
      <c r="A908" s="21" t="s">
        <v>15</v>
      </c>
      <c r="B908" s="8" t="s">
        <v>49</v>
      </c>
      <c r="C908" s="8" t="s">
        <v>571</v>
      </c>
      <c r="D908" s="8" t="s">
        <v>1643</v>
      </c>
      <c r="E908" s="8" t="s">
        <v>1644</v>
      </c>
      <c r="F908" s="8" t="s">
        <v>1645</v>
      </c>
      <c r="G908" s="23" t="s">
        <v>26</v>
      </c>
      <c r="H908" s="8">
        <v>1000</v>
      </c>
      <c r="I908" s="45">
        <v>28205.13</v>
      </c>
      <c r="J908" s="27">
        <v>4794.87</v>
      </c>
      <c r="K908" s="36">
        <f t="shared" si="284"/>
        <v>33000</v>
      </c>
      <c r="L908" s="37"/>
      <c r="M908" s="37"/>
      <c r="N908" s="38"/>
      <c r="O908" s="10"/>
      <c r="P908" s="6"/>
      <c r="Q908" s="6"/>
    </row>
    <row r="909" s="8" customFormat="1" hidden="1" customHeight="1" spans="1:17">
      <c r="A909" s="21" t="s">
        <v>15</v>
      </c>
      <c r="B909" s="8" t="s">
        <v>16</v>
      </c>
      <c r="C909" s="8" t="s">
        <v>571</v>
      </c>
      <c r="D909" s="8" t="s">
        <v>1643</v>
      </c>
      <c r="E909" s="8" t="s">
        <v>1644</v>
      </c>
      <c r="F909" s="8" t="s">
        <v>1645</v>
      </c>
      <c r="G909" s="23" t="s">
        <v>26</v>
      </c>
      <c r="H909" s="8">
        <v>1200</v>
      </c>
      <c r="I909" s="35">
        <v>33917.95</v>
      </c>
      <c r="J909" s="27">
        <v>5766.05</v>
      </c>
      <c r="K909" s="36">
        <f t="shared" si="284"/>
        <v>39684</v>
      </c>
      <c r="L909" s="37"/>
      <c r="M909" s="37"/>
      <c r="N909" s="38"/>
      <c r="O909" s="10"/>
      <c r="P909" s="6"/>
      <c r="Q909" s="6"/>
    </row>
    <row r="910" s="8" customFormat="1" hidden="1" customHeight="1" spans="1:17">
      <c r="A910" s="21" t="s">
        <v>15</v>
      </c>
      <c r="B910" s="8" t="s">
        <v>245</v>
      </c>
      <c r="C910" s="8" t="s">
        <v>571</v>
      </c>
      <c r="D910" s="8" t="s">
        <v>1643</v>
      </c>
      <c r="E910" s="8" t="s">
        <v>1644</v>
      </c>
      <c r="F910" s="8" t="s">
        <v>1645</v>
      </c>
      <c r="G910" s="23" t="s">
        <v>26</v>
      </c>
      <c r="H910" s="8">
        <v>200</v>
      </c>
      <c r="I910" s="35">
        <v>5652.99</v>
      </c>
      <c r="J910" s="27">
        <v>961.01</v>
      </c>
      <c r="K910" s="36">
        <f t="shared" si="284"/>
        <v>6614</v>
      </c>
      <c r="L910" s="37"/>
      <c r="M910" s="37"/>
      <c r="N910" s="38"/>
      <c r="O910" s="10"/>
      <c r="P910" s="6"/>
      <c r="Q910" s="6"/>
    </row>
    <row r="911" s="8" customFormat="1" hidden="1" customHeight="1" spans="1:17">
      <c r="A911" s="21" t="s">
        <v>15</v>
      </c>
      <c r="B911" s="8" t="s">
        <v>245</v>
      </c>
      <c r="C911" s="8" t="s">
        <v>571</v>
      </c>
      <c r="D911" s="8" t="s">
        <v>1643</v>
      </c>
      <c r="E911" s="8" t="s">
        <v>1644</v>
      </c>
      <c r="F911" s="8" t="s">
        <v>1645</v>
      </c>
      <c r="G911" s="23" t="s">
        <v>26</v>
      </c>
      <c r="H911" s="8">
        <v>200</v>
      </c>
      <c r="I911" s="35">
        <v>5652.99</v>
      </c>
      <c r="J911" s="27">
        <v>961.01</v>
      </c>
      <c r="K911" s="36">
        <f t="shared" si="284"/>
        <v>6614</v>
      </c>
      <c r="L911" s="37"/>
      <c r="M911" s="37"/>
      <c r="N911" s="38"/>
      <c r="O911" s="10"/>
      <c r="P911" s="6"/>
      <c r="Q911" s="6"/>
    </row>
    <row r="912" s="10" customFormat="1" hidden="1" customHeight="1" spans="1:14">
      <c r="A912" s="21" t="s">
        <v>15</v>
      </c>
      <c r="B912" s="8" t="s">
        <v>83</v>
      </c>
      <c r="C912" s="8" t="s">
        <v>138</v>
      </c>
      <c r="D912" s="8" t="s">
        <v>1646</v>
      </c>
      <c r="E912" s="8" t="s">
        <v>1647</v>
      </c>
      <c r="F912" s="8" t="s">
        <v>1648</v>
      </c>
      <c r="G912" s="23" t="s">
        <v>42</v>
      </c>
      <c r="H912" s="8">
        <v>712</v>
      </c>
      <c r="I912" s="45">
        <v>46036.58</v>
      </c>
      <c r="J912" s="27">
        <v>7826.22</v>
      </c>
      <c r="K912" s="36">
        <f t="shared" si="284"/>
        <v>53862.8</v>
      </c>
      <c r="L912" s="37"/>
      <c r="M912" s="37"/>
      <c r="N912" s="38">
        <v>116415.67</v>
      </c>
    </row>
    <row r="913" s="8" customFormat="1" hidden="1" customHeight="1" spans="1:17">
      <c r="A913" s="21" t="s">
        <v>15</v>
      </c>
      <c r="B913" s="8" t="s">
        <v>83</v>
      </c>
      <c r="C913" s="8" t="s">
        <v>138</v>
      </c>
      <c r="D913" s="8" t="s">
        <v>1646</v>
      </c>
      <c r="E913" s="8" t="s">
        <v>1647</v>
      </c>
      <c r="F913" s="8" t="s">
        <v>1648</v>
      </c>
      <c r="G913" s="23" t="s">
        <v>42</v>
      </c>
      <c r="H913" s="8">
        <v>160</v>
      </c>
      <c r="I913" s="45">
        <v>10345.3</v>
      </c>
      <c r="J913" s="27">
        <v>1758.7</v>
      </c>
      <c r="K913" s="36">
        <f t="shared" si="284"/>
        <v>12104</v>
      </c>
      <c r="L913" s="37"/>
      <c r="M913" s="37"/>
      <c r="N913" s="38"/>
      <c r="O913" s="10"/>
      <c r="P913" s="6"/>
      <c r="Q913" s="6"/>
    </row>
    <row r="914" s="8" customFormat="1" hidden="1" customHeight="1" spans="1:17">
      <c r="A914" s="21" t="s">
        <v>15</v>
      </c>
      <c r="B914" s="8" t="s">
        <v>33</v>
      </c>
      <c r="C914" s="8" t="s">
        <v>1649</v>
      </c>
      <c r="D914" s="8" t="s">
        <v>1650</v>
      </c>
      <c r="E914" s="8" t="s">
        <v>1651</v>
      </c>
      <c r="F914" s="8" t="s">
        <v>1652</v>
      </c>
      <c r="G914" s="23" t="s">
        <v>42</v>
      </c>
      <c r="H914" s="8">
        <v>1000</v>
      </c>
      <c r="I914" s="27">
        <v>18034.188034</v>
      </c>
      <c r="J914" s="27">
        <f t="shared" ref="J914:J919" si="285">I914*0.17</f>
        <v>3065.81196578</v>
      </c>
      <c r="K914" s="36">
        <f t="shared" si="284"/>
        <v>21099.99999978</v>
      </c>
      <c r="L914" s="37"/>
      <c r="M914" s="37"/>
      <c r="N914" s="38"/>
      <c r="O914" s="10"/>
      <c r="P914" s="6"/>
      <c r="Q914" s="6"/>
    </row>
    <row r="915" s="8" customFormat="1" hidden="1" customHeight="1" spans="1:17">
      <c r="A915" s="21" t="s">
        <v>15</v>
      </c>
      <c r="B915" s="8" t="s">
        <v>83</v>
      </c>
      <c r="C915" s="8" t="s">
        <v>1653</v>
      </c>
      <c r="D915" s="8" t="s">
        <v>1654</v>
      </c>
      <c r="E915" s="8" t="s">
        <v>1655</v>
      </c>
      <c r="F915" s="8" t="s">
        <v>1656</v>
      </c>
      <c r="G915" s="23" t="s">
        <v>20</v>
      </c>
      <c r="H915" s="8">
        <v>20</v>
      </c>
      <c r="I915" s="45">
        <v>477.26</v>
      </c>
      <c r="J915" s="27">
        <v>81.14</v>
      </c>
      <c r="K915" s="36">
        <f t="shared" si="284"/>
        <v>558.4</v>
      </c>
      <c r="L915" s="37"/>
      <c r="M915" s="37"/>
      <c r="N915" s="38"/>
      <c r="O915" s="10"/>
      <c r="P915" s="6"/>
      <c r="Q915" s="6"/>
    </row>
    <row r="916" s="1" customFormat="1" customHeight="1" spans="1:17">
      <c r="A916" s="12"/>
      <c r="B916" s="1" t="s">
        <v>21</v>
      </c>
      <c r="C916" s="25" t="s">
        <v>1390</v>
      </c>
      <c r="D916" s="25" t="s">
        <v>1657</v>
      </c>
      <c r="E916" s="1" t="s">
        <v>1658</v>
      </c>
      <c r="F916" s="13" t="s">
        <v>1659</v>
      </c>
      <c r="G916" s="14"/>
      <c r="H916" s="13">
        <v>20</v>
      </c>
      <c r="I916" s="15">
        <f t="shared" ref="I916:I921" si="286">K916/1.17</f>
        <v>221.025641025641</v>
      </c>
      <c r="J916" s="15">
        <f t="shared" si="285"/>
        <v>37.574358974359</v>
      </c>
      <c r="K916" s="43">
        <v>258.6</v>
      </c>
      <c r="L916" s="41">
        <f>K916*0.936</f>
        <v>242.0496</v>
      </c>
      <c r="M916" s="41">
        <f>L916/H916</f>
        <v>12.10248</v>
      </c>
      <c r="N916" s="42"/>
      <c r="O916" s="17"/>
      <c r="P916" s="7"/>
      <c r="Q916" s="7"/>
    </row>
    <row r="917" s="1" customFormat="1" customHeight="1" spans="1:17">
      <c r="A917" s="12"/>
      <c r="B917" s="24" t="s">
        <v>146</v>
      </c>
      <c r="C917" s="25" t="s">
        <v>1660</v>
      </c>
      <c r="D917" s="25" t="s">
        <v>1661</v>
      </c>
      <c r="E917" s="1" t="s">
        <v>1662</v>
      </c>
      <c r="F917" s="13"/>
      <c r="G917" s="14"/>
      <c r="H917" s="13">
        <v>800</v>
      </c>
      <c r="I917" s="15">
        <v>16970.94</v>
      </c>
      <c r="J917" s="15">
        <v>2885.06</v>
      </c>
      <c r="K917" s="34">
        <f>I917+J917</f>
        <v>19856</v>
      </c>
      <c r="L917" s="41">
        <f>K917*0.936</f>
        <v>18585.216</v>
      </c>
      <c r="M917" s="41">
        <f>L917/H917</f>
        <v>23.23152</v>
      </c>
      <c r="N917" s="42"/>
      <c r="O917" s="17"/>
      <c r="P917" s="7"/>
      <c r="Q917" s="7"/>
    </row>
    <row r="918" s="1" customFormat="1" customHeight="1" spans="1:17">
      <c r="A918" s="12"/>
      <c r="B918" s="24" t="s">
        <v>146</v>
      </c>
      <c r="C918" s="25" t="s">
        <v>1660</v>
      </c>
      <c r="D918" s="25" t="s">
        <v>1661</v>
      </c>
      <c r="E918" s="1" t="s">
        <v>1662</v>
      </c>
      <c r="F918" s="13"/>
      <c r="G918" s="14"/>
      <c r="H918" s="13">
        <v>600</v>
      </c>
      <c r="I918" s="15">
        <f t="shared" si="286"/>
        <v>12728.2051282051</v>
      </c>
      <c r="J918" s="15">
        <f t="shared" si="285"/>
        <v>2163.79487179487</v>
      </c>
      <c r="K918" s="34">
        <v>14892</v>
      </c>
      <c r="L918" s="41">
        <f>K918*0.936</f>
        <v>13938.912</v>
      </c>
      <c r="M918" s="41">
        <f>L918/H918</f>
        <v>23.23152</v>
      </c>
      <c r="N918" s="42"/>
      <c r="O918" s="17"/>
      <c r="P918" s="7"/>
      <c r="Q918" s="7"/>
    </row>
    <row r="919" s="1" customFormat="1" customHeight="1" spans="1:17">
      <c r="A919" s="12"/>
      <c r="B919" s="1" t="s">
        <v>21</v>
      </c>
      <c r="C919" s="25" t="s">
        <v>22</v>
      </c>
      <c r="D919" s="25" t="s">
        <v>1663</v>
      </c>
      <c r="E919" s="1" t="s">
        <v>1664</v>
      </c>
      <c r="F919" s="13" t="s">
        <v>1665</v>
      </c>
      <c r="G919" s="14"/>
      <c r="H919" s="13">
        <v>50</v>
      </c>
      <c r="I919" s="15">
        <f t="shared" si="286"/>
        <v>561.965811965812</v>
      </c>
      <c r="J919" s="15">
        <f t="shared" si="285"/>
        <v>95.534188034188</v>
      </c>
      <c r="K919" s="43">
        <v>657.5</v>
      </c>
      <c r="L919" s="41">
        <f>K919*0.936</f>
        <v>615.42</v>
      </c>
      <c r="M919" s="41">
        <f>L919/H919</f>
        <v>12.3084</v>
      </c>
      <c r="N919" s="42"/>
      <c r="O919" s="17"/>
      <c r="P919" s="7"/>
      <c r="Q919" s="7"/>
    </row>
    <row r="920" s="8" customFormat="1" hidden="1" customHeight="1" spans="1:17">
      <c r="A920" s="21" t="s">
        <v>15</v>
      </c>
      <c r="B920" s="8" t="s">
        <v>930</v>
      </c>
      <c r="C920" s="8" t="s">
        <v>1666</v>
      </c>
      <c r="D920" s="8" t="s">
        <v>1663</v>
      </c>
      <c r="E920" s="8" t="s">
        <v>1667</v>
      </c>
      <c r="F920" s="8" t="s">
        <v>1668</v>
      </c>
      <c r="G920" s="23" t="s">
        <v>20</v>
      </c>
      <c r="H920" s="8">
        <v>50</v>
      </c>
      <c r="I920" s="35">
        <f t="shared" si="286"/>
        <v>869.230769230769</v>
      </c>
      <c r="J920" s="27">
        <f>K920-I920</f>
        <v>147.769230769231</v>
      </c>
      <c r="K920" s="36">
        <v>1017</v>
      </c>
      <c r="L920" s="37"/>
      <c r="M920" s="37"/>
      <c r="N920" s="38"/>
      <c r="O920" s="10"/>
      <c r="P920" s="6"/>
      <c r="Q920" s="6"/>
    </row>
    <row r="921" s="8" customFormat="1" hidden="1" customHeight="1" spans="1:17">
      <c r="A921" s="21"/>
      <c r="B921" s="8" t="s">
        <v>21</v>
      </c>
      <c r="C921" s="8" t="s">
        <v>131</v>
      </c>
      <c r="D921" s="8" t="s">
        <v>1669</v>
      </c>
      <c r="E921" s="8" t="s">
        <v>1670</v>
      </c>
      <c r="F921" s="8" t="s">
        <v>1671</v>
      </c>
      <c r="G921" s="23"/>
      <c r="H921" s="8">
        <v>20</v>
      </c>
      <c r="I921" s="27">
        <f t="shared" si="286"/>
        <v>475.726495726496</v>
      </c>
      <c r="J921" s="27">
        <f t="shared" ref="J921:J925" si="287">I921*0.17</f>
        <v>80.8735042735043</v>
      </c>
      <c r="K921" s="47">
        <v>556.6</v>
      </c>
      <c r="L921" s="47"/>
      <c r="M921" s="47"/>
      <c r="N921" s="38"/>
      <c r="O921" s="10"/>
      <c r="P921" s="6"/>
      <c r="Q921" s="6"/>
    </row>
    <row r="922" s="8" customFormat="1" hidden="1" customHeight="1" spans="1:17">
      <c r="A922" s="21" t="s">
        <v>15</v>
      </c>
      <c r="B922" s="8" t="s">
        <v>1465</v>
      </c>
      <c r="C922" s="8" t="s">
        <v>270</v>
      </c>
      <c r="D922" s="8" t="s">
        <v>1672</v>
      </c>
      <c r="E922" s="8" t="s">
        <v>1673</v>
      </c>
      <c r="F922" s="8" t="s">
        <v>270</v>
      </c>
      <c r="G922" s="23" t="s">
        <v>20</v>
      </c>
      <c r="H922" s="8">
        <v>600</v>
      </c>
      <c r="I922" s="27">
        <v>12953.845</v>
      </c>
      <c r="J922" s="27">
        <f t="shared" si="287"/>
        <v>2202.15365</v>
      </c>
      <c r="K922" s="36">
        <f t="shared" ref="K922:K924" si="288">I922+J922</f>
        <v>15155.99865</v>
      </c>
      <c r="L922" s="37"/>
      <c r="M922" s="37"/>
      <c r="N922" s="38"/>
      <c r="O922" s="10"/>
      <c r="P922" s="6"/>
      <c r="Q922" s="6"/>
    </row>
    <row r="923" s="8" customFormat="1" hidden="1" customHeight="1" spans="1:17">
      <c r="A923" s="21" t="s">
        <v>15</v>
      </c>
      <c r="B923" s="8" t="s">
        <v>1674</v>
      </c>
      <c r="C923" s="8" t="s">
        <v>270</v>
      </c>
      <c r="D923" s="8" t="s">
        <v>1672</v>
      </c>
      <c r="E923" s="8" t="s">
        <v>1675</v>
      </c>
      <c r="F923" s="8" t="s">
        <v>834</v>
      </c>
      <c r="G923" s="23" t="s">
        <v>20</v>
      </c>
      <c r="H923" s="8">
        <v>100</v>
      </c>
      <c r="I923" s="27">
        <v>1641.025641</v>
      </c>
      <c r="J923" s="27">
        <f t="shared" si="287"/>
        <v>278.97435897</v>
      </c>
      <c r="K923" s="36">
        <f t="shared" si="288"/>
        <v>1919.99999997</v>
      </c>
      <c r="L923" s="37"/>
      <c r="M923" s="37"/>
      <c r="N923" s="38"/>
      <c r="O923" s="10"/>
      <c r="P923" s="6"/>
      <c r="Q923" s="6"/>
    </row>
    <row r="924" s="8" customFormat="1" hidden="1" customHeight="1" spans="1:17">
      <c r="A924" s="21" t="s">
        <v>15</v>
      </c>
      <c r="B924" s="8" t="s">
        <v>506</v>
      </c>
      <c r="C924" s="8" t="s">
        <v>270</v>
      </c>
      <c r="D924" s="8" t="s">
        <v>1672</v>
      </c>
      <c r="E924" s="8" t="s">
        <v>1673</v>
      </c>
      <c r="F924" s="8" t="s">
        <v>270</v>
      </c>
      <c r="G924" s="23" t="s">
        <v>20</v>
      </c>
      <c r="H924" s="8">
        <v>200</v>
      </c>
      <c r="I924" s="27">
        <v>4393.16</v>
      </c>
      <c r="J924" s="27">
        <f t="shared" si="287"/>
        <v>746.8372</v>
      </c>
      <c r="K924" s="36">
        <f t="shared" si="288"/>
        <v>5139.9972</v>
      </c>
      <c r="L924" s="37"/>
      <c r="M924" s="37"/>
      <c r="N924" s="38"/>
      <c r="O924" s="10"/>
      <c r="P924" s="6"/>
      <c r="Q924" s="6"/>
    </row>
    <row r="925" s="8" customFormat="1" hidden="1" customHeight="1" spans="1:17">
      <c r="A925" s="21"/>
      <c r="B925" s="8" t="s">
        <v>21</v>
      </c>
      <c r="C925" s="8" t="s">
        <v>53</v>
      </c>
      <c r="D925" s="8" t="s">
        <v>1676</v>
      </c>
      <c r="E925" s="8" t="s">
        <v>1677</v>
      </c>
      <c r="F925" s="8" t="s">
        <v>1678</v>
      </c>
      <c r="G925" s="23"/>
      <c r="H925" s="8">
        <v>128</v>
      </c>
      <c r="I925" s="27">
        <f t="shared" ref="I925:I930" si="289">K925/1.17</f>
        <v>1899.21367521368</v>
      </c>
      <c r="J925" s="27">
        <f t="shared" si="287"/>
        <v>322.866324786325</v>
      </c>
      <c r="K925" s="46">
        <v>2222.08</v>
      </c>
      <c r="L925" s="46"/>
      <c r="M925" s="46"/>
      <c r="N925" s="38"/>
      <c r="O925" s="10"/>
      <c r="P925" s="6"/>
      <c r="Q925" s="6"/>
    </row>
    <row r="926" s="1" customFormat="1" customHeight="1" spans="1:17">
      <c r="A926" s="12" t="s">
        <v>15</v>
      </c>
      <c r="B926" s="24" t="s">
        <v>34</v>
      </c>
      <c r="C926" s="25" t="s">
        <v>22</v>
      </c>
      <c r="D926" s="25" t="s">
        <v>1679</v>
      </c>
      <c r="E926" s="1" t="s">
        <v>1680</v>
      </c>
      <c r="F926" s="13" t="s">
        <v>1681</v>
      </c>
      <c r="G926" s="14" t="s">
        <v>42</v>
      </c>
      <c r="H926" s="13">
        <v>600</v>
      </c>
      <c r="I926" s="39">
        <f t="shared" si="289"/>
        <v>3487.17948717949</v>
      </c>
      <c r="J926" s="15">
        <f>K926-I926</f>
        <v>592.820512820513</v>
      </c>
      <c r="K926" s="34">
        <v>4080</v>
      </c>
      <c r="L926" s="41">
        <f>K926*0.936</f>
        <v>3818.88</v>
      </c>
      <c r="M926" s="41">
        <f>L926/H926</f>
        <v>6.3648</v>
      </c>
      <c r="N926" s="42"/>
      <c r="O926" s="17"/>
      <c r="P926" s="7"/>
      <c r="Q926" s="7"/>
    </row>
    <row r="927" s="1" customFormat="1" customHeight="1" spans="1:17">
      <c r="A927" s="12"/>
      <c r="B927" s="24" t="s">
        <v>473</v>
      </c>
      <c r="C927" s="25" t="s">
        <v>716</v>
      </c>
      <c r="D927" s="25" t="s">
        <v>1682</v>
      </c>
      <c r="E927" s="1" t="s">
        <v>718</v>
      </c>
      <c r="F927" s="13"/>
      <c r="G927" s="14"/>
      <c r="H927" s="13">
        <v>60</v>
      </c>
      <c r="I927" s="15">
        <v>947.69</v>
      </c>
      <c r="J927" s="15">
        <v>161.11</v>
      </c>
      <c r="K927" s="34">
        <f t="shared" ref="K927:K933" si="290">I927+J927</f>
        <v>1108.8</v>
      </c>
      <c r="L927" s="41">
        <f>K927*0.936</f>
        <v>1037.8368</v>
      </c>
      <c r="M927" s="41">
        <f>L927/H927</f>
        <v>17.29728</v>
      </c>
      <c r="N927" s="42"/>
      <c r="O927" s="17"/>
      <c r="P927" s="7"/>
      <c r="Q927" s="7"/>
    </row>
    <row r="928" s="8" customFormat="1" hidden="1" customHeight="1" spans="1:17">
      <c r="A928" s="21" t="s">
        <v>15</v>
      </c>
      <c r="B928" s="8" t="s">
        <v>350</v>
      </c>
      <c r="C928" s="8" t="s">
        <v>1162</v>
      </c>
      <c r="D928" s="8" t="s">
        <v>1683</v>
      </c>
      <c r="E928" s="8" t="s">
        <v>1684</v>
      </c>
      <c r="F928" s="8" t="s">
        <v>1162</v>
      </c>
      <c r="G928" s="23" t="s">
        <v>20</v>
      </c>
      <c r="H928" s="8">
        <v>500</v>
      </c>
      <c r="I928" s="27">
        <v>32051.28</v>
      </c>
      <c r="J928" s="27">
        <f t="shared" ref="J928:J933" si="291">I928*0.17</f>
        <v>5448.7176</v>
      </c>
      <c r="K928" s="36">
        <f t="shared" si="290"/>
        <v>37499.9976</v>
      </c>
      <c r="L928" s="37"/>
      <c r="M928" s="37"/>
      <c r="N928" s="38"/>
      <c r="O928" s="10"/>
      <c r="P928" s="6"/>
      <c r="Q928" s="6"/>
    </row>
    <row r="929" s="8" customFormat="1" hidden="1" customHeight="1" spans="1:17">
      <c r="A929" s="21" t="s">
        <v>15</v>
      </c>
      <c r="B929" s="8" t="s">
        <v>160</v>
      </c>
      <c r="C929" s="8" t="s">
        <v>246</v>
      </c>
      <c r="D929" s="8" t="s">
        <v>1685</v>
      </c>
      <c r="E929" s="8" t="s">
        <v>1315</v>
      </c>
      <c r="F929" s="8" t="s">
        <v>246</v>
      </c>
      <c r="G929" s="23" t="s">
        <v>249</v>
      </c>
      <c r="H929" s="8">
        <v>1</v>
      </c>
      <c r="I929" s="27">
        <f t="shared" si="289"/>
        <v>32.4786324786325</v>
      </c>
      <c r="J929" s="27">
        <f t="shared" si="291"/>
        <v>5.52136752136752</v>
      </c>
      <c r="K929" s="36">
        <v>38</v>
      </c>
      <c r="L929" s="37"/>
      <c r="M929" s="37"/>
      <c r="N929" s="38"/>
      <c r="O929" s="10"/>
      <c r="P929" s="6"/>
      <c r="Q929" s="6"/>
    </row>
    <row r="930" s="8" customFormat="1" hidden="1" customHeight="1" spans="1:17">
      <c r="A930" s="21" t="s">
        <v>15</v>
      </c>
      <c r="B930" s="8" t="s">
        <v>160</v>
      </c>
      <c r="C930" s="8" t="s">
        <v>246</v>
      </c>
      <c r="D930" s="8" t="s">
        <v>1686</v>
      </c>
      <c r="E930" s="8" t="s">
        <v>259</v>
      </c>
      <c r="F930" s="8" t="s">
        <v>246</v>
      </c>
      <c r="G930" s="23" t="s">
        <v>249</v>
      </c>
      <c r="H930" s="8">
        <v>1</v>
      </c>
      <c r="I930" s="27">
        <f t="shared" si="289"/>
        <v>38.4615384615385</v>
      </c>
      <c r="J930" s="27">
        <f t="shared" si="291"/>
        <v>6.53846153846154</v>
      </c>
      <c r="K930" s="36">
        <v>45</v>
      </c>
      <c r="L930" s="37"/>
      <c r="M930" s="37"/>
      <c r="N930" s="38"/>
      <c r="O930" s="10"/>
      <c r="P930" s="6"/>
      <c r="Q930" s="6"/>
    </row>
    <row r="931" s="8" customFormat="1" hidden="1" customHeight="1" spans="1:17">
      <c r="A931" s="21" t="s">
        <v>15</v>
      </c>
      <c r="B931" s="8" t="s">
        <v>1465</v>
      </c>
      <c r="C931" s="8" t="s">
        <v>138</v>
      </c>
      <c r="D931" s="8" t="s">
        <v>1687</v>
      </c>
      <c r="E931" s="8" t="s">
        <v>252</v>
      </c>
      <c r="F931" s="8" t="s">
        <v>1688</v>
      </c>
      <c r="G931" s="23" t="s">
        <v>42</v>
      </c>
      <c r="H931" s="8">
        <v>400</v>
      </c>
      <c r="I931" s="27">
        <v>7377.775</v>
      </c>
      <c r="J931" s="27">
        <f t="shared" si="291"/>
        <v>1254.22175</v>
      </c>
      <c r="K931" s="36">
        <f t="shared" si="290"/>
        <v>8631.99675</v>
      </c>
      <c r="L931" s="37"/>
      <c r="M931" s="37"/>
      <c r="N931" s="38"/>
      <c r="O931" s="10"/>
      <c r="P931" s="6"/>
      <c r="Q931" s="6"/>
    </row>
    <row r="932" s="8" customFormat="1" hidden="1" customHeight="1" spans="1:17">
      <c r="A932" s="21" t="s">
        <v>15</v>
      </c>
      <c r="B932" s="8" t="s">
        <v>506</v>
      </c>
      <c r="C932" s="8" t="s">
        <v>138</v>
      </c>
      <c r="D932" s="8" t="s">
        <v>1687</v>
      </c>
      <c r="E932" s="8" t="s">
        <v>252</v>
      </c>
      <c r="F932" s="8" t="s">
        <v>1688</v>
      </c>
      <c r="G932" s="23" t="s">
        <v>42</v>
      </c>
      <c r="H932" s="8">
        <v>50</v>
      </c>
      <c r="I932" s="27">
        <v>892.314</v>
      </c>
      <c r="J932" s="27">
        <f t="shared" si="291"/>
        <v>151.69338</v>
      </c>
      <c r="K932" s="36">
        <f t="shared" si="290"/>
        <v>1044.00738</v>
      </c>
      <c r="L932" s="37"/>
      <c r="M932" s="37"/>
      <c r="N932" s="38"/>
      <c r="O932" s="10"/>
      <c r="P932" s="6"/>
      <c r="Q932" s="6"/>
    </row>
    <row r="933" s="8" customFormat="1" hidden="1" customHeight="1" spans="1:17">
      <c r="A933" s="21" t="s">
        <v>15</v>
      </c>
      <c r="B933" s="8" t="s">
        <v>447</v>
      </c>
      <c r="C933" s="8" t="s">
        <v>138</v>
      </c>
      <c r="D933" s="8" t="s">
        <v>1687</v>
      </c>
      <c r="E933" s="8" t="s">
        <v>1689</v>
      </c>
      <c r="F933" s="8" t="s">
        <v>1688</v>
      </c>
      <c r="G933" s="23" t="s">
        <v>20</v>
      </c>
      <c r="H933" s="8">
        <v>200</v>
      </c>
      <c r="I933" s="27">
        <v>3931.62</v>
      </c>
      <c r="J933" s="27">
        <f t="shared" si="291"/>
        <v>668.3754</v>
      </c>
      <c r="K933" s="36">
        <f t="shared" si="290"/>
        <v>4599.9954</v>
      </c>
      <c r="L933" s="37"/>
      <c r="M933" s="37"/>
      <c r="N933" s="38"/>
      <c r="O933" s="10"/>
      <c r="P933" s="6"/>
      <c r="Q933" s="6"/>
    </row>
    <row r="934" s="1" customFormat="1" customHeight="1" spans="1:17">
      <c r="A934" s="12" t="s">
        <v>15</v>
      </c>
      <c r="B934" s="1" t="s">
        <v>1452</v>
      </c>
      <c r="C934" s="25" t="s">
        <v>1690</v>
      </c>
      <c r="D934" s="25" t="s">
        <v>1691</v>
      </c>
      <c r="E934" s="1" t="s">
        <v>1692</v>
      </c>
      <c r="F934" s="13" t="s">
        <v>257</v>
      </c>
      <c r="G934" s="14" t="s">
        <v>20</v>
      </c>
      <c r="H934" s="13">
        <v>1600</v>
      </c>
      <c r="I934" s="39">
        <f>24423.93-2013.68</f>
        <v>22410.25</v>
      </c>
      <c r="J934" s="15">
        <f>K934-I934</f>
        <v>3809.75</v>
      </c>
      <c r="K934" s="34">
        <v>26220</v>
      </c>
      <c r="L934" s="41">
        <f>K934*0.936</f>
        <v>24541.92</v>
      </c>
      <c r="M934" s="41">
        <f>L934/H934</f>
        <v>15.3387</v>
      </c>
      <c r="N934" s="42"/>
      <c r="O934" s="17"/>
      <c r="P934" s="7"/>
      <c r="Q934" s="7"/>
    </row>
    <row r="935" s="6" customFormat="1" hidden="1" customHeight="1" spans="1:15">
      <c r="A935" s="21" t="s">
        <v>15</v>
      </c>
      <c r="B935" s="8" t="s">
        <v>206</v>
      </c>
      <c r="C935" s="8" t="s">
        <v>95</v>
      </c>
      <c r="D935" s="8" t="s">
        <v>1693</v>
      </c>
      <c r="E935" s="8" t="s">
        <v>1694</v>
      </c>
      <c r="F935" s="8" t="s">
        <v>285</v>
      </c>
      <c r="G935" s="23" t="s">
        <v>42</v>
      </c>
      <c r="H935" s="8">
        <v>2000</v>
      </c>
      <c r="I935" s="27">
        <v>43196.58</v>
      </c>
      <c r="J935" s="27">
        <f>I935*0.17</f>
        <v>7343.4186</v>
      </c>
      <c r="K935" s="36">
        <f t="shared" ref="K935:K939" si="292">I935+J935</f>
        <v>50539.9986</v>
      </c>
      <c r="L935" s="37"/>
      <c r="M935" s="37"/>
      <c r="N935" s="38"/>
      <c r="O935" s="10"/>
    </row>
    <row r="936" s="8" customFormat="1" hidden="1" customHeight="1" spans="1:17">
      <c r="A936" s="21" t="s">
        <v>15</v>
      </c>
      <c r="B936" s="8" t="s">
        <v>206</v>
      </c>
      <c r="C936" s="8" t="s">
        <v>95</v>
      </c>
      <c r="D936" s="8" t="s">
        <v>1693</v>
      </c>
      <c r="E936" s="8" t="s">
        <v>1694</v>
      </c>
      <c r="F936" s="8" t="s">
        <v>285</v>
      </c>
      <c r="G936" s="23" t="s">
        <v>42</v>
      </c>
      <c r="H936" s="8">
        <v>4000</v>
      </c>
      <c r="I936" s="27">
        <v>86393.16</v>
      </c>
      <c r="J936" s="27">
        <f>I936*0.17</f>
        <v>14686.8372</v>
      </c>
      <c r="K936" s="36">
        <f t="shared" si="292"/>
        <v>101079.9972</v>
      </c>
      <c r="L936" s="37"/>
      <c r="M936" s="37"/>
      <c r="N936" s="38">
        <v>114137.5</v>
      </c>
      <c r="O936" s="10"/>
      <c r="P936" s="6"/>
      <c r="Q936" s="6"/>
    </row>
    <row r="937" s="8" customFormat="1" hidden="1" customHeight="1" spans="1:17">
      <c r="A937" s="21" t="s">
        <v>15</v>
      </c>
      <c r="B937" s="8" t="s">
        <v>83</v>
      </c>
      <c r="C937" s="8" t="s">
        <v>95</v>
      </c>
      <c r="D937" s="8" t="s">
        <v>1693</v>
      </c>
      <c r="E937" s="8" t="s">
        <v>1695</v>
      </c>
      <c r="F937" s="8" t="s">
        <v>287</v>
      </c>
      <c r="G937" s="23" t="s">
        <v>42</v>
      </c>
      <c r="H937" s="8">
        <v>500</v>
      </c>
      <c r="I937" s="45">
        <v>12196.58</v>
      </c>
      <c r="J937" s="27">
        <v>2073.42</v>
      </c>
      <c r="K937" s="36">
        <f t="shared" si="292"/>
        <v>14270</v>
      </c>
      <c r="L937" s="37"/>
      <c r="M937" s="37"/>
      <c r="N937" s="38"/>
      <c r="O937" s="10"/>
      <c r="P937" s="6"/>
      <c r="Q937" s="6"/>
    </row>
    <row r="938" s="8" customFormat="1" hidden="1" customHeight="1" spans="1:17">
      <c r="A938" s="21" t="s">
        <v>15</v>
      </c>
      <c r="B938" s="8" t="s">
        <v>83</v>
      </c>
      <c r="C938" s="8" t="s">
        <v>95</v>
      </c>
      <c r="D938" s="8" t="s">
        <v>1693</v>
      </c>
      <c r="E938" s="26" t="s">
        <v>1696</v>
      </c>
      <c r="F938" s="8" t="s">
        <v>287</v>
      </c>
      <c r="G938" s="23" t="s">
        <v>472</v>
      </c>
      <c r="H938" s="8">
        <v>80</v>
      </c>
      <c r="I938" s="45">
        <v>2263.25</v>
      </c>
      <c r="J938" s="27">
        <v>384.75</v>
      </c>
      <c r="K938" s="36">
        <f t="shared" si="292"/>
        <v>2648</v>
      </c>
      <c r="L938" s="37"/>
      <c r="M938" s="37"/>
      <c r="N938" s="38"/>
      <c r="O938" s="10"/>
      <c r="P938" s="6"/>
      <c r="Q938" s="6"/>
    </row>
    <row r="939" s="8" customFormat="1" hidden="1" customHeight="1" spans="1:17">
      <c r="A939" s="21" t="s">
        <v>15</v>
      </c>
      <c r="B939" s="8" t="s">
        <v>83</v>
      </c>
      <c r="C939" s="8" t="s">
        <v>95</v>
      </c>
      <c r="D939" s="8" t="s">
        <v>1693</v>
      </c>
      <c r="E939" s="26" t="s">
        <v>1696</v>
      </c>
      <c r="F939" s="8" t="s">
        <v>287</v>
      </c>
      <c r="G939" s="23" t="s">
        <v>472</v>
      </c>
      <c r="H939" s="8">
        <v>40</v>
      </c>
      <c r="I939" s="45">
        <v>1131.62</v>
      </c>
      <c r="J939" s="27">
        <v>192.38</v>
      </c>
      <c r="K939" s="36">
        <f t="shared" si="292"/>
        <v>1324</v>
      </c>
      <c r="L939" s="37"/>
      <c r="M939" s="37"/>
      <c r="N939" s="38"/>
      <c r="O939" s="10"/>
      <c r="P939" s="6"/>
      <c r="Q939" s="6"/>
    </row>
    <row r="940" s="8" customFormat="1" hidden="1" customHeight="1" spans="1:17">
      <c r="A940" s="21" t="s">
        <v>15</v>
      </c>
      <c r="B940" s="26" t="s">
        <v>106</v>
      </c>
      <c r="C940" s="26" t="s">
        <v>95</v>
      </c>
      <c r="D940" s="8" t="s">
        <v>1693</v>
      </c>
      <c r="E940" s="8" t="s">
        <v>1694</v>
      </c>
      <c r="F940" s="8" t="s">
        <v>285</v>
      </c>
      <c r="G940" s="23" t="s">
        <v>42</v>
      </c>
      <c r="H940" s="8">
        <v>120</v>
      </c>
      <c r="I940" s="45">
        <f t="shared" ref="I940:I944" si="293">K940/1.17</f>
        <v>2347.69230769231</v>
      </c>
      <c r="J940" s="27">
        <f t="shared" ref="J940:J944" si="294">K940-I940</f>
        <v>399.107692307692</v>
      </c>
      <c r="K940" s="36">
        <v>2746.8</v>
      </c>
      <c r="L940" s="37"/>
      <c r="M940" s="37"/>
      <c r="N940" s="38"/>
      <c r="O940" s="10"/>
      <c r="P940" s="6"/>
      <c r="Q940" s="6"/>
    </row>
    <row r="941" s="8" customFormat="1" hidden="1" customHeight="1" spans="1:17">
      <c r="A941" s="21" t="s">
        <v>15</v>
      </c>
      <c r="B941" s="26" t="s">
        <v>106</v>
      </c>
      <c r="C941" s="26" t="s">
        <v>95</v>
      </c>
      <c r="D941" s="8" t="s">
        <v>1693</v>
      </c>
      <c r="E941" s="8" t="s">
        <v>1694</v>
      </c>
      <c r="F941" s="8" t="s">
        <v>285</v>
      </c>
      <c r="G941" s="23" t="s">
        <v>42</v>
      </c>
      <c r="H941" s="8">
        <v>240</v>
      </c>
      <c r="I941" s="45">
        <f t="shared" si="293"/>
        <v>4695.38461538462</v>
      </c>
      <c r="J941" s="27">
        <f t="shared" si="294"/>
        <v>798.215384615384</v>
      </c>
      <c r="K941" s="36">
        <v>5493.6</v>
      </c>
      <c r="L941" s="37"/>
      <c r="M941" s="37"/>
      <c r="N941" s="38"/>
      <c r="O941" s="10"/>
      <c r="P941" s="6"/>
      <c r="Q941" s="6"/>
    </row>
    <row r="942" s="8" customFormat="1" hidden="1" customHeight="1" spans="1:17">
      <c r="A942" s="21" t="s">
        <v>15</v>
      </c>
      <c r="B942" s="26" t="s">
        <v>106</v>
      </c>
      <c r="C942" s="26" t="s">
        <v>95</v>
      </c>
      <c r="D942" s="8" t="s">
        <v>1693</v>
      </c>
      <c r="E942" s="8" t="s">
        <v>1694</v>
      </c>
      <c r="F942" s="8" t="s">
        <v>285</v>
      </c>
      <c r="G942" s="23" t="s">
        <v>42</v>
      </c>
      <c r="H942" s="8">
        <v>240</v>
      </c>
      <c r="I942" s="45">
        <f t="shared" si="293"/>
        <v>4695.38461538462</v>
      </c>
      <c r="J942" s="27">
        <f t="shared" si="294"/>
        <v>798.215384615384</v>
      </c>
      <c r="K942" s="36">
        <v>5493.6</v>
      </c>
      <c r="L942" s="37"/>
      <c r="M942" s="37"/>
      <c r="N942" s="38"/>
      <c r="O942" s="10"/>
      <c r="P942" s="6"/>
      <c r="Q942" s="6"/>
    </row>
    <row r="943" s="8" customFormat="1" hidden="1" customHeight="1" spans="1:17">
      <c r="A943" s="21" t="s">
        <v>15</v>
      </c>
      <c r="B943" s="26" t="s">
        <v>21</v>
      </c>
      <c r="C943" s="26" t="s">
        <v>95</v>
      </c>
      <c r="D943" s="26" t="s">
        <v>1693</v>
      </c>
      <c r="E943" s="26" t="s">
        <v>1697</v>
      </c>
      <c r="F943" s="26" t="s">
        <v>287</v>
      </c>
      <c r="G943" s="23" t="s">
        <v>42</v>
      </c>
      <c r="H943" s="8">
        <v>120</v>
      </c>
      <c r="I943" s="45">
        <f t="shared" si="293"/>
        <v>3049.23076923077</v>
      </c>
      <c r="J943" s="27">
        <f t="shared" si="294"/>
        <v>518.36923076923</v>
      </c>
      <c r="K943" s="36">
        <v>3567.6</v>
      </c>
      <c r="L943" s="37"/>
      <c r="M943" s="37"/>
      <c r="N943" s="38"/>
      <c r="O943" s="10"/>
      <c r="P943" s="6"/>
      <c r="Q943" s="6"/>
    </row>
    <row r="944" s="8" customFormat="1" hidden="1" customHeight="1" spans="1:17">
      <c r="A944" s="21" t="s">
        <v>15</v>
      </c>
      <c r="B944" s="26" t="s">
        <v>21</v>
      </c>
      <c r="C944" s="26" t="s">
        <v>95</v>
      </c>
      <c r="D944" s="8" t="s">
        <v>1693</v>
      </c>
      <c r="E944" s="8" t="s">
        <v>1694</v>
      </c>
      <c r="F944" s="8" t="s">
        <v>285</v>
      </c>
      <c r="G944" s="23" t="s">
        <v>42</v>
      </c>
      <c r="H944" s="8">
        <v>480</v>
      </c>
      <c r="I944" s="51">
        <f t="shared" si="293"/>
        <v>12196.9230769231</v>
      </c>
      <c r="J944" s="27">
        <f t="shared" si="294"/>
        <v>2073.47692307692</v>
      </c>
      <c r="K944" s="36">
        <v>14270.4</v>
      </c>
      <c r="L944" s="37"/>
      <c r="M944" s="37"/>
      <c r="N944" s="38"/>
      <c r="O944" s="10"/>
      <c r="P944" s="6"/>
      <c r="Q944" s="6"/>
    </row>
    <row r="945" s="8" customFormat="1" hidden="1" customHeight="1" spans="1:17">
      <c r="A945" s="21" t="s">
        <v>15</v>
      </c>
      <c r="B945" s="8" t="s">
        <v>83</v>
      </c>
      <c r="C945" s="8" t="s">
        <v>1698</v>
      </c>
      <c r="D945" s="8" t="s">
        <v>1699</v>
      </c>
      <c r="E945" s="8" t="s">
        <v>1700</v>
      </c>
      <c r="F945" s="8" t="s">
        <v>1701</v>
      </c>
      <c r="G945" s="23" t="s">
        <v>20</v>
      </c>
      <c r="H945" s="8">
        <v>600</v>
      </c>
      <c r="I945" s="45">
        <v>13415.38</v>
      </c>
      <c r="J945" s="27">
        <v>2280.62</v>
      </c>
      <c r="K945" s="36">
        <f t="shared" ref="K945:K947" si="295">I945+J945</f>
        <v>15696</v>
      </c>
      <c r="L945" s="37"/>
      <c r="M945" s="37"/>
      <c r="N945" s="38"/>
      <c r="O945" s="10"/>
      <c r="P945" s="6"/>
      <c r="Q945" s="6"/>
    </row>
    <row r="946" s="8" customFormat="1" hidden="1" customHeight="1" spans="1:17">
      <c r="A946" s="21" t="s">
        <v>15</v>
      </c>
      <c r="B946" s="8" t="s">
        <v>61</v>
      </c>
      <c r="C946" s="8" t="s">
        <v>53</v>
      </c>
      <c r="D946" s="8" t="s">
        <v>1702</v>
      </c>
      <c r="E946" s="8" t="s">
        <v>1703</v>
      </c>
      <c r="F946" s="8" t="s">
        <v>1704</v>
      </c>
      <c r="G946" s="23" t="s">
        <v>20</v>
      </c>
      <c r="H946" s="8">
        <v>100</v>
      </c>
      <c r="I946" s="27">
        <v>475.2136752</v>
      </c>
      <c r="J946" s="27">
        <f t="shared" ref="J946:J949" si="296">I946*0.17</f>
        <v>80.786324784</v>
      </c>
      <c r="K946" s="36">
        <f t="shared" si="295"/>
        <v>555.999999984</v>
      </c>
      <c r="L946" s="37"/>
      <c r="M946" s="37"/>
      <c r="N946" s="38"/>
      <c r="O946" s="10"/>
      <c r="P946" s="6"/>
      <c r="Q946" s="6"/>
    </row>
    <row r="947" s="8" customFormat="1" hidden="1" customHeight="1" spans="1:17">
      <c r="A947" s="21" t="s">
        <v>15</v>
      </c>
      <c r="B947" s="8" t="s">
        <v>71</v>
      </c>
      <c r="C947" s="8" t="s">
        <v>22</v>
      </c>
      <c r="D947" s="8" t="s">
        <v>1705</v>
      </c>
      <c r="E947" s="8" t="s">
        <v>1027</v>
      </c>
      <c r="F947" s="8" t="s">
        <v>1473</v>
      </c>
      <c r="G947" s="23" t="s">
        <v>20</v>
      </c>
      <c r="H947" s="8">
        <v>600</v>
      </c>
      <c r="I947" s="27">
        <v>7641.03</v>
      </c>
      <c r="J947" s="27">
        <f t="shared" si="296"/>
        <v>1298.9751</v>
      </c>
      <c r="K947" s="36">
        <f t="shared" si="295"/>
        <v>8940.0051</v>
      </c>
      <c r="L947" s="37"/>
      <c r="M947" s="37"/>
      <c r="N947" s="38"/>
      <c r="O947" s="10"/>
      <c r="P947" s="6"/>
      <c r="Q947" s="6"/>
    </row>
    <row r="948" s="8" customFormat="1" hidden="1" customHeight="1" spans="1:17">
      <c r="A948" s="21" t="s">
        <v>15</v>
      </c>
      <c r="B948" s="26" t="s">
        <v>21</v>
      </c>
      <c r="C948" s="26" t="s">
        <v>38</v>
      </c>
      <c r="D948" s="8" t="s">
        <v>1706</v>
      </c>
      <c r="E948" s="8" t="s">
        <v>1707</v>
      </c>
      <c r="F948" s="8" t="s">
        <v>1708</v>
      </c>
      <c r="G948" s="23" t="s">
        <v>42</v>
      </c>
      <c r="H948" s="8">
        <v>100</v>
      </c>
      <c r="I948" s="53">
        <f t="shared" ref="I948:I953" si="297">K948/1.17</f>
        <v>2085.47008547009</v>
      </c>
      <c r="J948" s="27">
        <f>K948-I948</f>
        <v>354.529914529915</v>
      </c>
      <c r="K948" s="36">
        <v>2440</v>
      </c>
      <c r="L948" s="37"/>
      <c r="M948" s="37"/>
      <c r="N948" s="38"/>
      <c r="O948" s="10"/>
      <c r="P948" s="6"/>
      <c r="Q948" s="6"/>
    </row>
    <row r="949" s="8" customFormat="1" hidden="1" customHeight="1" spans="1:17">
      <c r="A949" s="21"/>
      <c r="B949" s="8" t="s">
        <v>108</v>
      </c>
      <c r="C949" s="8" t="s">
        <v>38</v>
      </c>
      <c r="D949" s="8" t="s">
        <v>1706</v>
      </c>
      <c r="E949" s="8" t="s">
        <v>1709</v>
      </c>
      <c r="F949" s="8" t="s">
        <v>1681</v>
      </c>
      <c r="G949" s="23"/>
      <c r="H949" s="8">
        <v>100</v>
      </c>
      <c r="I949" s="27">
        <f t="shared" si="297"/>
        <v>2085.47008547009</v>
      </c>
      <c r="J949" s="27">
        <f t="shared" si="296"/>
        <v>354.529914529915</v>
      </c>
      <c r="K949" s="52">
        <v>2440</v>
      </c>
      <c r="L949" s="52"/>
      <c r="M949" s="52"/>
      <c r="N949" s="38"/>
      <c r="O949" s="10"/>
      <c r="P949" s="6"/>
      <c r="Q949" s="6"/>
    </row>
    <row r="950" s="8" customFormat="1" hidden="1" customHeight="1" spans="1:17">
      <c r="A950" s="21" t="s">
        <v>15</v>
      </c>
      <c r="B950" s="8" t="s">
        <v>83</v>
      </c>
      <c r="C950" s="8" t="s">
        <v>174</v>
      </c>
      <c r="D950" s="91" t="s">
        <v>1710</v>
      </c>
      <c r="E950" s="8" t="s">
        <v>1711</v>
      </c>
      <c r="F950" s="8" t="s">
        <v>1712</v>
      </c>
      <c r="G950" s="23" t="s">
        <v>42</v>
      </c>
      <c r="H950" s="8">
        <v>400</v>
      </c>
      <c r="I950" s="45">
        <v>5931.62</v>
      </c>
      <c r="J950" s="27">
        <v>1008.38</v>
      </c>
      <c r="K950" s="36">
        <f t="shared" ref="K950:K955" si="298">I950+J950</f>
        <v>6940</v>
      </c>
      <c r="L950" s="37"/>
      <c r="M950" s="37"/>
      <c r="N950" s="38">
        <v>116324.5</v>
      </c>
      <c r="O950" s="10"/>
      <c r="P950" s="6"/>
      <c r="Q950" s="6"/>
    </row>
    <row r="951" s="8" customFormat="1" hidden="1" customHeight="1" spans="1:17">
      <c r="A951" s="21" t="s">
        <v>15</v>
      </c>
      <c r="B951" s="8" t="s">
        <v>83</v>
      </c>
      <c r="C951" s="8" t="s">
        <v>174</v>
      </c>
      <c r="D951" s="91" t="s">
        <v>1710</v>
      </c>
      <c r="E951" s="8" t="s">
        <v>1680</v>
      </c>
      <c r="F951" s="8" t="s">
        <v>1712</v>
      </c>
      <c r="G951" s="23" t="s">
        <v>42</v>
      </c>
      <c r="H951" s="8">
        <v>400</v>
      </c>
      <c r="I951" s="45">
        <v>5931.62</v>
      </c>
      <c r="J951" s="27">
        <v>1008.38</v>
      </c>
      <c r="K951" s="36">
        <f t="shared" si="298"/>
        <v>6940</v>
      </c>
      <c r="L951" s="37"/>
      <c r="M951" s="37"/>
      <c r="N951" s="38"/>
      <c r="O951" s="10"/>
      <c r="P951" s="6"/>
      <c r="Q951" s="6"/>
    </row>
    <row r="952" s="8" customFormat="1" hidden="1" customHeight="1" spans="1:17">
      <c r="A952" s="21"/>
      <c r="B952" s="26" t="s">
        <v>146</v>
      </c>
      <c r="C952" s="26" t="s">
        <v>174</v>
      </c>
      <c r="D952" s="8" t="s">
        <v>1710</v>
      </c>
      <c r="E952" s="8" t="s">
        <v>1713</v>
      </c>
      <c r="G952" s="23"/>
      <c r="H952" s="8">
        <v>500</v>
      </c>
      <c r="I952" s="27">
        <f t="shared" si="297"/>
        <v>10324.7863247863</v>
      </c>
      <c r="J952" s="27">
        <f>I952*0.17</f>
        <v>1755.21367521368</v>
      </c>
      <c r="K952" s="36">
        <v>12080</v>
      </c>
      <c r="L952" s="37"/>
      <c r="M952" s="37"/>
      <c r="N952" s="38"/>
      <c r="O952" s="10"/>
      <c r="P952" s="6"/>
      <c r="Q952" s="6"/>
    </row>
    <row r="953" s="8" customFormat="1" hidden="1" customHeight="1" spans="1:17">
      <c r="A953" s="21" t="s">
        <v>15</v>
      </c>
      <c r="B953" s="26" t="s">
        <v>21</v>
      </c>
      <c r="C953" s="26" t="s">
        <v>131</v>
      </c>
      <c r="D953" s="8" t="s">
        <v>1092</v>
      </c>
      <c r="E953" s="8" t="s">
        <v>1714</v>
      </c>
      <c r="F953" s="8" t="s">
        <v>538</v>
      </c>
      <c r="G953" s="23" t="s">
        <v>20</v>
      </c>
      <c r="H953" s="8">
        <v>120</v>
      </c>
      <c r="I953" s="51">
        <f t="shared" si="297"/>
        <v>230.769230769231</v>
      </c>
      <c r="J953" s="27">
        <f t="shared" ref="J953:J959" si="299">K953-I953</f>
        <v>39.2307692307692</v>
      </c>
      <c r="K953" s="36">
        <v>270</v>
      </c>
      <c r="L953" s="37"/>
      <c r="M953" s="37"/>
      <c r="N953" s="38"/>
      <c r="O953" s="10"/>
      <c r="P953" s="6"/>
      <c r="Q953" s="6"/>
    </row>
    <row r="954" s="8" customFormat="1" hidden="1" customHeight="1" spans="1:17">
      <c r="A954" s="21" t="s">
        <v>15</v>
      </c>
      <c r="B954" s="26" t="s">
        <v>473</v>
      </c>
      <c r="C954" s="26" t="s">
        <v>131</v>
      </c>
      <c r="D954" s="8" t="s">
        <v>1092</v>
      </c>
      <c r="E954" s="8" t="s">
        <v>1715</v>
      </c>
      <c r="G954" s="23"/>
      <c r="H954" s="8">
        <v>20</v>
      </c>
      <c r="I954" s="27">
        <v>76.92</v>
      </c>
      <c r="J954" s="27">
        <v>13.08</v>
      </c>
      <c r="K954" s="36">
        <f t="shared" si="298"/>
        <v>90</v>
      </c>
      <c r="L954" s="37"/>
      <c r="M954" s="37"/>
      <c r="N954" s="38"/>
      <c r="O954" s="10"/>
      <c r="P954" s="6"/>
      <c r="Q954" s="6"/>
    </row>
    <row r="955" s="8" customFormat="1" hidden="1" customHeight="1" spans="1:17">
      <c r="A955" s="21" t="s">
        <v>15</v>
      </c>
      <c r="B955" s="8" t="s">
        <v>83</v>
      </c>
      <c r="C955" s="8" t="s">
        <v>174</v>
      </c>
      <c r="D955" s="8" t="s">
        <v>1716</v>
      </c>
      <c r="E955" s="8" t="s">
        <v>1717</v>
      </c>
      <c r="F955" s="8" t="s">
        <v>1656</v>
      </c>
      <c r="G955" s="23" t="s">
        <v>20</v>
      </c>
      <c r="H955" s="8">
        <v>100</v>
      </c>
      <c r="I955" s="45">
        <v>7328.21</v>
      </c>
      <c r="J955" s="27">
        <v>1245.79</v>
      </c>
      <c r="K955" s="36">
        <f t="shared" si="298"/>
        <v>8574</v>
      </c>
      <c r="L955" s="37"/>
      <c r="M955" s="37"/>
      <c r="N955" s="38"/>
      <c r="O955" s="10"/>
      <c r="P955" s="6"/>
      <c r="Q955" s="6"/>
    </row>
    <row r="956" s="8" customFormat="1" hidden="1" customHeight="1" spans="1:17">
      <c r="A956" s="21" t="s">
        <v>15</v>
      </c>
      <c r="B956" s="26" t="s">
        <v>34</v>
      </c>
      <c r="C956" s="26" t="s">
        <v>95</v>
      </c>
      <c r="D956" s="26" t="s">
        <v>1718</v>
      </c>
      <c r="E956" s="8">
        <v>24</v>
      </c>
      <c r="F956" s="8" t="s">
        <v>1719</v>
      </c>
      <c r="G956" s="23" t="s">
        <v>20</v>
      </c>
      <c r="H956" s="8">
        <v>400</v>
      </c>
      <c r="I956" s="45">
        <f t="shared" ref="I956:I961" si="300">K956/1.17</f>
        <v>7521.36752136752</v>
      </c>
      <c r="J956" s="27">
        <f t="shared" si="299"/>
        <v>1278.63247863248</v>
      </c>
      <c r="K956" s="36">
        <v>8800</v>
      </c>
      <c r="L956" s="37"/>
      <c r="M956" s="37"/>
      <c r="N956" s="38"/>
      <c r="O956" s="10"/>
      <c r="P956" s="6"/>
      <c r="Q956" s="6"/>
    </row>
    <row r="957" s="1" customFormat="1" customHeight="1" spans="1:17">
      <c r="A957" s="12" t="s">
        <v>15</v>
      </c>
      <c r="B957" s="75" t="s">
        <v>260</v>
      </c>
      <c r="C957" s="25" t="s">
        <v>1720</v>
      </c>
      <c r="D957" s="25" t="s">
        <v>1721</v>
      </c>
      <c r="E957" s="56" t="s">
        <v>1722</v>
      </c>
      <c r="F957" s="13" t="s">
        <v>1723</v>
      </c>
      <c r="G957" s="14"/>
      <c r="H957" s="13">
        <v>2880</v>
      </c>
      <c r="I957" s="39">
        <f t="shared" si="300"/>
        <v>20923.0769230769</v>
      </c>
      <c r="J957" s="15">
        <f t="shared" si="299"/>
        <v>3556.92307692307</v>
      </c>
      <c r="K957" s="34">
        <v>24480</v>
      </c>
      <c r="L957" s="41">
        <f>K957*0.936</f>
        <v>22913.28</v>
      </c>
      <c r="M957" s="41">
        <f>L957/H957</f>
        <v>7.956</v>
      </c>
      <c r="N957" s="42"/>
      <c r="O957" s="17"/>
      <c r="P957" s="7"/>
      <c r="Q957" s="7"/>
    </row>
    <row r="958" s="8" customFormat="1" hidden="1" customHeight="1" spans="1:17">
      <c r="A958" s="21" t="s">
        <v>15</v>
      </c>
      <c r="B958" s="8" t="s">
        <v>150</v>
      </c>
      <c r="C958" s="8" t="s">
        <v>170</v>
      </c>
      <c r="D958" s="8" t="s">
        <v>1724</v>
      </c>
      <c r="E958" s="8" t="s">
        <v>1725</v>
      </c>
      <c r="F958" s="58" t="s">
        <v>1726</v>
      </c>
      <c r="G958" s="92" t="s">
        <v>20</v>
      </c>
      <c r="H958" s="9">
        <v>5</v>
      </c>
      <c r="I958" s="93">
        <f t="shared" si="300"/>
        <v>29.9145299145299</v>
      </c>
      <c r="J958" s="94">
        <f t="shared" si="299"/>
        <v>5.08547008547009</v>
      </c>
      <c r="K958" s="60">
        <v>35</v>
      </c>
      <c r="L958" s="61"/>
      <c r="M958" s="61"/>
      <c r="N958" s="38"/>
      <c r="O958" s="10"/>
      <c r="P958" s="6"/>
      <c r="Q958" s="6"/>
    </row>
    <row r="959" s="8" customFormat="1" hidden="1" customHeight="1" spans="1:17">
      <c r="A959" s="21" t="s">
        <v>15</v>
      </c>
      <c r="B959" s="26" t="s">
        <v>21</v>
      </c>
      <c r="C959" s="26" t="s">
        <v>131</v>
      </c>
      <c r="D959" s="8" t="s">
        <v>1727</v>
      </c>
      <c r="E959" s="8" t="s">
        <v>81</v>
      </c>
      <c r="F959" s="8" t="s">
        <v>1728</v>
      </c>
      <c r="G959" s="23" t="s">
        <v>20</v>
      </c>
      <c r="H959" s="8">
        <v>50</v>
      </c>
      <c r="I959" s="45">
        <f t="shared" si="300"/>
        <v>453.418803418803</v>
      </c>
      <c r="J959" s="27">
        <f t="shared" si="299"/>
        <v>77.0811965811965</v>
      </c>
      <c r="K959" s="36">
        <v>530.5</v>
      </c>
      <c r="L959" s="37"/>
      <c r="M959" s="37"/>
      <c r="N959" s="38"/>
      <c r="O959" s="10"/>
      <c r="P959" s="6"/>
      <c r="Q959" s="6"/>
    </row>
    <row r="960" s="8" customFormat="1" hidden="1" customHeight="1" spans="1:17">
      <c r="A960" s="21" t="s">
        <v>15</v>
      </c>
      <c r="B960" s="8" t="s">
        <v>160</v>
      </c>
      <c r="C960" s="8" t="s">
        <v>170</v>
      </c>
      <c r="D960" s="8" t="s">
        <v>1729</v>
      </c>
      <c r="E960" s="8" t="s">
        <v>1730</v>
      </c>
      <c r="F960" s="8" t="s">
        <v>1731</v>
      </c>
      <c r="G960" s="23" t="s">
        <v>20</v>
      </c>
      <c r="H960" s="8">
        <v>10</v>
      </c>
      <c r="I960" s="27">
        <f t="shared" si="300"/>
        <v>474.358974358974</v>
      </c>
      <c r="J960" s="27">
        <f t="shared" ref="J960:J963" si="301">I960*0.17</f>
        <v>80.6410256410256</v>
      </c>
      <c r="K960" s="36">
        <v>555</v>
      </c>
      <c r="L960" s="37"/>
      <c r="M960" s="37"/>
      <c r="N960" s="38"/>
      <c r="O960" s="10"/>
      <c r="P960" s="6"/>
      <c r="Q960" s="6"/>
    </row>
    <row r="961" s="8" customFormat="1" hidden="1" customHeight="1" spans="1:17">
      <c r="A961" s="21" t="s">
        <v>15</v>
      </c>
      <c r="B961" s="26" t="s">
        <v>21</v>
      </c>
      <c r="C961" s="26" t="s">
        <v>22</v>
      </c>
      <c r="D961" s="8" t="s">
        <v>1732</v>
      </c>
      <c r="E961" s="8" t="s">
        <v>1733</v>
      </c>
      <c r="F961" s="8" t="s">
        <v>1701</v>
      </c>
      <c r="G961" s="23" t="s">
        <v>20</v>
      </c>
      <c r="H961" s="8">
        <v>200</v>
      </c>
      <c r="I961" s="53">
        <f t="shared" si="300"/>
        <v>4637.60683760684</v>
      </c>
      <c r="J961" s="27">
        <f t="shared" ref="J961:J965" si="302">K961-I961</f>
        <v>788.393162393162</v>
      </c>
      <c r="K961" s="36">
        <v>5426</v>
      </c>
      <c r="L961" s="37"/>
      <c r="M961" s="37"/>
      <c r="N961" s="38"/>
      <c r="O961" s="10"/>
      <c r="P961" s="6"/>
      <c r="Q961" s="6"/>
    </row>
    <row r="962" s="8" customFormat="1" hidden="1" customHeight="1" spans="1:17">
      <c r="A962" s="21" t="s">
        <v>15</v>
      </c>
      <c r="B962" s="26" t="s">
        <v>209</v>
      </c>
      <c r="C962" s="26" t="s">
        <v>22</v>
      </c>
      <c r="D962" s="8" t="s">
        <v>1732</v>
      </c>
      <c r="E962" s="8" t="s">
        <v>1175</v>
      </c>
      <c r="G962" s="23"/>
      <c r="H962" s="8">
        <v>50</v>
      </c>
      <c r="I962" s="27">
        <v>1159.4</v>
      </c>
      <c r="J962" s="27">
        <f t="shared" si="301"/>
        <v>197.098</v>
      </c>
      <c r="K962" s="36">
        <f>I962+J962</f>
        <v>1356.498</v>
      </c>
      <c r="L962" s="37"/>
      <c r="M962" s="37"/>
      <c r="N962" s="38"/>
      <c r="O962" s="10"/>
      <c r="P962" s="6"/>
      <c r="Q962" s="6"/>
    </row>
    <row r="963" s="8" customFormat="1" hidden="1" customHeight="1" spans="1:17">
      <c r="A963" s="21" t="s">
        <v>15</v>
      </c>
      <c r="B963" s="8" t="s">
        <v>21</v>
      </c>
      <c r="C963" s="8" t="s">
        <v>22</v>
      </c>
      <c r="D963" s="8" t="s">
        <v>1732</v>
      </c>
      <c r="E963" s="8" t="s">
        <v>1175</v>
      </c>
      <c r="F963" s="8" t="s">
        <v>1701</v>
      </c>
      <c r="G963" s="23"/>
      <c r="H963" s="8">
        <v>200</v>
      </c>
      <c r="I963" s="27">
        <f t="shared" ref="I963:I965" si="303">K963/1.17</f>
        <v>4637.60683760684</v>
      </c>
      <c r="J963" s="27">
        <f t="shared" si="301"/>
        <v>788.393162393162</v>
      </c>
      <c r="K963" s="36">
        <v>5426</v>
      </c>
      <c r="L963" s="37"/>
      <c r="M963" s="37"/>
      <c r="N963" s="38"/>
      <c r="O963" s="10"/>
      <c r="P963" s="6"/>
      <c r="Q963" s="6"/>
    </row>
    <row r="964" s="8" customFormat="1" hidden="1" customHeight="1" spans="1:17">
      <c r="A964" s="21" t="s">
        <v>15</v>
      </c>
      <c r="B964" s="26" t="s">
        <v>316</v>
      </c>
      <c r="C964" s="26" t="s">
        <v>602</v>
      </c>
      <c r="D964" s="8" t="s">
        <v>1734</v>
      </c>
      <c r="E964" s="8" t="s">
        <v>1735</v>
      </c>
      <c r="F964" s="8" t="s">
        <v>1736</v>
      </c>
      <c r="G964" s="23" t="s">
        <v>42</v>
      </c>
      <c r="H964" s="8">
        <v>300</v>
      </c>
      <c r="I964" s="45">
        <f t="shared" si="303"/>
        <v>510.25641025641</v>
      </c>
      <c r="J964" s="27">
        <f t="shared" si="302"/>
        <v>86.7435897435897</v>
      </c>
      <c r="K964" s="36">
        <v>597</v>
      </c>
      <c r="L964" s="37"/>
      <c r="M964" s="37"/>
      <c r="N964" s="38"/>
      <c r="O964" s="10"/>
      <c r="P964" s="6"/>
      <c r="Q964" s="6"/>
    </row>
    <row r="965" s="8" customFormat="1" hidden="1" customHeight="1" spans="1:17">
      <c r="A965" s="21" t="s">
        <v>15</v>
      </c>
      <c r="B965" s="26" t="s">
        <v>21</v>
      </c>
      <c r="C965" s="26" t="s">
        <v>602</v>
      </c>
      <c r="D965" s="8" t="s">
        <v>1734</v>
      </c>
      <c r="E965" s="8" t="s">
        <v>1737</v>
      </c>
      <c r="F965" s="8" t="s">
        <v>1738</v>
      </c>
      <c r="G965" s="23" t="s">
        <v>20</v>
      </c>
      <c r="H965" s="8">
        <v>800</v>
      </c>
      <c r="I965" s="51">
        <f t="shared" si="303"/>
        <v>8499.1452991453</v>
      </c>
      <c r="J965" s="27">
        <f t="shared" si="302"/>
        <v>1444.8547008547</v>
      </c>
      <c r="K965" s="36">
        <v>9944</v>
      </c>
      <c r="L965" s="37"/>
      <c r="M965" s="37"/>
      <c r="N965" s="38"/>
      <c r="O965" s="10"/>
      <c r="P965" s="6"/>
      <c r="Q965" s="6"/>
    </row>
    <row r="966" s="8" customFormat="1" hidden="1" customHeight="1" spans="1:17">
      <c r="A966" s="21" t="s">
        <v>15</v>
      </c>
      <c r="B966" s="8" t="s">
        <v>37</v>
      </c>
      <c r="C966" s="8" t="s">
        <v>1739</v>
      </c>
      <c r="D966" s="8" t="s">
        <v>1740</v>
      </c>
      <c r="E966" s="8" t="s">
        <v>1741</v>
      </c>
      <c r="F966" s="8" t="s">
        <v>1739</v>
      </c>
      <c r="G966" s="23" t="s">
        <v>20</v>
      </c>
      <c r="H966" s="8">
        <v>300</v>
      </c>
      <c r="I966" s="27">
        <v>2789.74</v>
      </c>
      <c r="J966" s="27">
        <f>I966*0.17</f>
        <v>474.2558</v>
      </c>
      <c r="K966" s="36">
        <f t="shared" ref="K966:K972" si="304">I966+J966</f>
        <v>3263.9958</v>
      </c>
      <c r="L966" s="37"/>
      <c r="M966" s="37"/>
      <c r="N966" s="38"/>
      <c r="O966" s="10"/>
      <c r="P966" s="6"/>
      <c r="Q966" s="6"/>
    </row>
    <row r="967" s="8" customFormat="1" hidden="1" customHeight="1" spans="1:17">
      <c r="A967" s="21" t="s">
        <v>15</v>
      </c>
      <c r="B967" s="26" t="s">
        <v>135</v>
      </c>
      <c r="C967" s="26" t="s">
        <v>1739</v>
      </c>
      <c r="D967" s="8" t="s">
        <v>1740</v>
      </c>
      <c r="E967" s="8" t="s">
        <v>1742</v>
      </c>
      <c r="F967" s="8" t="s">
        <v>374</v>
      </c>
      <c r="G967" s="23" t="s">
        <v>20</v>
      </c>
      <c r="H967" s="8">
        <v>400</v>
      </c>
      <c r="I967" s="45">
        <f>K967/1.17</f>
        <v>1880.34188034188</v>
      </c>
      <c r="J967" s="27">
        <f>K967-I967</f>
        <v>319.65811965812</v>
      </c>
      <c r="K967" s="36">
        <v>2200</v>
      </c>
      <c r="L967" s="37"/>
      <c r="M967" s="37"/>
      <c r="N967" s="38"/>
      <c r="O967" s="10"/>
      <c r="P967" s="6"/>
      <c r="Q967" s="6"/>
    </row>
    <row r="968" s="8" customFormat="1" hidden="1" customHeight="1" spans="1:17">
      <c r="A968" s="21" t="s">
        <v>15</v>
      </c>
      <c r="B968" s="8" t="s">
        <v>83</v>
      </c>
      <c r="C968" s="8" t="s">
        <v>1653</v>
      </c>
      <c r="D968" s="91" t="s">
        <v>1743</v>
      </c>
      <c r="E968" s="8" t="s">
        <v>1744</v>
      </c>
      <c r="F968" s="95" t="s">
        <v>117</v>
      </c>
      <c r="G968" s="23" t="s">
        <v>20</v>
      </c>
      <c r="H968" s="8">
        <v>1000</v>
      </c>
      <c r="I968" s="45">
        <v>27700.85</v>
      </c>
      <c r="J968" s="27">
        <v>4709.15</v>
      </c>
      <c r="K968" s="36">
        <f t="shared" si="304"/>
        <v>32410</v>
      </c>
      <c r="L968" s="37"/>
      <c r="M968" s="37"/>
      <c r="N968" s="38"/>
      <c r="O968" s="10"/>
      <c r="P968" s="6"/>
      <c r="Q968" s="6"/>
    </row>
    <row r="969" s="8" customFormat="1" hidden="1" customHeight="1" spans="1:17">
      <c r="A969" s="21" t="s">
        <v>15</v>
      </c>
      <c r="B969" s="8" t="s">
        <v>83</v>
      </c>
      <c r="C969" s="8" t="s">
        <v>1653</v>
      </c>
      <c r="D969" s="91" t="s">
        <v>1743</v>
      </c>
      <c r="E969" s="8" t="s">
        <v>1744</v>
      </c>
      <c r="F969" s="95" t="s">
        <v>117</v>
      </c>
      <c r="G969" s="23" t="s">
        <v>20</v>
      </c>
      <c r="H969" s="8">
        <v>80</v>
      </c>
      <c r="I969" s="45">
        <v>2216.07</v>
      </c>
      <c r="J969" s="27">
        <v>376.73</v>
      </c>
      <c r="K969" s="36">
        <f t="shared" si="304"/>
        <v>2592.8</v>
      </c>
      <c r="L969" s="37"/>
      <c r="M969" s="37"/>
      <c r="N969" s="38"/>
      <c r="O969" s="10"/>
      <c r="P969" s="6"/>
      <c r="Q969" s="6"/>
    </row>
    <row r="970" s="8" customFormat="1" hidden="1" customHeight="1" spans="1:17">
      <c r="A970" s="21" t="s">
        <v>15</v>
      </c>
      <c r="B970" s="8" t="s">
        <v>83</v>
      </c>
      <c r="C970" s="8" t="s">
        <v>1653</v>
      </c>
      <c r="D970" s="91" t="s">
        <v>1743</v>
      </c>
      <c r="E970" s="8" t="s">
        <v>1744</v>
      </c>
      <c r="F970" s="95" t="s">
        <v>117</v>
      </c>
      <c r="G970" s="23" t="s">
        <v>20</v>
      </c>
      <c r="H970" s="8">
        <v>60</v>
      </c>
      <c r="I970" s="45">
        <v>1662.05</v>
      </c>
      <c r="J970" s="27">
        <v>282.55</v>
      </c>
      <c r="K970" s="36">
        <f t="shared" si="304"/>
        <v>1944.6</v>
      </c>
      <c r="L970" s="37"/>
      <c r="M970" s="37"/>
      <c r="N970" s="38"/>
      <c r="O970" s="10"/>
      <c r="P970" s="6"/>
      <c r="Q970" s="6"/>
    </row>
    <row r="971" s="8" customFormat="1" hidden="1" customHeight="1" spans="1:17">
      <c r="A971" s="21" t="s">
        <v>15</v>
      </c>
      <c r="B971" s="8" t="s">
        <v>245</v>
      </c>
      <c r="C971" s="8" t="s">
        <v>1653</v>
      </c>
      <c r="D971" s="91" t="s">
        <v>1743</v>
      </c>
      <c r="E971" s="8" t="s">
        <v>1744</v>
      </c>
      <c r="F971" s="95" t="s">
        <v>117</v>
      </c>
      <c r="G971" s="23" t="s">
        <v>20</v>
      </c>
      <c r="H971" s="8">
        <v>130</v>
      </c>
      <c r="I971" s="35">
        <v>3600</v>
      </c>
      <c r="J971" s="27">
        <v>612</v>
      </c>
      <c r="K971" s="36">
        <f t="shared" si="304"/>
        <v>4212</v>
      </c>
      <c r="L971" s="37"/>
      <c r="M971" s="37"/>
      <c r="N971" s="38"/>
      <c r="O971" s="10"/>
      <c r="P971" s="6"/>
      <c r="Q971" s="6"/>
    </row>
    <row r="972" s="8" customFormat="1" hidden="1" customHeight="1" spans="1:17">
      <c r="A972" s="21" t="s">
        <v>15</v>
      </c>
      <c r="B972" s="8" t="s">
        <v>16</v>
      </c>
      <c r="C972" s="8" t="s">
        <v>602</v>
      </c>
      <c r="D972" s="8" t="s">
        <v>1745</v>
      </c>
      <c r="E972" s="8" t="s">
        <v>1746</v>
      </c>
      <c r="F972" s="8" t="s">
        <v>25</v>
      </c>
      <c r="G972" s="23" t="s">
        <v>20</v>
      </c>
      <c r="H972" s="8">
        <v>100</v>
      </c>
      <c r="I972" s="35">
        <v>548.72</v>
      </c>
      <c r="J972" s="27">
        <v>93.28</v>
      </c>
      <c r="K972" s="36">
        <f t="shared" si="304"/>
        <v>642</v>
      </c>
      <c r="L972" s="37"/>
      <c r="M972" s="37"/>
      <c r="N972" s="38"/>
      <c r="O972" s="10"/>
      <c r="P972" s="6"/>
      <c r="Q972" s="6"/>
    </row>
    <row r="973" s="8" customFormat="1" hidden="1" customHeight="1" spans="1:17">
      <c r="A973" s="21" t="s">
        <v>15</v>
      </c>
      <c r="B973" s="26" t="s">
        <v>34</v>
      </c>
      <c r="C973" s="26" t="s">
        <v>131</v>
      </c>
      <c r="D973" s="26" t="s">
        <v>1747</v>
      </c>
      <c r="E973" s="8" t="s">
        <v>1748</v>
      </c>
      <c r="F973" s="8" t="s">
        <v>1749</v>
      </c>
      <c r="G973" s="23" t="s">
        <v>20</v>
      </c>
      <c r="H973" s="8">
        <v>400</v>
      </c>
      <c r="I973" s="45">
        <f t="shared" ref="I973:I988" si="305">K973/1.17</f>
        <v>8752.13675213675</v>
      </c>
      <c r="J973" s="27">
        <f>K973-I973</f>
        <v>1487.86324786325</v>
      </c>
      <c r="K973" s="36">
        <v>10240</v>
      </c>
      <c r="L973" s="37"/>
      <c r="M973" s="37"/>
      <c r="N973" s="38"/>
      <c r="O973" s="10"/>
      <c r="P973" s="6"/>
      <c r="Q973" s="6"/>
    </row>
    <row r="974" s="1" customFormat="1" customHeight="1" spans="1:17">
      <c r="A974" s="12" t="s">
        <v>15</v>
      </c>
      <c r="B974" s="1" t="s">
        <v>160</v>
      </c>
      <c r="C974" s="25" t="s">
        <v>95</v>
      </c>
      <c r="D974" s="25" t="s">
        <v>1747</v>
      </c>
      <c r="E974" s="1" t="s">
        <v>1748</v>
      </c>
      <c r="F974" s="13" t="s">
        <v>1750</v>
      </c>
      <c r="G974" s="14" t="s">
        <v>20</v>
      </c>
      <c r="H974" s="13">
        <v>20</v>
      </c>
      <c r="I974" s="15">
        <f t="shared" si="305"/>
        <v>213.675213675214</v>
      </c>
      <c r="J974" s="15">
        <f t="shared" ref="J974:J978" si="306">I974*0.17</f>
        <v>36.3247863247863</v>
      </c>
      <c r="K974" s="34">
        <v>250</v>
      </c>
      <c r="L974" s="41">
        <f>K974*0.936</f>
        <v>234</v>
      </c>
      <c r="M974" s="41">
        <f>L974/H974</f>
        <v>11.7</v>
      </c>
      <c r="N974" s="42"/>
      <c r="O974" s="17"/>
      <c r="P974" s="7"/>
      <c r="Q974" s="7"/>
    </row>
    <row r="975" s="8" customFormat="1" hidden="1" customHeight="1" spans="1:17">
      <c r="A975" s="21" t="s">
        <v>15</v>
      </c>
      <c r="B975" s="8" t="s">
        <v>669</v>
      </c>
      <c r="C975" s="8" t="s">
        <v>670</v>
      </c>
      <c r="D975" s="8" t="s">
        <v>1751</v>
      </c>
      <c r="E975" s="8" t="s">
        <v>1752</v>
      </c>
      <c r="F975" s="8" t="s">
        <v>1753</v>
      </c>
      <c r="G975" s="23" t="s">
        <v>20</v>
      </c>
      <c r="H975" s="8">
        <v>3</v>
      </c>
      <c r="I975" s="27">
        <v>2205.13</v>
      </c>
      <c r="J975" s="27">
        <f t="shared" si="306"/>
        <v>374.8721</v>
      </c>
      <c r="K975" s="36">
        <f>I975+J975</f>
        <v>2580.0021</v>
      </c>
      <c r="L975" s="37"/>
      <c r="M975" s="37"/>
      <c r="N975" s="38"/>
      <c r="O975" s="10"/>
      <c r="P975" s="6"/>
      <c r="Q975" s="6"/>
    </row>
    <row r="976" s="8" customFormat="1" hidden="1" customHeight="1" spans="1:17">
      <c r="A976" s="21" t="s">
        <v>15</v>
      </c>
      <c r="B976" s="26" t="s">
        <v>108</v>
      </c>
      <c r="C976" s="26" t="s">
        <v>767</v>
      </c>
      <c r="D976" s="8" t="s">
        <v>1754</v>
      </c>
      <c r="E976" s="8" t="s">
        <v>569</v>
      </c>
      <c r="F976" s="8" t="s">
        <v>1755</v>
      </c>
      <c r="G976" s="23" t="s">
        <v>20</v>
      </c>
      <c r="H976" s="8">
        <v>180</v>
      </c>
      <c r="I976" s="27">
        <f t="shared" si="305"/>
        <v>19015.3846153846</v>
      </c>
      <c r="J976" s="27">
        <f t="shared" ref="J976:J980" si="307">K976-I976</f>
        <v>3232.61538461538</v>
      </c>
      <c r="K976" s="36">
        <v>22248</v>
      </c>
      <c r="L976" s="37"/>
      <c r="M976" s="37"/>
      <c r="N976" s="38"/>
      <c r="O976" s="10"/>
      <c r="P976" s="6"/>
      <c r="Q976" s="6"/>
    </row>
    <row r="977" s="1" customFormat="1" customHeight="1" spans="1:17">
      <c r="A977" s="12" t="s">
        <v>15</v>
      </c>
      <c r="B977" s="1" t="s">
        <v>160</v>
      </c>
      <c r="C977" s="25" t="s">
        <v>131</v>
      </c>
      <c r="D977" s="25" t="s">
        <v>1756</v>
      </c>
      <c r="E977" s="1" t="s">
        <v>1757</v>
      </c>
      <c r="F977" s="13" t="s">
        <v>1758</v>
      </c>
      <c r="G977" s="14" t="s">
        <v>20</v>
      </c>
      <c r="H977" s="13">
        <v>15</v>
      </c>
      <c r="I977" s="15">
        <f t="shared" si="305"/>
        <v>88.4615384615385</v>
      </c>
      <c r="J977" s="15">
        <f t="shared" si="306"/>
        <v>15.0384615384615</v>
      </c>
      <c r="K977" s="34">
        <v>103.5</v>
      </c>
      <c r="L977" s="41">
        <f>K977*0.936</f>
        <v>96.876</v>
      </c>
      <c r="M977" s="41">
        <f>L977/H977</f>
        <v>6.4584</v>
      </c>
      <c r="N977" s="42"/>
      <c r="O977" s="17"/>
      <c r="P977" s="7"/>
      <c r="Q977" s="7"/>
    </row>
    <row r="978" s="1" customFormat="1" customHeight="1" spans="1:17">
      <c r="A978" s="12" t="s">
        <v>15</v>
      </c>
      <c r="B978" s="1" t="s">
        <v>160</v>
      </c>
      <c r="C978" s="25" t="s">
        <v>22</v>
      </c>
      <c r="D978" s="1" t="s">
        <v>1296</v>
      </c>
      <c r="E978" s="1" t="s">
        <v>1759</v>
      </c>
      <c r="F978" s="13" t="s">
        <v>1760</v>
      </c>
      <c r="G978" s="14" t="s">
        <v>20</v>
      </c>
      <c r="H978" s="13">
        <v>60</v>
      </c>
      <c r="I978" s="15">
        <f t="shared" si="305"/>
        <v>538.461538461538</v>
      </c>
      <c r="J978" s="15">
        <f t="shared" si="306"/>
        <v>91.5384615384615</v>
      </c>
      <c r="K978" s="34">
        <v>630</v>
      </c>
      <c r="L978" s="41">
        <f>K978*0.936</f>
        <v>589.68</v>
      </c>
      <c r="M978" s="41">
        <f>L978/H978</f>
        <v>9.828</v>
      </c>
      <c r="N978" s="42"/>
      <c r="O978" s="17"/>
      <c r="P978" s="7"/>
      <c r="Q978" s="7"/>
    </row>
    <row r="979" s="8" customFormat="1" hidden="1" customHeight="1" spans="1:17">
      <c r="A979" s="21" t="s">
        <v>15</v>
      </c>
      <c r="B979" s="58" t="s">
        <v>260</v>
      </c>
      <c r="C979" s="58" t="s">
        <v>444</v>
      </c>
      <c r="D979" s="8" t="s">
        <v>1761</v>
      </c>
      <c r="E979" s="8" t="s">
        <v>1762</v>
      </c>
      <c r="F979" s="8" t="s">
        <v>437</v>
      </c>
      <c r="G979" s="23" t="s">
        <v>26</v>
      </c>
      <c r="H979" s="8">
        <v>60</v>
      </c>
      <c r="I979" s="45">
        <f t="shared" si="305"/>
        <v>256.410256410256</v>
      </c>
      <c r="J979" s="27">
        <f t="shared" si="307"/>
        <v>43.5897435897436</v>
      </c>
      <c r="K979" s="36">
        <v>300</v>
      </c>
      <c r="L979" s="37"/>
      <c r="M979" s="37"/>
      <c r="N979" s="38"/>
      <c r="O979" s="10"/>
      <c r="P979" s="6"/>
      <c r="Q979" s="6"/>
    </row>
    <row r="980" s="8" customFormat="1" hidden="1" customHeight="1" spans="1:17">
      <c r="A980" s="21" t="s">
        <v>15</v>
      </c>
      <c r="B980" s="58" t="s">
        <v>260</v>
      </c>
      <c r="C980" s="58" t="s">
        <v>444</v>
      </c>
      <c r="D980" s="8" t="s">
        <v>1761</v>
      </c>
      <c r="E980" s="8" t="s">
        <v>1763</v>
      </c>
      <c r="F980" s="8" t="s">
        <v>437</v>
      </c>
      <c r="G980" s="23" t="s">
        <v>26</v>
      </c>
      <c r="H980" s="8">
        <v>60</v>
      </c>
      <c r="I980" s="45">
        <f t="shared" si="305"/>
        <v>256.410256410256</v>
      </c>
      <c r="J980" s="27">
        <f t="shared" si="307"/>
        <v>43.5897435897436</v>
      </c>
      <c r="K980" s="36">
        <v>300</v>
      </c>
      <c r="L980" s="37"/>
      <c r="M980" s="37"/>
      <c r="N980" s="38"/>
      <c r="O980" s="10"/>
      <c r="P980" s="6"/>
      <c r="Q980" s="6"/>
    </row>
    <row r="981" s="1" customFormat="1" customHeight="1" spans="1:17">
      <c r="A981" s="12" t="s">
        <v>15</v>
      </c>
      <c r="B981" s="1" t="s">
        <v>118</v>
      </c>
      <c r="C981" s="25" t="s">
        <v>131</v>
      </c>
      <c r="D981" s="25" t="s">
        <v>1764</v>
      </c>
      <c r="E981" s="1" t="s">
        <v>1765</v>
      </c>
      <c r="F981" s="13" t="s">
        <v>1766</v>
      </c>
      <c r="G981" s="14" t="s">
        <v>20</v>
      </c>
      <c r="H981" s="13">
        <v>10</v>
      </c>
      <c r="I981" s="15">
        <f t="shared" si="305"/>
        <v>333.333333333333</v>
      </c>
      <c r="J981" s="15">
        <f t="shared" ref="J981:J988" si="308">I981*0.17</f>
        <v>56.6666666666667</v>
      </c>
      <c r="K981" s="34">
        <v>390</v>
      </c>
      <c r="L981" s="41">
        <f t="shared" ref="L981:L988" si="309">K981*0.936</f>
        <v>365.04</v>
      </c>
      <c r="M981" s="41">
        <f t="shared" ref="M981:M988" si="310">L981/H981</f>
        <v>36.504</v>
      </c>
      <c r="N981" s="42"/>
      <c r="O981" s="17"/>
      <c r="P981" s="7"/>
      <c r="Q981" s="7"/>
    </row>
    <row r="982" s="1" customFormat="1" customHeight="1" spans="1:17">
      <c r="A982" s="12" t="s">
        <v>15</v>
      </c>
      <c r="B982" s="1" t="s">
        <v>160</v>
      </c>
      <c r="C982" s="25" t="s">
        <v>131</v>
      </c>
      <c r="D982" s="25" t="s">
        <v>1764</v>
      </c>
      <c r="E982" s="1" t="s">
        <v>1326</v>
      </c>
      <c r="F982" s="13" t="s">
        <v>1767</v>
      </c>
      <c r="G982" s="14" t="s">
        <v>26</v>
      </c>
      <c r="H982" s="13">
        <v>20</v>
      </c>
      <c r="I982" s="15">
        <f t="shared" si="305"/>
        <v>42.7350427350427</v>
      </c>
      <c r="J982" s="15">
        <f t="shared" si="308"/>
        <v>7.26495726495727</v>
      </c>
      <c r="K982" s="34">
        <v>50</v>
      </c>
      <c r="L982" s="41">
        <f t="shared" si="309"/>
        <v>46.8</v>
      </c>
      <c r="M982" s="41">
        <f t="shared" si="310"/>
        <v>2.34</v>
      </c>
      <c r="N982" s="42"/>
      <c r="O982" s="17"/>
      <c r="P982" s="7"/>
      <c r="Q982" s="7"/>
    </row>
    <row r="983" s="1" customFormat="1" customHeight="1" spans="1:17">
      <c r="A983" s="12" t="s">
        <v>15</v>
      </c>
      <c r="B983" s="1" t="s">
        <v>160</v>
      </c>
      <c r="C983" s="25" t="s">
        <v>53</v>
      </c>
      <c r="D983" s="25" t="s">
        <v>720</v>
      </c>
      <c r="E983" s="1" t="s">
        <v>1768</v>
      </c>
      <c r="F983" s="13" t="s">
        <v>1769</v>
      </c>
      <c r="G983" s="14" t="s">
        <v>42</v>
      </c>
      <c r="H983" s="13">
        <v>3</v>
      </c>
      <c r="I983" s="15">
        <f t="shared" si="305"/>
        <v>20</v>
      </c>
      <c r="J983" s="15">
        <f t="shared" si="308"/>
        <v>3.4</v>
      </c>
      <c r="K983" s="34">
        <v>23.4</v>
      </c>
      <c r="L983" s="41">
        <f t="shared" si="309"/>
        <v>21.9024</v>
      </c>
      <c r="M983" s="41">
        <f t="shared" si="310"/>
        <v>7.3008</v>
      </c>
      <c r="N983" s="42"/>
      <c r="O983" s="17"/>
      <c r="P983" s="7"/>
      <c r="Q983" s="7"/>
    </row>
    <row r="984" s="1" customFormat="1" customHeight="1" spans="1:17">
      <c r="A984" s="12" t="s">
        <v>15</v>
      </c>
      <c r="B984" s="1" t="s">
        <v>160</v>
      </c>
      <c r="C984" s="25" t="s">
        <v>170</v>
      </c>
      <c r="D984" s="25" t="s">
        <v>1770</v>
      </c>
      <c r="E984" s="1" t="s">
        <v>1326</v>
      </c>
      <c r="F984" s="13" t="s">
        <v>1771</v>
      </c>
      <c r="G984" s="14" t="s">
        <v>26</v>
      </c>
      <c r="H984" s="13">
        <v>10</v>
      </c>
      <c r="I984" s="15">
        <f t="shared" si="305"/>
        <v>12.8205128205128</v>
      </c>
      <c r="J984" s="15">
        <f t="shared" si="308"/>
        <v>2.17948717948718</v>
      </c>
      <c r="K984" s="34">
        <v>15</v>
      </c>
      <c r="L984" s="41">
        <f t="shared" si="309"/>
        <v>14.04</v>
      </c>
      <c r="M984" s="41">
        <f t="shared" si="310"/>
        <v>1.404</v>
      </c>
      <c r="N984" s="42"/>
      <c r="O984" s="17"/>
      <c r="P984" s="7"/>
      <c r="Q984" s="7"/>
    </row>
    <row r="985" s="1" customFormat="1" customHeight="1" spans="1:17">
      <c r="A985" s="12" t="s">
        <v>15</v>
      </c>
      <c r="B985" s="1" t="s">
        <v>160</v>
      </c>
      <c r="C985" s="25" t="s">
        <v>53</v>
      </c>
      <c r="D985" s="25" t="s">
        <v>1285</v>
      </c>
      <c r="E985" s="1" t="s">
        <v>1772</v>
      </c>
      <c r="F985" s="13" t="s">
        <v>1473</v>
      </c>
      <c r="G985" s="14" t="s">
        <v>20</v>
      </c>
      <c r="H985" s="13">
        <v>10</v>
      </c>
      <c r="I985" s="15">
        <f t="shared" si="305"/>
        <v>9.82905982905983</v>
      </c>
      <c r="J985" s="15">
        <f t="shared" si="308"/>
        <v>1.67094017094017</v>
      </c>
      <c r="K985" s="34">
        <v>11.5</v>
      </c>
      <c r="L985" s="41">
        <f t="shared" si="309"/>
        <v>10.764</v>
      </c>
      <c r="M985" s="41">
        <f t="shared" si="310"/>
        <v>1.0764</v>
      </c>
      <c r="N985" s="42"/>
      <c r="O985" s="17"/>
      <c r="P985" s="7"/>
      <c r="Q985" s="7"/>
    </row>
    <row r="986" s="1" customFormat="1" customHeight="1" spans="1:17">
      <c r="A986" s="12" t="s">
        <v>15</v>
      </c>
      <c r="B986" s="1" t="s">
        <v>160</v>
      </c>
      <c r="C986" s="25" t="s">
        <v>170</v>
      </c>
      <c r="D986" s="25" t="s">
        <v>1773</v>
      </c>
      <c r="E986" s="1" t="s">
        <v>1774</v>
      </c>
      <c r="F986" s="13" t="s">
        <v>1775</v>
      </c>
      <c r="G986" s="14" t="s">
        <v>20</v>
      </c>
      <c r="H986" s="13">
        <v>5</v>
      </c>
      <c r="I986" s="15">
        <f t="shared" si="305"/>
        <v>5.34188034188034</v>
      </c>
      <c r="J986" s="15">
        <f t="shared" si="308"/>
        <v>0.908119658119658</v>
      </c>
      <c r="K986" s="34">
        <v>6.25</v>
      </c>
      <c r="L986" s="41">
        <f t="shared" si="309"/>
        <v>5.85</v>
      </c>
      <c r="M986" s="41">
        <f t="shared" si="310"/>
        <v>1.17</v>
      </c>
      <c r="N986" s="42"/>
      <c r="O986" s="17"/>
      <c r="P986" s="7"/>
      <c r="Q986" s="7"/>
    </row>
    <row r="987" s="1" customFormat="1" customHeight="1" spans="1:17">
      <c r="A987" s="12" t="s">
        <v>15</v>
      </c>
      <c r="B987" s="1" t="s">
        <v>160</v>
      </c>
      <c r="C987" s="25" t="s">
        <v>22</v>
      </c>
      <c r="D987" s="25" t="s">
        <v>1776</v>
      </c>
      <c r="E987" s="1" t="s">
        <v>1777</v>
      </c>
      <c r="F987" s="13" t="s">
        <v>1778</v>
      </c>
      <c r="G987" s="14" t="s">
        <v>42</v>
      </c>
      <c r="H987" s="13">
        <v>100</v>
      </c>
      <c r="I987" s="15">
        <f t="shared" si="305"/>
        <v>495.726495726496</v>
      </c>
      <c r="J987" s="15">
        <f t="shared" si="308"/>
        <v>84.2735042735043</v>
      </c>
      <c r="K987" s="34">
        <v>580</v>
      </c>
      <c r="L987" s="41">
        <f t="shared" si="309"/>
        <v>542.88</v>
      </c>
      <c r="M987" s="41">
        <f t="shared" si="310"/>
        <v>5.4288</v>
      </c>
      <c r="N987" s="42"/>
      <c r="O987" s="17"/>
      <c r="P987" s="7"/>
      <c r="Q987" s="7"/>
    </row>
    <row r="988" s="1" customFormat="1" customHeight="1" spans="1:17">
      <c r="A988" s="12" t="s">
        <v>15</v>
      </c>
      <c r="B988" s="1" t="s">
        <v>484</v>
      </c>
      <c r="C988" s="25" t="s">
        <v>170</v>
      </c>
      <c r="D988" s="25" t="s">
        <v>1779</v>
      </c>
      <c r="E988" s="1" t="s">
        <v>90</v>
      </c>
      <c r="F988" s="13" t="s">
        <v>1780</v>
      </c>
      <c r="G988" s="14" t="s">
        <v>26</v>
      </c>
      <c r="H988" s="13">
        <v>10</v>
      </c>
      <c r="I988" s="15">
        <f t="shared" si="305"/>
        <v>17.0940170940171</v>
      </c>
      <c r="J988" s="15">
        <f t="shared" si="308"/>
        <v>2.90598290598291</v>
      </c>
      <c r="K988" s="34">
        <v>20</v>
      </c>
      <c r="L988" s="41">
        <f t="shared" si="309"/>
        <v>18.72</v>
      </c>
      <c r="M988" s="41">
        <f t="shared" si="310"/>
        <v>1.872</v>
      </c>
      <c r="N988" s="42"/>
      <c r="O988" s="17"/>
      <c r="P988" s="7"/>
      <c r="Q988" s="7"/>
    </row>
    <row r="989" s="8" customFormat="1" hidden="1" customHeight="1" spans="1:17">
      <c r="A989" s="21" t="s">
        <v>15</v>
      </c>
      <c r="B989" s="8" t="s">
        <v>16</v>
      </c>
      <c r="C989" s="8" t="s">
        <v>653</v>
      </c>
      <c r="D989" s="8" t="s">
        <v>1781</v>
      </c>
      <c r="E989" s="8" t="s">
        <v>325</v>
      </c>
      <c r="F989" s="8" t="s">
        <v>655</v>
      </c>
      <c r="G989" s="23" t="s">
        <v>1782</v>
      </c>
      <c r="H989" s="8">
        <v>200</v>
      </c>
      <c r="I989" s="35">
        <v>1025.64</v>
      </c>
      <c r="J989" s="27">
        <v>174.36</v>
      </c>
      <c r="K989" s="36">
        <f t="shared" ref="K989:K991" si="311">I989+J989</f>
        <v>1200</v>
      </c>
      <c r="L989" s="37"/>
      <c r="M989" s="37"/>
      <c r="N989" s="44"/>
      <c r="O989" s="10"/>
      <c r="P989" s="6"/>
      <c r="Q989" s="6"/>
    </row>
    <row r="990" s="8" customFormat="1" hidden="1" customHeight="1" spans="1:17">
      <c r="A990" s="21" t="s">
        <v>15</v>
      </c>
      <c r="B990" s="8" t="s">
        <v>16</v>
      </c>
      <c r="C990" s="8" t="s">
        <v>1783</v>
      </c>
      <c r="D990" s="8" t="s">
        <v>1784</v>
      </c>
      <c r="E990" s="8" t="s">
        <v>1785</v>
      </c>
      <c r="F990" s="95" t="s">
        <v>1786</v>
      </c>
      <c r="G990" s="23" t="s">
        <v>42</v>
      </c>
      <c r="H990" s="8">
        <v>4800</v>
      </c>
      <c r="I990" s="35">
        <v>5169.23</v>
      </c>
      <c r="J990" s="27">
        <v>878.77</v>
      </c>
      <c r="K990" s="36">
        <f t="shared" si="311"/>
        <v>6048</v>
      </c>
      <c r="L990" s="37"/>
      <c r="M990" s="37"/>
      <c r="N990" s="44"/>
      <c r="O990" s="10"/>
      <c r="P990" s="6"/>
      <c r="Q990" s="6"/>
    </row>
    <row r="991" s="8" customFormat="1" hidden="1" customHeight="1" spans="1:17">
      <c r="A991" s="21" t="s">
        <v>15</v>
      </c>
      <c r="B991" s="8" t="s">
        <v>16</v>
      </c>
      <c r="C991" s="8" t="s">
        <v>1783</v>
      </c>
      <c r="D991" s="8" t="s">
        <v>1784</v>
      </c>
      <c r="E991" s="8" t="s">
        <v>1785</v>
      </c>
      <c r="F991" s="10" t="s">
        <v>1786</v>
      </c>
      <c r="G991" s="23" t="s">
        <v>42</v>
      </c>
      <c r="H991" s="8">
        <v>2400</v>
      </c>
      <c r="I991" s="35">
        <v>2584.62</v>
      </c>
      <c r="J991" s="27">
        <v>439.38</v>
      </c>
      <c r="K991" s="36">
        <f t="shared" si="311"/>
        <v>3024</v>
      </c>
      <c r="L991" s="37"/>
      <c r="M991" s="37"/>
      <c r="N991" s="44"/>
      <c r="O991" s="10"/>
      <c r="P991" s="6"/>
      <c r="Q991" s="6"/>
    </row>
    <row r="992" s="8" customFormat="1" hidden="1" customHeight="1" spans="1:17">
      <c r="A992" s="21"/>
      <c r="B992" s="8" t="s">
        <v>21</v>
      </c>
      <c r="C992" s="8" t="s">
        <v>1783</v>
      </c>
      <c r="D992" s="8" t="s">
        <v>1784</v>
      </c>
      <c r="E992" s="8" t="s">
        <v>998</v>
      </c>
      <c r="F992" s="8" t="s">
        <v>1787</v>
      </c>
      <c r="G992" s="23"/>
      <c r="H992" s="8">
        <v>80</v>
      </c>
      <c r="I992" s="27">
        <f t="shared" ref="I992:I996" si="312">K992/1.17</f>
        <v>147.008547008547</v>
      </c>
      <c r="J992" s="27">
        <f>I992*0.17</f>
        <v>24.991452991453</v>
      </c>
      <c r="K992" s="48">
        <v>172</v>
      </c>
      <c r="L992" s="48"/>
      <c r="M992" s="48"/>
      <c r="N992" s="44"/>
      <c r="O992" s="10"/>
      <c r="P992" s="6"/>
      <c r="Q992" s="6"/>
    </row>
    <row r="993" s="8" customFormat="1" hidden="1" customHeight="1" spans="1:17">
      <c r="A993" s="21" t="s">
        <v>15</v>
      </c>
      <c r="B993" s="8" t="s">
        <v>71</v>
      </c>
      <c r="C993" s="8" t="s">
        <v>990</v>
      </c>
      <c r="D993" s="8" t="s">
        <v>1788</v>
      </c>
      <c r="E993" s="8" t="s">
        <v>433</v>
      </c>
      <c r="F993" s="8" t="s">
        <v>285</v>
      </c>
      <c r="G993" s="23" t="s">
        <v>472</v>
      </c>
      <c r="H993" s="8">
        <v>5000</v>
      </c>
      <c r="I993" s="27">
        <v>13461.54</v>
      </c>
      <c r="J993" s="27">
        <f>I993*0.17</f>
        <v>2288.4618</v>
      </c>
      <c r="K993" s="36">
        <f>I993+J993</f>
        <v>15750.0018</v>
      </c>
      <c r="L993" s="37"/>
      <c r="M993" s="37"/>
      <c r="N993" s="44"/>
      <c r="O993" s="10"/>
      <c r="P993" s="6"/>
      <c r="Q993" s="6"/>
    </row>
    <row r="994" s="8" customFormat="1" hidden="1" customHeight="1" spans="1:17">
      <c r="A994" s="21" t="s">
        <v>15</v>
      </c>
      <c r="B994" s="8" t="s">
        <v>260</v>
      </c>
      <c r="C994" s="8" t="s">
        <v>1789</v>
      </c>
      <c r="D994" s="8" t="s">
        <v>1790</v>
      </c>
      <c r="E994" s="8" t="s">
        <v>1791</v>
      </c>
      <c r="F994" s="8" t="s">
        <v>1792</v>
      </c>
      <c r="G994" s="23" t="s">
        <v>1793</v>
      </c>
      <c r="H994" s="8">
        <v>120</v>
      </c>
      <c r="I994" s="45">
        <f t="shared" si="312"/>
        <v>912.820512820513</v>
      </c>
      <c r="J994" s="27">
        <f t="shared" ref="J994:J996" si="313">K994-I994</f>
        <v>155.179487179487</v>
      </c>
      <c r="K994" s="36">
        <v>1068</v>
      </c>
      <c r="L994" s="37"/>
      <c r="M994" s="37"/>
      <c r="N994" s="44"/>
      <c r="O994" s="10"/>
      <c r="P994" s="6"/>
      <c r="Q994" s="6"/>
    </row>
    <row r="995" s="8" customFormat="1" hidden="1" customHeight="1" spans="1:17">
      <c r="A995" s="21" t="s">
        <v>15</v>
      </c>
      <c r="B995" s="58" t="s">
        <v>260</v>
      </c>
      <c r="C995" s="58" t="s">
        <v>1789</v>
      </c>
      <c r="D995" s="8" t="s">
        <v>1794</v>
      </c>
      <c r="E995" s="8" t="s">
        <v>1795</v>
      </c>
      <c r="F995" s="8" t="s">
        <v>1796</v>
      </c>
      <c r="G995" s="23" t="s">
        <v>1793</v>
      </c>
      <c r="H995" s="8">
        <v>10</v>
      </c>
      <c r="I995" s="45">
        <f t="shared" si="312"/>
        <v>256.410256410256</v>
      </c>
      <c r="J995" s="27">
        <f t="shared" si="313"/>
        <v>43.5897435897436</v>
      </c>
      <c r="K995" s="36">
        <v>300</v>
      </c>
      <c r="L995" s="37"/>
      <c r="M995" s="37"/>
      <c r="N995" s="44"/>
      <c r="O995" s="10"/>
      <c r="P995" s="6"/>
      <c r="Q995" s="6"/>
    </row>
    <row r="996" s="8" customFormat="1" hidden="1" customHeight="1" spans="1:17">
      <c r="A996" s="21" t="s">
        <v>15</v>
      </c>
      <c r="B996" s="8" t="s">
        <v>260</v>
      </c>
      <c r="C996" s="8" t="s">
        <v>1789</v>
      </c>
      <c r="D996" s="8" t="s">
        <v>1797</v>
      </c>
      <c r="E996" s="8" t="s">
        <v>1798</v>
      </c>
      <c r="F996" s="8" t="s">
        <v>1799</v>
      </c>
      <c r="G996" s="23" t="s">
        <v>42</v>
      </c>
      <c r="H996" s="8">
        <v>2</v>
      </c>
      <c r="I996" s="45">
        <f t="shared" si="312"/>
        <v>2308.71794871795</v>
      </c>
      <c r="J996" s="27">
        <f t="shared" si="313"/>
        <v>392.482051282051</v>
      </c>
      <c r="K996" s="36">
        <v>2701.2</v>
      </c>
      <c r="L996" s="37"/>
      <c r="M996" s="37"/>
      <c r="N996" s="44"/>
      <c r="O996" s="10"/>
      <c r="P996" s="6"/>
      <c r="Q996" s="6"/>
    </row>
    <row r="997" s="8" customFormat="1" hidden="1" customHeight="1" spans="1:17">
      <c r="A997" s="21" t="s">
        <v>15</v>
      </c>
      <c r="B997" s="8" t="s">
        <v>379</v>
      </c>
      <c r="C997" s="8" t="s">
        <v>261</v>
      </c>
      <c r="D997" s="8" t="s">
        <v>1800</v>
      </c>
      <c r="E997" s="8" t="s">
        <v>1801</v>
      </c>
      <c r="G997" s="23" t="s">
        <v>393</v>
      </c>
      <c r="H997" s="8">
        <v>75</v>
      </c>
      <c r="I997" s="70">
        <v>384.62</v>
      </c>
      <c r="J997" s="27">
        <v>65.38</v>
      </c>
      <c r="K997" s="36">
        <f t="shared" ref="K997:K1004" si="314">I997+J997</f>
        <v>450</v>
      </c>
      <c r="L997" s="37"/>
      <c r="M997" s="37"/>
      <c r="N997" s="44"/>
      <c r="O997" s="10"/>
      <c r="P997" s="6"/>
      <c r="Q997" s="6"/>
    </row>
    <row r="998" s="1" customFormat="1" customHeight="1" spans="1:17">
      <c r="A998" s="12" t="s">
        <v>15</v>
      </c>
      <c r="B998" s="1" t="s">
        <v>260</v>
      </c>
      <c r="C998" s="25" t="s">
        <v>261</v>
      </c>
      <c r="D998" s="25" t="s">
        <v>1802</v>
      </c>
      <c r="E998" s="56" t="s">
        <v>1803</v>
      </c>
      <c r="F998" s="57" t="s">
        <v>1804</v>
      </c>
      <c r="G998" s="14" t="s">
        <v>20</v>
      </c>
      <c r="H998" s="13">
        <v>1200</v>
      </c>
      <c r="I998" s="39">
        <f>K998/1.17</f>
        <v>2256.41025641026</v>
      </c>
      <c r="J998" s="15">
        <f>K998-I998</f>
        <v>383.589743589744</v>
      </c>
      <c r="K998" s="34">
        <v>2640</v>
      </c>
      <c r="L998" s="41">
        <f>K998*0.936</f>
        <v>2471.04</v>
      </c>
      <c r="M998" s="41">
        <f>L998/H998</f>
        <v>2.0592</v>
      </c>
      <c r="N998" s="15"/>
      <c r="O998" s="17"/>
      <c r="P998" s="7"/>
      <c r="Q998" s="7"/>
    </row>
    <row r="999" s="1" customFormat="1" customHeight="1" spans="1:17">
      <c r="A999" s="12" t="s">
        <v>15</v>
      </c>
      <c r="B999" s="1" t="s">
        <v>71</v>
      </c>
      <c r="C999" s="25" t="s">
        <v>1805</v>
      </c>
      <c r="D999" s="25" t="s">
        <v>1806</v>
      </c>
      <c r="E999" s="1" t="s">
        <v>1807</v>
      </c>
      <c r="F999" s="13" t="s">
        <v>285</v>
      </c>
      <c r="G999" s="14" t="s">
        <v>472</v>
      </c>
      <c r="H999" s="13">
        <v>5000</v>
      </c>
      <c r="I999" s="15">
        <v>13376.07</v>
      </c>
      <c r="J999" s="15">
        <f t="shared" ref="J999:J1005" si="315">I999*0.17</f>
        <v>2273.9319</v>
      </c>
      <c r="K999" s="34">
        <f t="shared" si="314"/>
        <v>15650.0019</v>
      </c>
      <c r="L999" s="41">
        <f>K999*0.936</f>
        <v>14648.4017784</v>
      </c>
      <c r="M999" s="41">
        <f>L999/H999</f>
        <v>2.92968035568</v>
      </c>
      <c r="N999" s="15"/>
      <c r="O999" s="17"/>
      <c r="P999" s="7"/>
      <c r="Q999" s="7"/>
    </row>
    <row r="1000" s="1" customFormat="1" customHeight="1" spans="1:17">
      <c r="A1000" s="12" t="s">
        <v>15</v>
      </c>
      <c r="B1000" s="1" t="s">
        <v>71</v>
      </c>
      <c r="C1000" s="25" t="s">
        <v>990</v>
      </c>
      <c r="D1000" s="25" t="s">
        <v>1808</v>
      </c>
      <c r="E1000" s="1" t="s">
        <v>1809</v>
      </c>
      <c r="F1000" s="13" t="s">
        <v>285</v>
      </c>
      <c r="G1000" s="14" t="s">
        <v>472</v>
      </c>
      <c r="H1000" s="13">
        <v>4000</v>
      </c>
      <c r="I1000" s="15">
        <v>14119.66</v>
      </c>
      <c r="J1000" s="15">
        <f t="shared" si="315"/>
        <v>2400.3422</v>
      </c>
      <c r="K1000" s="34">
        <f t="shared" si="314"/>
        <v>16520.0022</v>
      </c>
      <c r="L1000" s="41">
        <f>K1000*0.936</f>
        <v>15462.7220592</v>
      </c>
      <c r="M1000" s="41">
        <f>L1000/H1000</f>
        <v>3.8656805148</v>
      </c>
      <c r="N1000" s="15"/>
      <c r="O1000" s="17"/>
      <c r="P1000" s="7"/>
      <c r="Q1000" s="7"/>
    </row>
    <row r="1001" s="1" customFormat="1" customHeight="1" spans="1:17">
      <c r="A1001" s="12" t="s">
        <v>15</v>
      </c>
      <c r="B1001" s="1" t="s">
        <v>71</v>
      </c>
      <c r="C1001" s="25" t="s">
        <v>990</v>
      </c>
      <c r="D1001" s="1" t="s">
        <v>1810</v>
      </c>
      <c r="E1001" s="1" t="s">
        <v>1809</v>
      </c>
      <c r="F1001" s="13" t="s">
        <v>285</v>
      </c>
      <c r="G1001" s="14" t="s">
        <v>472</v>
      </c>
      <c r="H1001" s="13">
        <v>4000</v>
      </c>
      <c r="I1001" s="15">
        <v>14119.66</v>
      </c>
      <c r="J1001" s="15">
        <f t="shared" si="315"/>
        <v>2400.3422</v>
      </c>
      <c r="K1001" s="34">
        <f t="shared" si="314"/>
        <v>16520.0022</v>
      </c>
      <c r="L1001" s="41">
        <f>K1001*0.936</f>
        <v>15462.7220592</v>
      </c>
      <c r="M1001" s="41">
        <f>L1001/H1001</f>
        <v>3.8656805148</v>
      </c>
      <c r="N1001" s="15"/>
      <c r="O1001" s="17"/>
      <c r="P1001" s="7"/>
      <c r="Q1001" s="7"/>
    </row>
    <row r="1002" s="8" customFormat="1" hidden="1" customHeight="1" spans="1:17">
      <c r="A1002" s="21" t="s">
        <v>15</v>
      </c>
      <c r="B1002" s="8" t="s">
        <v>71</v>
      </c>
      <c r="C1002" s="8" t="s">
        <v>990</v>
      </c>
      <c r="D1002" s="8" t="s">
        <v>1811</v>
      </c>
      <c r="E1002" s="8" t="s">
        <v>1812</v>
      </c>
      <c r="F1002" s="8" t="s">
        <v>1813</v>
      </c>
      <c r="G1002" s="23" t="s">
        <v>42</v>
      </c>
      <c r="H1002" s="8">
        <v>3000</v>
      </c>
      <c r="I1002" s="27">
        <v>5615.38</v>
      </c>
      <c r="J1002" s="27">
        <f t="shared" si="315"/>
        <v>954.6146</v>
      </c>
      <c r="K1002" s="36">
        <f t="shared" si="314"/>
        <v>6569.9946</v>
      </c>
      <c r="L1002" s="37"/>
      <c r="M1002" s="37"/>
      <c r="N1002" s="44"/>
      <c r="O1002" s="10"/>
      <c r="P1002" s="6"/>
      <c r="Q1002" s="6"/>
    </row>
    <row r="1003" s="8" customFormat="1" hidden="1" customHeight="1" spans="1:17">
      <c r="A1003" s="21" t="s">
        <v>15</v>
      </c>
      <c r="B1003" s="8" t="s">
        <v>71</v>
      </c>
      <c r="C1003" s="8" t="s">
        <v>990</v>
      </c>
      <c r="D1003" s="8" t="s">
        <v>1811</v>
      </c>
      <c r="E1003" s="8" t="s">
        <v>1814</v>
      </c>
      <c r="F1003" s="8" t="s">
        <v>285</v>
      </c>
      <c r="G1003" s="23" t="s">
        <v>472</v>
      </c>
      <c r="H1003" s="8">
        <v>9700</v>
      </c>
      <c r="I1003" s="27">
        <v>28022.22</v>
      </c>
      <c r="J1003" s="27">
        <f t="shared" si="315"/>
        <v>4763.7774</v>
      </c>
      <c r="K1003" s="36">
        <f t="shared" si="314"/>
        <v>32785.9974</v>
      </c>
      <c r="L1003" s="37"/>
      <c r="M1003" s="37"/>
      <c r="N1003" s="44"/>
      <c r="O1003" s="10"/>
      <c r="P1003" s="6"/>
      <c r="Q1003" s="6"/>
    </row>
    <row r="1004" s="8" customFormat="1" hidden="1" customHeight="1" spans="1:17">
      <c r="A1004" s="21" t="s">
        <v>15</v>
      </c>
      <c r="B1004" s="8" t="s">
        <v>71</v>
      </c>
      <c r="C1004" s="8" t="s">
        <v>990</v>
      </c>
      <c r="D1004" s="8" t="s">
        <v>1811</v>
      </c>
      <c r="E1004" s="8" t="s">
        <v>1814</v>
      </c>
      <c r="F1004" s="8" t="s">
        <v>285</v>
      </c>
      <c r="G1004" s="23" t="s">
        <v>472</v>
      </c>
      <c r="H1004" s="8">
        <v>10000</v>
      </c>
      <c r="I1004" s="27">
        <v>28888.89</v>
      </c>
      <c r="J1004" s="27">
        <f t="shared" si="315"/>
        <v>4911.1113</v>
      </c>
      <c r="K1004" s="36">
        <f t="shared" si="314"/>
        <v>33800.0013</v>
      </c>
      <c r="L1004" s="37"/>
      <c r="M1004" s="37"/>
      <c r="N1004" s="44"/>
      <c r="O1004" s="10"/>
      <c r="P1004" s="6"/>
      <c r="Q1004" s="6"/>
    </row>
    <row r="1005" s="8" customFormat="1" hidden="1" customHeight="1" spans="1:17">
      <c r="A1005" s="21" t="s">
        <v>15</v>
      </c>
      <c r="B1005" s="8" t="s">
        <v>484</v>
      </c>
      <c r="C1005" s="8" t="s">
        <v>990</v>
      </c>
      <c r="D1005" s="8" t="s">
        <v>1811</v>
      </c>
      <c r="E1005" s="8" t="s">
        <v>1812</v>
      </c>
      <c r="F1005" s="8" t="s">
        <v>1420</v>
      </c>
      <c r="G1005" s="23" t="s">
        <v>472</v>
      </c>
      <c r="H1005" s="8">
        <v>60</v>
      </c>
      <c r="I1005" s="27">
        <f t="shared" ref="I1005:I1009" si="316">K1005/1.17</f>
        <v>133.333333333333</v>
      </c>
      <c r="J1005" s="27">
        <f t="shared" si="315"/>
        <v>22.6666666666667</v>
      </c>
      <c r="K1005" s="36">
        <v>156</v>
      </c>
      <c r="L1005" s="37"/>
      <c r="M1005" s="37"/>
      <c r="N1005" s="44"/>
      <c r="O1005" s="10"/>
      <c r="P1005" s="6"/>
      <c r="Q1005" s="6"/>
    </row>
    <row r="1006" s="8" customFormat="1" hidden="1" customHeight="1" spans="1:17">
      <c r="A1006" s="21" t="s">
        <v>15</v>
      </c>
      <c r="B1006" s="26" t="s">
        <v>108</v>
      </c>
      <c r="C1006" s="26" t="s">
        <v>990</v>
      </c>
      <c r="D1006" s="8" t="s">
        <v>1811</v>
      </c>
      <c r="E1006" s="8" t="s">
        <v>1815</v>
      </c>
      <c r="F1006" s="8" t="s">
        <v>287</v>
      </c>
      <c r="G1006" s="23" t="s">
        <v>472</v>
      </c>
      <c r="H1006" s="8">
        <v>100</v>
      </c>
      <c r="I1006" s="27">
        <f t="shared" si="316"/>
        <v>288.888888888889</v>
      </c>
      <c r="J1006" s="27">
        <f t="shared" ref="J1006:J1009" si="317">K1006-I1006</f>
        <v>49.1111111111111</v>
      </c>
      <c r="K1006" s="36">
        <v>338</v>
      </c>
      <c r="L1006" s="37"/>
      <c r="M1006" s="37"/>
      <c r="N1006" s="44"/>
      <c r="O1006" s="10"/>
      <c r="P1006" s="6"/>
      <c r="Q1006" s="6"/>
    </row>
    <row r="1007" s="8" customFormat="1" hidden="1" customHeight="1" spans="1:17">
      <c r="A1007" s="21" t="s">
        <v>15</v>
      </c>
      <c r="B1007" s="26" t="s">
        <v>108</v>
      </c>
      <c r="C1007" s="26" t="s">
        <v>990</v>
      </c>
      <c r="D1007" s="8" t="s">
        <v>1811</v>
      </c>
      <c r="E1007" s="8" t="s">
        <v>1815</v>
      </c>
      <c r="F1007" s="8" t="s">
        <v>287</v>
      </c>
      <c r="G1007" s="23" t="s">
        <v>472</v>
      </c>
      <c r="H1007" s="8">
        <v>500</v>
      </c>
      <c r="I1007" s="27">
        <f t="shared" si="316"/>
        <v>1444.44444444444</v>
      </c>
      <c r="J1007" s="27">
        <f t="shared" si="317"/>
        <v>245.555555555555</v>
      </c>
      <c r="K1007" s="36">
        <v>1690</v>
      </c>
      <c r="L1007" s="37"/>
      <c r="M1007" s="37"/>
      <c r="N1007" s="44"/>
      <c r="O1007" s="10"/>
      <c r="P1007" s="6"/>
      <c r="Q1007" s="6"/>
    </row>
    <row r="1008" s="8" customFormat="1" hidden="1" customHeight="1" spans="1:17">
      <c r="A1008" s="21"/>
      <c r="B1008" s="8" t="s">
        <v>108</v>
      </c>
      <c r="C1008" s="8" t="s">
        <v>990</v>
      </c>
      <c r="D1008" s="8" t="s">
        <v>1811</v>
      </c>
      <c r="E1008" s="8" t="s">
        <v>1815</v>
      </c>
      <c r="F1008" s="8" t="s">
        <v>287</v>
      </c>
      <c r="G1008" s="23"/>
      <c r="H1008" s="8">
        <v>400</v>
      </c>
      <c r="I1008" s="27">
        <f t="shared" si="316"/>
        <v>1155.55555555556</v>
      </c>
      <c r="J1008" s="27">
        <f t="shared" ref="J1008:J1011" si="318">I1008*0.17</f>
        <v>196.444444444444</v>
      </c>
      <c r="K1008" s="52">
        <v>1352</v>
      </c>
      <c r="L1008" s="52"/>
      <c r="M1008" s="52"/>
      <c r="N1008" s="44"/>
      <c r="O1008" s="10"/>
      <c r="P1008" s="6"/>
      <c r="Q1008" s="6"/>
    </row>
    <row r="1009" customHeight="1" spans="1:13">
      <c r="A1009" s="12" t="s">
        <v>15</v>
      </c>
      <c r="B1009" s="24" t="s">
        <v>21</v>
      </c>
      <c r="C1009" s="25" t="s">
        <v>602</v>
      </c>
      <c r="D1009" s="25" t="s">
        <v>1816</v>
      </c>
      <c r="E1009" s="1" t="s">
        <v>1741</v>
      </c>
      <c r="F1009" s="13" t="s">
        <v>1817</v>
      </c>
      <c r="G1009" s="14" t="s">
        <v>20</v>
      </c>
      <c r="H1009" s="13">
        <v>500</v>
      </c>
      <c r="I1009" s="39">
        <f t="shared" si="316"/>
        <v>782.051282051282</v>
      </c>
      <c r="J1009" s="15">
        <f t="shared" si="317"/>
        <v>132.948717948718</v>
      </c>
      <c r="K1009" s="40">
        <v>915</v>
      </c>
      <c r="L1009" s="41">
        <f>K1009*0.936</f>
        <v>856.44</v>
      </c>
      <c r="M1009" s="41">
        <f>L1009/H1009</f>
        <v>1.71288</v>
      </c>
    </row>
    <row r="1010" customHeight="1" spans="1:13">
      <c r="A1010" s="96"/>
      <c r="B1010" s="97" t="s">
        <v>150</v>
      </c>
      <c r="C1010" s="25" t="s">
        <v>1818</v>
      </c>
      <c r="D1010" s="25" t="s">
        <v>1819</v>
      </c>
      <c r="E1010" s="25" t="s">
        <v>1820</v>
      </c>
      <c r="F1010" s="98" t="s">
        <v>1821</v>
      </c>
      <c r="G1010" s="14"/>
      <c r="H1010" s="14">
        <v>300</v>
      </c>
      <c r="I1010" s="39">
        <v>88888.89</v>
      </c>
      <c r="J1010" s="39">
        <f t="shared" si="318"/>
        <v>15111.1113</v>
      </c>
      <c r="K1010" s="40">
        <f>I1010+J1010</f>
        <v>104000.0013</v>
      </c>
      <c r="L1010" s="41">
        <f>K1010*0.936</f>
        <v>97344.0012168</v>
      </c>
      <c r="M1010" s="41">
        <f>L1010/H1010</f>
        <v>324.480004056</v>
      </c>
    </row>
    <row r="1011" customHeight="1" spans="1:13">
      <c r="A1011" s="96"/>
      <c r="B1011" s="97" t="s">
        <v>150</v>
      </c>
      <c r="C1011" s="25" t="s">
        <v>1818</v>
      </c>
      <c r="D1011" s="25" t="s">
        <v>1819</v>
      </c>
      <c r="E1011" s="25" t="s">
        <v>1820</v>
      </c>
      <c r="F1011" s="98" t="s">
        <v>1821</v>
      </c>
      <c r="G1011" s="14"/>
      <c r="H1011" s="14">
        <v>50</v>
      </c>
      <c r="I1011" s="39">
        <v>13333.33</v>
      </c>
      <c r="J1011" s="39">
        <f t="shared" si="318"/>
        <v>2266.6661</v>
      </c>
      <c r="K1011" s="40">
        <f>I1011+J1011</f>
        <v>15599.9961</v>
      </c>
      <c r="L1011" s="41">
        <f>K1011*0.936</f>
        <v>14601.5963496</v>
      </c>
      <c r="M1011" s="41">
        <f>L1011/H1011</f>
        <v>292.031926992</v>
      </c>
    </row>
    <row r="1012" customHeight="1" spans="9:13">
      <c r="I1012" s="15">
        <f>SUM(I2:I1011)</f>
        <v>11243242.74</v>
      </c>
      <c r="L1012" s="41">
        <f>K1012*0.936</f>
        <v>0</v>
      </c>
      <c r="M1012" s="41" t="e">
        <f>L1012/H1012</f>
        <v>#DIV/0!</v>
      </c>
    </row>
    <row r="1013" customHeight="1" spans="9:13">
      <c r="I1013" s="15">
        <v>11243242.74</v>
      </c>
      <c r="L1013" s="41">
        <f>K1013*0.936</f>
        <v>0</v>
      </c>
      <c r="M1013" s="41" t="e">
        <f>L1013/H1013</f>
        <v>#DIV/0!</v>
      </c>
    </row>
    <row r="1014" customHeight="1" spans="9:9">
      <c r="I1014" s="99"/>
    </row>
  </sheetData>
  <autoFilter ref="A1:K1014">
    <filterColumn colId="2">
      <customFilters>
        <customFilter operator="equal" val="#N/A"/>
        <customFilter operator="equal" val=""/>
      </customFilters>
    </filterColumn>
    <sortState ref="A1:K1014">
      <sortCondition ref="D1" descending="1"/>
    </sortState>
  </autoFilter>
  <mergeCells count="142">
    <mergeCell ref="O724:Q724"/>
    <mergeCell ref="N2:N4"/>
    <mergeCell ref="N5:N6"/>
    <mergeCell ref="N10:N14"/>
    <mergeCell ref="N15:N17"/>
    <mergeCell ref="N18:N19"/>
    <mergeCell ref="N20:N21"/>
    <mergeCell ref="N24:N25"/>
    <mergeCell ref="N26:N28"/>
    <mergeCell ref="N31:N35"/>
    <mergeCell ref="N36:N39"/>
    <mergeCell ref="N44:N46"/>
    <mergeCell ref="N47:N49"/>
    <mergeCell ref="N50:N55"/>
    <mergeCell ref="N56:N58"/>
    <mergeCell ref="N59:N70"/>
    <mergeCell ref="N71:N80"/>
    <mergeCell ref="N82:N84"/>
    <mergeCell ref="N85:N87"/>
    <mergeCell ref="N88:N90"/>
    <mergeCell ref="N91:N93"/>
    <mergeCell ref="N100:N101"/>
    <mergeCell ref="N104:N109"/>
    <mergeCell ref="N124:N125"/>
    <mergeCell ref="N129:N130"/>
    <mergeCell ref="N131:N132"/>
    <mergeCell ref="N139:N141"/>
    <mergeCell ref="N146:N151"/>
    <mergeCell ref="N154:N157"/>
    <mergeCell ref="N160:N163"/>
    <mergeCell ref="N167:N170"/>
    <mergeCell ref="N171:N176"/>
    <mergeCell ref="N177:N178"/>
    <mergeCell ref="N179:N180"/>
    <mergeCell ref="N183:N185"/>
    <mergeCell ref="N186:N187"/>
    <mergeCell ref="N188:N190"/>
    <mergeCell ref="N192:N193"/>
    <mergeCell ref="N196:N197"/>
    <mergeCell ref="N198:N200"/>
    <mergeCell ref="N201:N204"/>
    <mergeCell ref="N205:N208"/>
    <mergeCell ref="N209:N212"/>
    <mergeCell ref="N213:N216"/>
    <mergeCell ref="N218:N220"/>
    <mergeCell ref="N221:N224"/>
    <mergeCell ref="N225:N228"/>
    <mergeCell ref="N229:N230"/>
    <mergeCell ref="N231:N234"/>
    <mergeCell ref="N235:N236"/>
    <mergeCell ref="N237:N238"/>
    <mergeCell ref="N241:N244"/>
    <mergeCell ref="N245:N248"/>
    <mergeCell ref="N249:N251"/>
    <mergeCell ref="N252:N255"/>
    <mergeCell ref="N257:N258"/>
    <mergeCell ref="N259:N261"/>
    <mergeCell ref="N262:N266"/>
    <mergeCell ref="N267:N271"/>
    <mergeCell ref="N272:N276"/>
    <mergeCell ref="N277:N280"/>
    <mergeCell ref="N281:N284"/>
    <mergeCell ref="N285:N287"/>
    <mergeCell ref="N288:N292"/>
    <mergeCell ref="N295:N296"/>
    <mergeCell ref="N300:N302"/>
    <mergeCell ref="N306:N307"/>
    <mergeCell ref="N308:N310"/>
    <mergeCell ref="N311:N313"/>
    <mergeCell ref="N317:N318"/>
    <mergeCell ref="N319:N321"/>
    <mergeCell ref="N323:N325"/>
    <mergeCell ref="N328:N330"/>
    <mergeCell ref="N337:N338"/>
    <mergeCell ref="N344:N345"/>
    <mergeCell ref="N347:N348"/>
    <mergeCell ref="N355:N357"/>
    <mergeCell ref="N360:N361"/>
    <mergeCell ref="N364:N365"/>
    <mergeCell ref="N366:N370"/>
    <mergeCell ref="N371:N372"/>
    <mergeCell ref="N376:N381"/>
    <mergeCell ref="N382:N387"/>
    <mergeCell ref="N388:N391"/>
    <mergeCell ref="N392:N394"/>
    <mergeCell ref="N403:N405"/>
    <mergeCell ref="N409:N410"/>
    <mergeCell ref="N411:N412"/>
    <mergeCell ref="N414:N416"/>
    <mergeCell ref="N417:N418"/>
    <mergeCell ref="N419:N421"/>
    <mergeCell ref="N422:N427"/>
    <mergeCell ref="N428:N433"/>
    <mergeCell ref="N434:N435"/>
    <mergeCell ref="N436:N437"/>
    <mergeCell ref="N438:N440"/>
    <mergeCell ref="N441:N442"/>
    <mergeCell ref="N443:N444"/>
    <mergeCell ref="N445:N448"/>
    <mergeCell ref="N449:N450"/>
    <mergeCell ref="N451:N458"/>
    <mergeCell ref="N459:N460"/>
    <mergeCell ref="N462:N481"/>
    <mergeCell ref="N482:N534"/>
    <mergeCell ref="N535:N538"/>
    <mergeCell ref="N539:N544"/>
    <mergeCell ref="N553:N554"/>
    <mergeCell ref="N561:N563"/>
    <mergeCell ref="N568:N571"/>
    <mergeCell ref="N583:N587"/>
    <mergeCell ref="N590:N597"/>
    <mergeCell ref="N601:N604"/>
    <mergeCell ref="N605:N608"/>
    <mergeCell ref="N609:N615"/>
    <mergeCell ref="N619:N623"/>
    <mergeCell ref="N627:N628"/>
    <mergeCell ref="N640:N644"/>
    <mergeCell ref="N645:N647"/>
    <mergeCell ref="N648:N652"/>
    <mergeCell ref="N653:N655"/>
    <mergeCell ref="N656:N662"/>
    <mergeCell ref="N664:N665"/>
    <mergeCell ref="N666:N667"/>
    <mergeCell ref="N668:N671"/>
    <mergeCell ref="N672:N673"/>
    <mergeCell ref="N674:N678"/>
    <mergeCell ref="N692:N709"/>
    <mergeCell ref="N710:N735"/>
    <mergeCell ref="N737:N770"/>
    <mergeCell ref="N771:N801"/>
    <mergeCell ref="N802:N827"/>
    <mergeCell ref="N837:N848"/>
    <mergeCell ref="N863:N866"/>
    <mergeCell ref="N871:N911"/>
    <mergeCell ref="N912:N935"/>
    <mergeCell ref="N936:N949"/>
    <mergeCell ref="N950:N988"/>
    <mergeCell ref="O535:O538"/>
    <mergeCell ref="O583:O587"/>
    <mergeCell ref="O590:O597"/>
    <mergeCell ref="O605:O608"/>
    <mergeCell ref="O609:O615"/>
  </mergeCells>
  <hyperlinks>
    <hyperlink ref="F441" r:id="rId3" display="天津药业集团"/>
    <hyperlink ref="F442" r:id="rId3" display="天津药业集团"/>
  </hyperlink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F11:F19"/>
  <sheetViews>
    <sheetView workbookViewId="0">
      <selection activeCell="G15" sqref="G15"/>
    </sheetView>
  </sheetViews>
  <sheetFormatPr defaultColWidth="9" defaultRowHeight="13.5" outlineLevelCol="5"/>
  <cols>
    <col min="6" max="6" width="16"/>
  </cols>
  <sheetData>
    <row r="11" spans="6:6">
      <c r="F11" s="3">
        <v>745927.79</v>
      </c>
    </row>
    <row r="12" spans="6:6">
      <c r="F12" s="3">
        <v>1404283.86</v>
      </c>
    </row>
    <row r="13" spans="6:6">
      <c r="F13" s="3">
        <v>916335.51</v>
      </c>
    </row>
    <row r="14" spans="6:6">
      <c r="F14" s="3">
        <v>834846.73</v>
      </c>
    </row>
    <row r="15" spans="6:6">
      <c r="F15" s="3">
        <f>SUM(F11:F14)</f>
        <v>3901393.89</v>
      </c>
    </row>
    <row r="16" s="2" customFormat="1" ht="14.25" spans="6:6">
      <c r="F16" s="4"/>
    </row>
    <row r="17" spans="6:6">
      <c r="F17" s="3"/>
    </row>
    <row r="18" spans="6:6">
      <c r="F18" s="3"/>
    </row>
    <row r="19" spans="6:6">
      <c r="F19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73"/>
  <sheetViews>
    <sheetView workbookViewId="0">
      <selection activeCell="I6" sqref="I6"/>
    </sheetView>
  </sheetViews>
  <sheetFormatPr defaultColWidth="9" defaultRowHeight="13.5"/>
  <cols>
    <col min="1" max="1" width="18.375" customWidth="1"/>
    <col min="7" max="7" width="9.375"/>
    <col min="9" max="9" width="10.375"/>
  </cols>
  <sheetData>
    <row r="1" spans="1:4">
      <c r="A1" s="1" t="s">
        <v>1822</v>
      </c>
      <c r="D1" t="s">
        <v>1823</v>
      </c>
    </row>
    <row r="2" spans="4:9">
      <c r="D2">
        <v>5059.83</v>
      </c>
      <c r="I2">
        <v>116814.7</v>
      </c>
    </row>
    <row r="3" spans="4:9">
      <c r="D3">
        <v>7863.25</v>
      </c>
      <c r="I3">
        <v>114137.5</v>
      </c>
    </row>
    <row r="4" spans="4:9">
      <c r="D4">
        <v>5114.53</v>
      </c>
      <c r="I4">
        <v>116415.67</v>
      </c>
    </row>
    <row r="5" spans="4:9">
      <c r="D5">
        <v>5114.53</v>
      </c>
      <c r="I5">
        <v>116324.9</v>
      </c>
    </row>
    <row r="6" spans="4:9">
      <c r="D6">
        <v>11794.87</v>
      </c>
      <c r="I6">
        <f>SUM(I2:I5)</f>
        <v>463692.77</v>
      </c>
    </row>
    <row r="7" spans="4:4">
      <c r="D7">
        <v>7938.46</v>
      </c>
    </row>
    <row r="8" spans="4:4">
      <c r="D8">
        <v>96205.13</v>
      </c>
    </row>
    <row r="9" spans="4:4">
      <c r="D9">
        <v>72153.85</v>
      </c>
    </row>
    <row r="10" spans="4:4">
      <c r="D10">
        <v>5384.62</v>
      </c>
    </row>
    <row r="11" spans="4:4">
      <c r="D11">
        <v>2789.74</v>
      </c>
    </row>
    <row r="12" spans="4:4">
      <c r="D12">
        <v>1711.97</v>
      </c>
    </row>
    <row r="13" spans="4:4">
      <c r="D13">
        <v>19336.75</v>
      </c>
    </row>
    <row r="14" spans="4:4">
      <c r="D14">
        <v>56307.69</v>
      </c>
    </row>
    <row r="15" spans="4:4">
      <c r="D15">
        <v>36430.77</v>
      </c>
    </row>
    <row r="16" spans="4:4">
      <c r="D16">
        <v>5574.36</v>
      </c>
    </row>
    <row r="17" spans="4:4">
      <c r="D17">
        <v>19179.49</v>
      </c>
    </row>
    <row r="18" spans="4:4">
      <c r="D18">
        <v>56307.69</v>
      </c>
    </row>
    <row r="19" spans="4:4">
      <c r="D19">
        <v>31965.81</v>
      </c>
    </row>
    <row r="20" spans="4:4">
      <c r="D20">
        <v>83111.11</v>
      </c>
    </row>
    <row r="21" spans="4:4">
      <c r="D21">
        <v>2117.52</v>
      </c>
    </row>
    <row r="22" spans="4:4">
      <c r="D22">
        <v>70324.79</v>
      </c>
    </row>
    <row r="23" spans="4:4">
      <c r="D23">
        <v>44499.149</v>
      </c>
    </row>
    <row r="24" spans="4:4">
      <c r="D24">
        <v>6698.29</v>
      </c>
    </row>
    <row r="25" spans="4:4">
      <c r="D25">
        <v>25572.65</v>
      </c>
    </row>
    <row r="26" spans="4:4">
      <c r="D26">
        <v>43131.62</v>
      </c>
    </row>
    <row r="27" spans="4:4">
      <c r="D27">
        <v>8384.62</v>
      </c>
    </row>
    <row r="28" spans="4:4">
      <c r="D28">
        <v>15854.7</v>
      </c>
    </row>
    <row r="29" spans="4:4">
      <c r="D29">
        <v>5384.615</v>
      </c>
    </row>
    <row r="30" spans="4:4">
      <c r="D30">
        <v>13461.54</v>
      </c>
    </row>
    <row r="31" spans="4:4">
      <c r="D31">
        <v>13376.07</v>
      </c>
    </row>
    <row r="32" spans="4:4">
      <c r="D32">
        <v>5615.38</v>
      </c>
    </row>
    <row r="33" spans="4:4">
      <c r="D33">
        <v>11461.54</v>
      </c>
    </row>
    <row r="34" spans="4:4">
      <c r="D34">
        <v>14119.66</v>
      </c>
    </row>
    <row r="35" spans="4:4">
      <c r="D35">
        <v>28022.22</v>
      </c>
    </row>
    <row r="36" spans="4:4">
      <c r="D36">
        <v>14188.03</v>
      </c>
    </row>
    <row r="37" spans="4:4">
      <c r="D37">
        <v>14119.66</v>
      </c>
    </row>
    <row r="38" spans="4:4">
      <c r="D38">
        <v>28888.89</v>
      </c>
    </row>
    <row r="39" spans="4:4">
      <c r="D39">
        <v>2076.92</v>
      </c>
    </row>
    <row r="40" spans="4:4">
      <c r="D40">
        <v>32500</v>
      </c>
    </row>
    <row r="41" spans="4:4">
      <c r="D41">
        <v>88888.89</v>
      </c>
    </row>
    <row r="42" spans="4:4">
      <c r="D42">
        <v>88888.89</v>
      </c>
    </row>
    <row r="43" spans="4:4">
      <c r="D43">
        <v>88888.89</v>
      </c>
    </row>
    <row r="44" spans="4:4">
      <c r="D44">
        <v>38358.97</v>
      </c>
    </row>
    <row r="45" spans="4:4">
      <c r="D45">
        <v>3715.384</v>
      </c>
    </row>
    <row r="46" spans="4:4">
      <c r="D46">
        <v>820.514</v>
      </c>
    </row>
    <row r="47" spans="4:4">
      <c r="D47">
        <v>67606.84</v>
      </c>
    </row>
    <row r="48" spans="4:4">
      <c r="D48">
        <v>7641.03</v>
      </c>
    </row>
    <row r="49" spans="4:4">
      <c r="D49">
        <v>6880.339</v>
      </c>
    </row>
    <row r="50" spans="4:4">
      <c r="D50">
        <v>13000</v>
      </c>
    </row>
    <row r="51" spans="4:4">
      <c r="D51">
        <v>786.32</v>
      </c>
    </row>
    <row r="52" spans="4:4">
      <c r="D52">
        <v>2853.85</v>
      </c>
    </row>
    <row r="53" spans="4:4">
      <c r="D53">
        <v>12553.85</v>
      </c>
    </row>
    <row r="54" spans="4:4">
      <c r="D54">
        <v>19179.488</v>
      </c>
    </row>
    <row r="55" spans="4:4">
      <c r="D55">
        <v>38632.479</v>
      </c>
    </row>
    <row r="56" spans="4:4">
      <c r="D56">
        <v>6461.54</v>
      </c>
    </row>
    <row r="57" spans="4:4">
      <c r="D57">
        <v>6324.79</v>
      </c>
    </row>
    <row r="58" spans="4:4">
      <c r="D58">
        <v>72487.177</v>
      </c>
    </row>
    <row r="59" spans="4:4">
      <c r="D59">
        <v>2041.025</v>
      </c>
    </row>
    <row r="60" spans="4:4">
      <c r="D60">
        <v>12692.3076923</v>
      </c>
    </row>
    <row r="61" spans="4:4">
      <c r="D61">
        <v>527.77777</v>
      </c>
    </row>
    <row r="62" spans="4:4">
      <c r="D62">
        <v>475.2136752</v>
      </c>
    </row>
    <row r="63" spans="4:4">
      <c r="D63">
        <v>1624.1025641</v>
      </c>
    </row>
    <row r="64" spans="4:4">
      <c r="D64">
        <v>812.05128205</v>
      </c>
    </row>
    <row r="65" spans="4:4">
      <c r="D65">
        <v>9668.37606837</v>
      </c>
    </row>
    <row r="66" spans="4:4">
      <c r="D66">
        <v>1487.179487</v>
      </c>
    </row>
    <row r="67" spans="4:4">
      <c r="D67">
        <v>14358.9743589</v>
      </c>
    </row>
    <row r="68" spans="4:4">
      <c r="D68">
        <v>1226.49572649</v>
      </c>
    </row>
    <row r="69" spans="4:4">
      <c r="D69">
        <v>1528.2051282</v>
      </c>
    </row>
    <row r="70" spans="4:4">
      <c r="D70">
        <v>557.264957264</v>
      </c>
    </row>
    <row r="71" spans="4:4">
      <c r="D71">
        <v>7179.48717948</v>
      </c>
    </row>
    <row r="72" spans="4:4">
      <c r="D72">
        <v>5024.27350427</v>
      </c>
    </row>
    <row r="73" spans="4:4">
      <c r="D73">
        <v>1226.49572649</v>
      </c>
    </row>
    <row r="74" spans="4:4">
      <c r="D74">
        <v>14358.9743589</v>
      </c>
    </row>
    <row r="75" spans="4:4">
      <c r="D75">
        <v>794.871794871</v>
      </c>
    </row>
    <row r="76" spans="4:4">
      <c r="D76">
        <v>9765.38461538</v>
      </c>
    </row>
    <row r="77" spans="4:4">
      <c r="D77">
        <v>16410.2564102</v>
      </c>
    </row>
    <row r="78" spans="4:4">
      <c r="D78">
        <v>19547.008547</v>
      </c>
    </row>
    <row r="79" spans="4:4">
      <c r="D79">
        <v>2461.53846153</v>
      </c>
    </row>
    <row r="80" spans="4:4">
      <c r="D80">
        <v>3142.73504273</v>
      </c>
    </row>
    <row r="81" spans="4:4">
      <c r="D81">
        <v>4981.54</v>
      </c>
    </row>
    <row r="82" spans="4:4">
      <c r="D82">
        <v>8302.56</v>
      </c>
    </row>
    <row r="83" spans="4:4">
      <c r="D83">
        <v>10738.46</v>
      </c>
    </row>
    <row r="84" spans="4:4">
      <c r="D84">
        <v>46441.03</v>
      </c>
    </row>
    <row r="85" spans="4:4">
      <c r="D85">
        <v>43158.97</v>
      </c>
    </row>
    <row r="86" spans="4:4">
      <c r="D86">
        <v>8302.564</v>
      </c>
    </row>
    <row r="87" spans="4:4">
      <c r="D87">
        <v>21476.924</v>
      </c>
    </row>
    <row r="88" spans="4:4">
      <c r="D88">
        <v>36205.128205</v>
      </c>
    </row>
    <row r="89" spans="4:4">
      <c r="D89">
        <v>31410.25641</v>
      </c>
    </row>
    <row r="90" spans="4:4">
      <c r="D90">
        <v>18034.188034</v>
      </c>
    </row>
    <row r="91" spans="4:4">
      <c r="D91">
        <v>31410.25641</v>
      </c>
    </row>
    <row r="92" spans="4:4">
      <c r="D92">
        <v>41923.08</v>
      </c>
    </row>
    <row r="93" spans="4:4">
      <c r="D93">
        <v>12786.32</v>
      </c>
    </row>
    <row r="94" spans="4:4">
      <c r="D94">
        <v>21025.64</v>
      </c>
    </row>
    <row r="95" spans="4:4">
      <c r="D95">
        <v>15589.74</v>
      </c>
    </row>
    <row r="96" spans="4:4">
      <c r="D96">
        <v>52136.75</v>
      </c>
    </row>
    <row r="97" spans="4:4">
      <c r="D97">
        <v>38153.85</v>
      </c>
    </row>
    <row r="98" spans="4:4">
      <c r="D98">
        <v>25435.9</v>
      </c>
    </row>
    <row r="99" spans="4:4">
      <c r="D99">
        <v>12810.26</v>
      </c>
    </row>
    <row r="100" spans="4:4">
      <c r="D100">
        <v>25982.91</v>
      </c>
    </row>
    <row r="101" spans="4:4">
      <c r="D101">
        <v>14208.545</v>
      </c>
    </row>
    <row r="102" spans="4:4">
      <c r="D102">
        <v>9675.21</v>
      </c>
    </row>
    <row r="103" spans="4:4">
      <c r="D103">
        <v>12820.51</v>
      </c>
    </row>
    <row r="104" spans="4:4">
      <c r="D104">
        <v>9914.53</v>
      </c>
    </row>
    <row r="105" spans="4:4">
      <c r="D105">
        <v>1914.53</v>
      </c>
    </row>
    <row r="106" spans="4:4">
      <c r="D106">
        <v>2756.92</v>
      </c>
    </row>
    <row r="107" spans="4:4">
      <c r="D107">
        <v>1914.534</v>
      </c>
    </row>
    <row r="108" spans="4:4">
      <c r="D108">
        <v>44615.384</v>
      </c>
    </row>
    <row r="109" spans="4:4">
      <c r="D109">
        <v>2735.04</v>
      </c>
    </row>
    <row r="110" spans="4:4">
      <c r="D110">
        <v>2735.04</v>
      </c>
    </row>
    <row r="111" spans="4:4">
      <c r="D111">
        <v>24615.384</v>
      </c>
    </row>
    <row r="112" spans="4:4">
      <c r="D112">
        <v>36273.5</v>
      </c>
    </row>
    <row r="113" spans="4:4">
      <c r="D113">
        <v>132820.51</v>
      </c>
    </row>
    <row r="114" spans="4:4">
      <c r="D114">
        <v>4102.56</v>
      </c>
    </row>
    <row r="115" spans="4:4">
      <c r="D115">
        <v>3589.74</v>
      </c>
    </row>
    <row r="116" spans="4:4">
      <c r="D116">
        <v>1784.619</v>
      </c>
    </row>
    <row r="117" spans="4:4">
      <c r="D117">
        <v>3076.92</v>
      </c>
    </row>
    <row r="118" spans="4:4">
      <c r="D118">
        <v>3589.74</v>
      </c>
    </row>
    <row r="119" spans="4:4">
      <c r="D119">
        <v>91213.675</v>
      </c>
    </row>
    <row r="120" spans="4:4">
      <c r="D120">
        <v>1666.67</v>
      </c>
    </row>
    <row r="121" spans="4:4">
      <c r="D121">
        <v>18846.15</v>
      </c>
    </row>
    <row r="122" spans="4:4">
      <c r="D122">
        <v>2256.41</v>
      </c>
    </row>
    <row r="123" spans="4:4">
      <c r="D123">
        <v>3384.615</v>
      </c>
    </row>
    <row r="124" spans="4:4">
      <c r="D124">
        <v>2188.03</v>
      </c>
    </row>
    <row r="125" spans="4:4">
      <c r="D125">
        <v>1094.02</v>
      </c>
    </row>
    <row r="126" spans="4:4">
      <c r="D126">
        <v>3247.86</v>
      </c>
    </row>
    <row r="127" spans="4:4">
      <c r="D127">
        <v>2051.28</v>
      </c>
    </row>
    <row r="128" spans="4:4">
      <c r="D128">
        <v>9025.64</v>
      </c>
    </row>
    <row r="129" spans="4:4">
      <c r="D129">
        <v>9572.65</v>
      </c>
    </row>
    <row r="130" spans="4:4">
      <c r="D130">
        <v>7692.31</v>
      </c>
    </row>
    <row r="131" spans="4:4">
      <c r="D131">
        <v>14769.23</v>
      </c>
    </row>
    <row r="132" spans="4:4">
      <c r="D132">
        <v>1071.794</v>
      </c>
    </row>
    <row r="133" spans="4:4">
      <c r="D133">
        <v>36273.5</v>
      </c>
    </row>
    <row r="134" spans="4:4">
      <c r="D134">
        <v>2666.67</v>
      </c>
    </row>
    <row r="135" spans="4:4">
      <c r="D135">
        <v>8974.36</v>
      </c>
    </row>
    <row r="136" spans="4:4">
      <c r="D136">
        <v>11794.87</v>
      </c>
    </row>
    <row r="137" spans="4:4">
      <c r="D137">
        <v>2352.14</v>
      </c>
    </row>
    <row r="138" spans="4:4">
      <c r="D138">
        <v>3247.86</v>
      </c>
    </row>
    <row r="139" spans="4:4">
      <c r="D139">
        <v>4941.029</v>
      </c>
    </row>
    <row r="140" spans="4:4">
      <c r="D140">
        <v>7377.775</v>
      </c>
    </row>
    <row r="141" spans="4:4">
      <c r="D141">
        <v>12953.845</v>
      </c>
    </row>
    <row r="142" spans="4:4">
      <c r="D142">
        <v>33846.15</v>
      </c>
    </row>
    <row r="143" spans="4:4">
      <c r="D143">
        <v>2393.16</v>
      </c>
    </row>
    <row r="144" spans="4:4">
      <c r="D144">
        <v>1641.025641</v>
      </c>
    </row>
    <row r="145" spans="4:4">
      <c r="D145">
        <v>11287.18</v>
      </c>
    </row>
    <row r="146" spans="4:4">
      <c r="D146">
        <v>42666.67</v>
      </c>
    </row>
    <row r="147" spans="4:4">
      <c r="D147">
        <v>125846.15</v>
      </c>
    </row>
    <row r="148" spans="4:4">
      <c r="D148">
        <v>24246.15</v>
      </c>
    </row>
    <row r="149" spans="4:4">
      <c r="D149">
        <v>4393.16</v>
      </c>
    </row>
    <row r="150" spans="4:4">
      <c r="D150">
        <v>15846.154</v>
      </c>
    </row>
    <row r="151" spans="4:4">
      <c r="D151">
        <v>892.314</v>
      </c>
    </row>
    <row r="152" spans="4:4">
      <c r="D152">
        <v>1666.67</v>
      </c>
    </row>
    <row r="153" spans="4:4">
      <c r="D153">
        <v>67938.46</v>
      </c>
    </row>
    <row r="154" spans="4:4">
      <c r="D154">
        <v>717.95</v>
      </c>
    </row>
    <row r="155" spans="4:4">
      <c r="D155">
        <v>861.54</v>
      </c>
    </row>
    <row r="156" spans="4:4">
      <c r="D156">
        <v>5846.15</v>
      </c>
    </row>
    <row r="157" spans="4:4">
      <c r="D157">
        <v>461.54</v>
      </c>
    </row>
    <row r="158" spans="4:4">
      <c r="D158">
        <v>2649.57</v>
      </c>
    </row>
    <row r="159" spans="4:4">
      <c r="D159">
        <v>-2153.85</v>
      </c>
    </row>
    <row r="160" spans="4:4">
      <c r="D160">
        <v>1641.025641</v>
      </c>
    </row>
    <row r="161" spans="4:4">
      <c r="D161">
        <v>1025.6410256</v>
      </c>
    </row>
    <row r="162" spans="4:4">
      <c r="D162">
        <v>10256.41</v>
      </c>
    </row>
    <row r="163" spans="4:4">
      <c r="D163">
        <v>1162.39</v>
      </c>
    </row>
    <row r="164" spans="4:4">
      <c r="D164">
        <v>13282.05</v>
      </c>
    </row>
    <row r="165" spans="4:4">
      <c r="D165">
        <v>4560</v>
      </c>
    </row>
    <row r="166" spans="4:4">
      <c r="D166">
        <v>4560</v>
      </c>
    </row>
    <row r="167" spans="4:4">
      <c r="D167">
        <v>64984.62</v>
      </c>
    </row>
    <row r="168" spans="4:4">
      <c r="D168">
        <v>5846.15</v>
      </c>
    </row>
    <row r="169" spans="4:4">
      <c r="D169">
        <v>8361.03</v>
      </c>
    </row>
    <row r="170" spans="4:4">
      <c r="D170">
        <v>1512.56</v>
      </c>
    </row>
    <row r="171" spans="4:4">
      <c r="D171">
        <v>8762.39</v>
      </c>
    </row>
    <row r="172" spans="4:4">
      <c r="D172">
        <v>8800</v>
      </c>
    </row>
    <row r="173" spans="4:4">
      <c r="D173">
        <v>3158.97</v>
      </c>
    </row>
    <row r="174" spans="4:4">
      <c r="D174">
        <v>5748.72</v>
      </c>
    </row>
    <row r="175" spans="4:4">
      <c r="D175">
        <v>14986.67</v>
      </c>
    </row>
    <row r="176" spans="4:4">
      <c r="D176">
        <v>5328.21</v>
      </c>
    </row>
    <row r="177" spans="4:4">
      <c r="D177">
        <v>7008.55</v>
      </c>
    </row>
    <row r="178" spans="4:4">
      <c r="D178">
        <v>403.42</v>
      </c>
    </row>
    <row r="179" spans="4:4">
      <c r="D179">
        <v>9076.92</v>
      </c>
    </row>
    <row r="180" spans="4:4">
      <c r="D180">
        <v>20384.62</v>
      </c>
    </row>
    <row r="181" spans="4:4">
      <c r="D181">
        <v>13675.21</v>
      </c>
    </row>
    <row r="182" spans="4:4">
      <c r="D182">
        <v>39743.59</v>
      </c>
    </row>
    <row r="183" spans="4:4">
      <c r="D183">
        <v>2201.71</v>
      </c>
    </row>
    <row r="184" spans="4:4">
      <c r="D184">
        <v>7384.62</v>
      </c>
    </row>
    <row r="185" spans="4:4">
      <c r="D185">
        <v>1305.98</v>
      </c>
    </row>
    <row r="186" spans="4:4">
      <c r="D186">
        <v>32553.85</v>
      </c>
    </row>
    <row r="187" spans="4:4">
      <c r="D187">
        <v>11282.05</v>
      </c>
    </row>
    <row r="188" spans="4:4">
      <c r="D188">
        <v>16666.67</v>
      </c>
    </row>
    <row r="189" spans="4:4">
      <c r="D189">
        <v>4225.64</v>
      </c>
    </row>
    <row r="190" spans="4:4">
      <c r="D190">
        <v>4136.75</v>
      </c>
    </row>
    <row r="191" spans="4:4">
      <c r="D191">
        <v>30769.23</v>
      </c>
    </row>
    <row r="192" spans="4:4">
      <c r="D192">
        <v>14769.23</v>
      </c>
    </row>
    <row r="193" spans="4:4">
      <c r="D193">
        <v>22820.51</v>
      </c>
    </row>
    <row r="194" spans="4:4">
      <c r="D194">
        <v>3276.92</v>
      </c>
    </row>
    <row r="195" spans="4:4">
      <c r="D195">
        <v>5994.67</v>
      </c>
    </row>
    <row r="196" spans="4:4">
      <c r="D196">
        <v>5694.36</v>
      </c>
    </row>
    <row r="197" spans="4:4">
      <c r="D197">
        <v>3931.62</v>
      </c>
    </row>
    <row r="198" spans="4:4">
      <c r="D198">
        <v>2205.13</v>
      </c>
    </row>
    <row r="199" spans="4:4">
      <c r="D199">
        <v>478.63</v>
      </c>
    </row>
    <row r="200" spans="4:4">
      <c r="D200">
        <v>358.9743</v>
      </c>
    </row>
    <row r="201" spans="4:4">
      <c r="D201">
        <v>136.752136752137</v>
      </c>
    </row>
    <row r="202" spans="4:4">
      <c r="D202">
        <v>42.7350427350427</v>
      </c>
    </row>
    <row r="203" spans="4:4">
      <c r="D203">
        <v>102.564102564103</v>
      </c>
    </row>
    <row r="204" spans="4:4">
      <c r="D204">
        <v>327.863247863248</v>
      </c>
    </row>
    <row r="205" spans="4:4">
      <c r="D205">
        <v>538.461538461538</v>
      </c>
    </row>
    <row r="206" spans="4:4">
      <c r="D206">
        <v>88.4615384615385</v>
      </c>
    </row>
    <row r="207" spans="4:4">
      <c r="D207">
        <v>36.3247863247863</v>
      </c>
    </row>
    <row r="208" spans="4:4">
      <c r="D208">
        <v>76.9230769230769</v>
      </c>
    </row>
    <row r="209" spans="4:4">
      <c r="D209">
        <v>66.6666666666667</v>
      </c>
    </row>
    <row r="210" spans="4:4">
      <c r="D210">
        <v>94.017094017094</v>
      </c>
    </row>
    <row r="211" spans="4:4">
      <c r="D211">
        <v>29.0598290598291</v>
      </c>
    </row>
    <row r="212" spans="4:4">
      <c r="D212">
        <v>39.3162393162393</v>
      </c>
    </row>
    <row r="213" spans="4:4">
      <c r="D213">
        <v>20</v>
      </c>
    </row>
    <row r="214" spans="4:4">
      <c r="D214">
        <v>6.41025641025641</v>
      </c>
    </row>
    <row r="215" spans="4:4">
      <c r="D215">
        <v>897.435897435897</v>
      </c>
    </row>
    <row r="216" spans="4:4">
      <c r="D216">
        <v>512.820512820513</v>
      </c>
    </row>
    <row r="217" spans="4:4">
      <c r="D217">
        <v>188.034188034188</v>
      </c>
    </row>
    <row r="218" spans="4:4">
      <c r="D218">
        <v>495.726495726496</v>
      </c>
    </row>
    <row r="219" spans="4:4">
      <c r="D219">
        <v>153.846153846154</v>
      </c>
    </row>
    <row r="220" spans="4:4">
      <c r="D220">
        <v>982.905982905983</v>
      </c>
    </row>
    <row r="221" spans="4:4">
      <c r="D221">
        <v>12.8205128205128</v>
      </c>
    </row>
    <row r="222" spans="4:4">
      <c r="D222">
        <v>126.068376068376</v>
      </c>
    </row>
    <row r="223" spans="4:4">
      <c r="D223">
        <v>13.6752136752137</v>
      </c>
    </row>
    <row r="224" spans="4:4">
      <c r="D224">
        <v>76.9230769230769</v>
      </c>
    </row>
    <row r="225" spans="4:4">
      <c r="D225">
        <v>5.34188034188034</v>
      </c>
    </row>
    <row r="226" spans="4:4">
      <c r="D226">
        <v>145.299145299145</v>
      </c>
    </row>
    <row r="227" spans="4:4">
      <c r="D227">
        <v>13.6752136752137</v>
      </c>
    </row>
    <row r="228" spans="4:4">
      <c r="D228">
        <v>213.675213675214</v>
      </c>
    </row>
    <row r="229" spans="4:4">
      <c r="D229">
        <v>128.205128205128</v>
      </c>
    </row>
    <row r="230" spans="4:4">
      <c r="D230">
        <v>213.675213675214</v>
      </c>
    </row>
    <row r="231" spans="4:4">
      <c r="D231">
        <v>9.82905982905983</v>
      </c>
    </row>
    <row r="232" spans="4:4">
      <c r="D232">
        <v>41.8803418803419</v>
      </c>
    </row>
    <row r="233" spans="4:4">
      <c r="D233">
        <v>52.991452991453</v>
      </c>
    </row>
    <row r="234" spans="4:4">
      <c r="D234">
        <v>128.205128205128</v>
      </c>
    </row>
    <row r="235" spans="4:4">
      <c r="D235">
        <v>78.6324786324786</v>
      </c>
    </row>
    <row r="236" spans="4:4">
      <c r="D236">
        <v>299.145299145299</v>
      </c>
    </row>
    <row r="237" spans="4:4">
      <c r="D237">
        <v>641.025641025641</v>
      </c>
    </row>
    <row r="238" spans="4:4">
      <c r="D238">
        <v>68.3760683760684</v>
      </c>
    </row>
    <row r="239" spans="4:4">
      <c r="D239">
        <v>461.538461538462</v>
      </c>
    </row>
    <row r="240" spans="4:4">
      <c r="D240">
        <v>2564.10256410256</v>
      </c>
    </row>
    <row r="241" spans="4:4">
      <c r="D241">
        <v>128.205128205128</v>
      </c>
    </row>
    <row r="242" spans="4:4">
      <c r="D242">
        <v>33.3333333333333</v>
      </c>
    </row>
    <row r="243" spans="4:4">
      <c r="D243">
        <v>115.384615384615</v>
      </c>
    </row>
    <row r="244" spans="4:4">
      <c r="D244">
        <v>27.3504273504274</v>
      </c>
    </row>
    <row r="245" spans="4:4">
      <c r="D245">
        <v>59.8290598290598</v>
      </c>
    </row>
    <row r="246" spans="4:4">
      <c r="D246">
        <v>72.6495726495726</v>
      </c>
    </row>
    <row r="247" spans="4:4">
      <c r="D247">
        <v>94.017094017094</v>
      </c>
    </row>
    <row r="248" spans="4:4">
      <c r="D248">
        <v>55.5555555555556</v>
      </c>
    </row>
    <row r="249" spans="4:4">
      <c r="D249">
        <v>30.7692307692308</v>
      </c>
    </row>
    <row r="250" spans="4:4">
      <c r="D250">
        <v>128.205128205128</v>
      </c>
    </row>
    <row r="251" spans="4:4">
      <c r="D251">
        <v>474.358974358974</v>
      </c>
    </row>
    <row r="252" spans="4:4">
      <c r="D252">
        <v>201.709401709402</v>
      </c>
    </row>
    <row r="253" spans="4:4">
      <c r="D253">
        <v>32.4786324786325</v>
      </c>
    </row>
    <row r="254" spans="4:4">
      <c r="D254">
        <v>17.0940170940171</v>
      </c>
    </row>
    <row r="255" spans="4:4">
      <c r="D255">
        <v>42.7350427350427</v>
      </c>
    </row>
    <row r="256" spans="4:4">
      <c r="D256">
        <v>128.205128205128</v>
      </c>
    </row>
    <row r="257" spans="4:4">
      <c r="D257">
        <v>384.615384615385</v>
      </c>
    </row>
    <row r="258" spans="4:4">
      <c r="D258">
        <v>717.948717948718</v>
      </c>
    </row>
    <row r="259" spans="4:4">
      <c r="D259">
        <v>78.6324786324786</v>
      </c>
    </row>
    <row r="260" spans="4:4">
      <c r="D260">
        <v>25.6410256410256</v>
      </c>
    </row>
    <row r="261" spans="4:4">
      <c r="D261">
        <v>32.4786324786325</v>
      </c>
    </row>
    <row r="262" spans="4:4">
      <c r="D262">
        <v>38.4615384615385</v>
      </c>
    </row>
    <row r="263" spans="4:4">
      <c r="D263">
        <v>38.4615384615385</v>
      </c>
    </row>
    <row r="264" spans="4:4">
      <c r="D264">
        <v>564.102564102564</v>
      </c>
    </row>
    <row r="265" spans="4:4">
      <c r="D265">
        <v>205.128205128205</v>
      </c>
    </row>
    <row r="266" spans="4:4">
      <c r="D266">
        <v>25.6410256410256</v>
      </c>
    </row>
    <row r="267" spans="4:4">
      <c r="D267">
        <v>346.153846153846</v>
      </c>
    </row>
    <row r="268" spans="4:4">
      <c r="D268">
        <v>51.2820512820513</v>
      </c>
    </row>
    <row r="269" spans="4:4">
      <c r="D269">
        <v>38.4615384615385</v>
      </c>
    </row>
    <row r="270" spans="4:4">
      <c r="D270">
        <v>15.3846153846154</v>
      </c>
    </row>
    <row r="271" spans="4:4">
      <c r="D271">
        <v>38.4615384615385</v>
      </c>
    </row>
    <row r="272" spans="4:4">
      <c r="D272">
        <v>89.7435897435898</v>
      </c>
    </row>
    <row r="273" spans="4:4">
      <c r="D273">
        <v>27.3504273504274</v>
      </c>
    </row>
    <row r="274" spans="4:4">
      <c r="D274">
        <v>38.4615384615385</v>
      </c>
    </row>
    <row r="275" spans="4:4">
      <c r="D275">
        <v>30.7692307692308</v>
      </c>
    </row>
    <row r="276" spans="4:4">
      <c r="D276">
        <v>98.2905982905983</v>
      </c>
    </row>
    <row r="277" spans="4:4">
      <c r="D277">
        <v>161.538461538462</v>
      </c>
    </row>
    <row r="278" spans="4:4">
      <c r="D278">
        <v>444.444444444444</v>
      </c>
    </row>
    <row r="279" spans="4:4">
      <c r="D279">
        <v>15.3846153846154</v>
      </c>
    </row>
    <row r="280" spans="4:4">
      <c r="D280">
        <v>1196.5811965812</v>
      </c>
    </row>
    <row r="281" spans="4:4">
      <c r="D281">
        <v>61.5384615384615</v>
      </c>
    </row>
    <row r="282" spans="4:4">
      <c r="D282">
        <v>141.025641025641</v>
      </c>
    </row>
    <row r="283" spans="4:4">
      <c r="D283">
        <v>61.5384615384615</v>
      </c>
    </row>
    <row r="284" spans="4:4">
      <c r="D284">
        <v>61.5384615384615</v>
      </c>
    </row>
    <row r="285" spans="4:4">
      <c r="D285">
        <v>538.461538461538</v>
      </c>
    </row>
    <row r="286" spans="4:4">
      <c r="D286">
        <v>128.205128205128</v>
      </c>
    </row>
    <row r="287" spans="4:4">
      <c r="D287">
        <v>138.888888888889</v>
      </c>
    </row>
    <row r="288" spans="4:4">
      <c r="D288">
        <v>8.54700854700855</v>
      </c>
    </row>
    <row r="289" spans="4:4">
      <c r="D289">
        <v>39.3162393162393</v>
      </c>
    </row>
    <row r="290" spans="4:4">
      <c r="D290">
        <v>102.564102564103</v>
      </c>
    </row>
    <row r="291" spans="4:4">
      <c r="D291">
        <v>34.1880341880342</v>
      </c>
    </row>
    <row r="292" spans="4:4">
      <c r="D292">
        <v>38.4615384615385</v>
      </c>
    </row>
    <row r="293" spans="4:4">
      <c r="D293">
        <v>3405.12820512821</v>
      </c>
    </row>
    <row r="294" spans="4:4">
      <c r="D294">
        <v>1487.17948717949</v>
      </c>
    </row>
    <row r="295" spans="4:4">
      <c r="D295">
        <v>406.837606837607</v>
      </c>
    </row>
    <row r="296" spans="4:4">
      <c r="D296">
        <v>4820.51282051282</v>
      </c>
    </row>
    <row r="297" spans="4:4">
      <c r="D297">
        <v>277.777777777778</v>
      </c>
    </row>
    <row r="298" spans="4:4">
      <c r="D298">
        <v>833.333333333333</v>
      </c>
    </row>
    <row r="299" spans="4:4">
      <c r="D299">
        <v>256.410256410256</v>
      </c>
    </row>
    <row r="300" spans="4:4">
      <c r="D300">
        <v>333.333333333333</v>
      </c>
    </row>
    <row r="301" spans="4:4">
      <c r="D301">
        <v>405.982905982906</v>
      </c>
    </row>
    <row r="302" spans="4:4">
      <c r="D302">
        <v>324.786324786325</v>
      </c>
    </row>
    <row r="303" spans="4:4">
      <c r="D303">
        <v>20.5128205128205</v>
      </c>
    </row>
    <row r="304" spans="4:4">
      <c r="D304">
        <v>641.025641025641</v>
      </c>
    </row>
    <row r="305" spans="4:4">
      <c r="D305">
        <v>51.2820512820513</v>
      </c>
    </row>
    <row r="306" spans="4:4">
      <c r="D306">
        <v>76.9230769230769</v>
      </c>
    </row>
    <row r="307" spans="4:4">
      <c r="D307">
        <v>170.940170940171</v>
      </c>
    </row>
    <row r="308" spans="4:4">
      <c r="D308">
        <v>45.2991452991453</v>
      </c>
    </row>
    <row r="309" spans="4:4">
      <c r="D309">
        <v>133.333333333333</v>
      </c>
    </row>
    <row r="310" spans="4:4">
      <c r="D310">
        <v>61.5384615384615</v>
      </c>
    </row>
    <row r="311" spans="4:4">
      <c r="D311">
        <v>76.9230769230769</v>
      </c>
    </row>
    <row r="312" spans="4:4">
      <c r="D312">
        <v>17.0940170940171</v>
      </c>
    </row>
    <row r="313" spans="4:4">
      <c r="D313">
        <v>18.8034188034188</v>
      </c>
    </row>
    <row r="314" spans="4:4">
      <c r="D314">
        <v>10769.23</v>
      </c>
    </row>
    <row r="315" spans="4:4">
      <c r="D315">
        <v>6153.85</v>
      </c>
    </row>
    <row r="316" spans="4:4">
      <c r="D316">
        <v>3589.74</v>
      </c>
    </row>
    <row r="317" spans="4:4">
      <c r="D317">
        <v>502.31</v>
      </c>
    </row>
    <row r="318" spans="4:4">
      <c r="D318">
        <v>8817.09</v>
      </c>
    </row>
    <row r="319" spans="4:4">
      <c r="D319">
        <v>1680</v>
      </c>
    </row>
    <row r="320" spans="4:4">
      <c r="D320">
        <v>14256.41</v>
      </c>
    </row>
    <row r="321" spans="4:4">
      <c r="D321">
        <v>10085.47</v>
      </c>
    </row>
    <row r="322" spans="4:4">
      <c r="D322">
        <v>376.07</v>
      </c>
    </row>
    <row r="323" spans="4:4">
      <c r="D323">
        <v>19923.08</v>
      </c>
    </row>
    <row r="324" spans="4:4">
      <c r="D324">
        <v>3070.09</v>
      </c>
    </row>
    <row r="325" spans="4:4">
      <c r="D325">
        <v>10085.465</v>
      </c>
    </row>
    <row r="326" spans="4:4">
      <c r="D326">
        <v>2658.12</v>
      </c>
    </row>
    <row r="327" spans="4:4">
      <c r="D327">
        <v>30769.23</v>
      </c>
    </row>
    <row r="328" spans="4:4">
      <c r="D328">
        <v>43196.58</v>
      </c>
    </row>
    <row r="329" spans="4:4">
      <c r="D329">
        <v>10912.82</v>
      </c>
    </row>
    <row r="330" spans="4:4">
      <c r="D330">
        <v>9794.87</v>
      </c>
    </row>
    <row r="331" spans="4:4">
      <c r="D331">
        <v>5417.95</v>
      </c>
    </row>
    <row r="332" spans="4:4">
      <c r="D332">
        <v>22820.51</v>
      </c>
    </row>
    <row r="333" spans="4:4">
      <c r="D333">
        <v>512.82</v>
      </c>
    </row>
    <row r="334" spans="4:4">
      <c r="D334">
        <v>86393.16</v>
      </c>
    </row>
    <row r="335" spans="4:4">
      <c r="D335">
        <v>15179.49</v>
      </c>
    </row>
    <row r="336" spans="4:4">
      <c r="D336">
        <v>1305.98</v>
      </c>
    </row>
    <row r="337" spans="4:4">
      <c r="D337">
        <v>25641.03</v>
      </c>
    </row>
    <row r="338" spans="4:4">
      <c r="D338">
        <v>32051.28</v>
      </c>
    </row>
    <row r="339" spans="4:4">
      <c r="D339">
        <v>13680</v>
      </c>
    </row>
    <row r="340" spans="4:4">
      <c r="D340">
        <v>4560</v>
      </c>
    </row>
    <row r="341" spans="4:4">
      <c r="D341">
        <v>11989.33</v>
      </c>
    </row>
    <row r="343" spans="4:4">
      <c r="D343">
        <v>0</v>
      </c>
    </row>
    <row r="344" spans="4:4">
      <c r="D344">
        <v>8461.54</v>
      </c>
    </row>
    <row r="345" spans="4:4">
      <c r="D345">
        <v>17981.54</v>
      </c>
    </row>
    <row r="346" spans="4:4">
      <c r="D346">
        <v>7051.28</v>
      </c>
    </row>
    <row r="347" spans="4:4">
      <c r="D347">
        <v>7051.28</v>
      </c>
    </row>
    <row r="348" spans="4:4">
      <c r="D348">
        <v>9565.81</v>
      </c>
    </row>
    <row r="349" spans="4:4">
      <c r="D349">
        <v>6495.73</v>
      </c>
    </row>
    <row r="350" spans="4:4">
      <c r="D350">
        <v>6495.73</v>
      </c>
    </row>
    <row r="351" spans="4:4">
      <c r="D351">
        <v>3247.86</v>
      </c>
    </row>
    <row r="352" spans="4:4">
      <c r="D352">
        <v>2584.62</v>
      </c>
    </row>
    <row r="353" spans="4:4">
      <c r="D353">
        <v>34393.16</v>
      </c>
    </row>
    <row r="354" spans="4:4">
      <c r="D354">
        <v>58748.72</v>
      </c>
    </row>
    <row r="355" spans="4:4">
      <c r="D355">
        <v>10393.16</v>
      </c>
    </row>
    <row r="356" spans="4:4">
      <c r="D356">
        <v>6929.91</v>
      </c>
    </row>
    <row r="357" spans="4:4">
      <c r="D357">
        <v>1166.67</v>
      </c>
    </row>
    <row r="358" spans="4:4">
      <c r="D358">
        <v>70.51</v>
      </c>
    </row>
    <row r="359" spans="4:4">
      <c r="D359">
        <v>19.32</v>
      </c>
    </row>
    <row r="360" spans="4:4">
      <c r="D360">
        <v>82276.92</v>
      </c>
    </row>
    <row r="361" spans="4:4">
      <c r="D361">
        <v>73435.9</v>
      </c>
    </row>
    <row r="362" spans="4:4">
      <c r="D362">
        <v>44061.54</v>
      </c>
    </row>
    <row r="363" spans="4:4">
      <c r="D363">
        <v>27700.85</v>
      </c>
    </row>
    <row r="364" spans="4:4">
      <c r="D364">
        <v>66379.49</v>
      </c>
    </row>
    <row r="365" spans="4:4">
      <c r="D365">
        <v>5931.62</v>
      </c>
    </row>
    <row r="366" spans="4:4">
      <c r="D366">
        <v>46036.58</v>
      </c>
    </row>
    <row r="367" spans="4:4">
      <c r="D367">
        <v>18392.14</v>
      </c>
    </row>
    <row r="368" spans="4:4">
      <c r="D368">
        <v>21330.77</v>
      </c>
    </row>
    <row r="369" spans="4:4">
      <c r="D369">
        <v>10345.3</v>
      </c>
    </row>
    <row r="370" spans="4:4">
      <c r="D370">
        <v>21226.67</v>
      </c>
    </row>
    <row r="371" spans="4:4">
      <c r="D371">
        <v>2216.07</v>
      </c>
    </row>
    <row r="372" spans="4:4">
      <c r="D372">
        <v>1599.32</v>
      </c>
    </row>
    <row r="373" spans="4:4">
      <c r="D373">
        <v>12196.58</v>
      </c>
    </row>
    <row r="374" spans="4:4">
      <c r="D374">
        <v>21226.67</v>
      </c>
    </row>
    <row r="375" spans="4:4">
      <c r="D375">
        <v>3894.02</v>
      </c>
    </row>
    <row r="376" spans="4:4">
      <c r="D376">
        <v>2263.25</v>
      </c>
    </row>
    <row r="377" spans="4:4">
      <c r="D377">
        <v>12441.03</v>
      </c>
    </row>
    <row r="378" spans="4:4">
      <c r="D378">
        <v>27425.64</v>
      </c>
    </row>
    <row r="379" spans="4:4">
      <c r="D379">
        <v>1131.62</v>
      </c>
    </row>
    <row r="380" spans="4:4">
      <c r="D380">
        <v>8297.44</v>
      </c>
    </row>
    <row r="381" spans="4:4">
      <c r="D381">
        <v>1866.15</v>
      </c>
    </row>
    <row r="382" spans="4:4">
      <c r="D382">
        <v>1662.05</v>
      </c>
    </row>
    <row r="383" spans="4:4">
      <c r="D383">
        <v>486.75</v>
      </c>
    </row>
    <row r="384" spans="4:4">
      <c r="D384">
        <v>25121.37</v>
      </c>
    </row>
    <row r="385" spans="4:4">
      <c r="D385">
        <v>11305.98</v>
      </c>
    </row>
    <row r="386" spans="4:4">
      <c r="D386">
        <v>7532.31</v>
      </c>
    </row>
    <row r="387" spans="4:4">
      <c r="D387">
        <v>34393.16</v>
      </c>
    </row>
    <row r="388" spans="4:4">
      <c r="D388">
        <v>5931.62</v>
      </c>
    </row>
    <row r="389" spans="4:4">
      <c r="D389">
        <v>13415.38</v>
      </c>
    </row>
    <row r="390" spans="4:4">
      <c r="D390">
        <v>2584.62</v>
      </c>
    </row>
    <row r="391" spans="4:4">
      <c r="D391">
        <v>2408.72</v>
      </c>
    </row>
    <row r="392" spans="4:4">
      <c r="D392">
        <v>1760.68</v>
      </c>
    </row>
    <row r="393" spans="4:4">
      <c r="D393">
        <v>477.26</v>
      </c>
    </row>
    <row r="394" spans="4:4">
      <c r="D394">
        <v>7673.85</v>
      </c>
    </row>
    <row r="395" spans="4:4">
      <c r="D395">
        <v>1292.31</v>
      </c>
    </row>
    <row r="396" spans="4:4">
      <c r="D396">
        <v>7328.21</v>
      </c>
    </row>
    <row r="397" spans="4:4">
      <c r="D397">
        <v>1278.97</v>
      </c>
    </row>
    <row r="398" spans="4:4">
      <c r="D398">
        <v>1760.68</v>
      </c>
    </row>
    <row r="399" spans="4:4">
      <c r="D399">
        <v>2557.95</v>
      </c>
    </row>
    <row r="400" spans="4:4">
      <c r="D400">
        <v>6929.91</v>
      </c>
    </row>
    <row r="401" spans="4:4">
      <c r="D401">
        <v>3894.02</v>
      </c>
    </row>
    <row r="402" spans="4:4">
      <c r="D402">
        <v>75213.54</v>
      </c>
    </row>
    <row r="403" spans="4:4">
      <c r="D403">
        <v>94632.62</v>
      </c>
    </row>
    <row r="404" spans="4:4">
      <c r="D404">
        <v>56410.26</v>
      </c>
    </row>
    <row r="405" spans="4:4">
      <c r="D405">
        <v>28205.13</v>
      </c>
    </row>
    <row r="406" spans="4:4">
      <c r="D406">
        <v>5348.89</v>
      </c>
    </row>
    <row r="407" spans="4:4">
      <c r="D407">
        <v>3894.02</v>
      </c>
    </row>
    <row r="408" spans="4:4">
      <c r="D408">
        <v>9641.03</v>
      </c>
    </row>
    <row r="409" spans="4:4">
      <c r="D409">
        <v>27774.36</v>
      </c>
    </row>
    <row r="410" spans="4:4">
      <c r="D410">
        <v>4311.28</v>
      </c>
    </row>
    <row r="411" spans="4:4">
      <c r="D411">
        <v>10393.16</v>
      </c>
    </row>
    <row r="412" spans="4:4">
      <c r="D412">
        <v>2464</v>
      </c>
    </row>
    <row r="413" spans="4:4">
      <c r="D413">
        <v>10393.16</v>
      </c>
    </row>
    <row r="414" spans="4:4">
      <c r="D414">
        <v>1292.31</v>
      </c>
    </row>
    <row r="415" spans="4:4">
      <c r="D415">
        <v>1597.44</v>
      </c>
    </row>
    <row r="416" spans="4:4">
      <c r="D416">
        <v>1605.13</v>
      </c>
    </row>
    <row r="417" spans="4:4">
      <c r="D417">
        <v>2333.33</v>
      </c>
    </row>
    <row r="418" spans="4:4">
      <c r="D418">
        <v>56410.26</v>
      </c>
    </row>
    <row r="419" spans="4:4">
      <c r="D419">
        <v>67938.46</v>
      </c>
    </row>
    <row r="420" spans="4:4">
      <c r="D420">
        <v>5169.23</v>
      </c>
    </row>
    <row r="421" spans="4:4">
      <c r="D421">
        <v>41487.18</v>
      </c>
    </row>
    <row r="422" spans="4:4">
      <c r="D422">
        <v>17666.67</v>
      </c>
    </row>
    <row r="423" spans="4:4">
      <c r="D423">
        <v>7270.09</v>
      </c>
    </row>
    <row r="424" spans="4:4">
      <c r="D424">
        <v>33917.95</v>
      </c>
    </row>
    <row r="425" spans="4:4">
      <c r="D425">
        <v>14846.15</v>
      </c>
    </row>
    <row r="426" spans="4:4">
      <c r="D426">
        <v>11981.54</v>
      </c>
    </row>
    <row r="427" spans="4:4">
      <c r="D427">
        <v>7305.13</v>
      </c>
    </row>
    <row r="428" spans="4:4">
      <c r="D428">
        <v>1446.15</v>
      </c>
    </row>
    <row r="429" spans="4:4">
      <c r="D429">
        <v>2088.89</v>
      </c>
    </row>
    <row r="430" spans="4:4">
      <c r="D430">
        <v>62974.36</v>
      </c>
    </row>
    <row r="431" spans="4:4">
      <c r="D431">
        <v>12545.3</v>
      </c>
    </row>
    <row r="432" spans="4:4">
      <c r="D432">
        <v>70.51</v>
      </c>
    </row>
    <row r="433" spans="4:4">
      <c r="D433">
        <v>211.97</v>
      </c>
    </row>
    <row r="434" spans="4:4">
      <c r="D434">
        <v>28.97</v>
      </c>
    </row>
    <row r="435" spans="4:4">
      <c r="D435">
        <v>548.72</v>
      </c>
    </row>
    <row r="436" spans="4:4">
      <c r="D436">
        <v>46333.33</v>
      </c>
    </row>
    <row r="437" spans="4:4">
      <c r="D437">
        <v>11965.81</v>
      </c>
    </row>
    <row r="438" spans="4:4">
      <c r="D438">
        <v>56410.26</v>
      </c>
    </row>
    <row r="439" spans="4:4">
      <c r="D439">
        <v>16884.62</v>
      </c>
    </row>
    <row r="440" spans="4:4">
      <c r="D440">
        <v>2307.69</v>
      </c>
    </row>
    <row r="441" spans="4:4">
      <c r="D441">
        <v>1025.64</v>
      </c>
    </row>
    <row r="442" spans="4:4">
      <c r="D442">
        <v>188.03</v>
      </c>
    </row>
    <row r="443" spans="4:4">
      <c r="D443">
        <v>1123.59</v>
      </c>
    </row>
    <row r="444" spans="4:4">
      <c r="D444">
        <v>3966.67</v>
      </c>
    </row>
    <row r="445" spans="4:4">
      <c r="D445">
        <v>56410.26</v>
      </c>
    </row>
    <row r="446" spans="4:4">
      <c r="D446">
        <v>6272.65</v>
      </c>
    </row>
    <row r="447" spans="4:4">
      <c r="D447">
        <v>2584.62</v>
      </c>
    </row>
    <row r="448" spans="4:4">
      <c r="D448">
        <v>5982.91</v>
      </c>
    </row>
    <row r="449" spans="4:4">
      <c r="D449">
        <v>1661.54</v>
      </c>
    </row>
    <row r="450" spans="4:4">
      <c r="D450">
        <v>16884.62</v>
      </c>
    </row>
    <row r="451" spans="4:4">
      <c r="D451">
        <v>9811.97</v>
      </c>
    </row>
    <row r="452" spans="4:4">
      <c r="D452">
        <v>825.64</v>
      </c>
    </row>
    <row r="453" spans="4:4">
      <c r="D453">
        <v>1400</v>
      </c>
    </row>
    <row r="454" spans="4:4">
      <c r="D454">
        <v>642.05</v>
      </c>
    </row>
    <row r="455" spans="4:4">
      <c r="D455">
        <v>33600</v>
      </c>
    </row>
    <row r="456" spans="4:4">
      <c r="D456">
        <v>5652.99</v>
      </c>
    </row>
    <row r="457" spans="4:4">
      <c r="D457">
        <v>2290.6</v>
      </c>
    </row>
    <row r="458" spans="4:4">
      <c r="D458">
        <v>9846.15</v>
      </c>
    </row>
    <row r="459" spans="4:4">
      <c r="D459">
        <v>9668.38</v>
      </c>
    </row>
    <row r="460" spans="4:4">
      <c r="D460">
        <v>3600</v>
      </c>
    </row>
    <row r="461" spans="4:4">
      <c r="D461">
        <v>5652.99</v>
      </c>
    </row>
    <row r="462" spans="4:4">
      <c r="D462">
        <v>4581.2</v>
      </c>
    </row>
    <row r="463" spans="4:4">
      <c r="D463">
        <v>56410.26</v>
      </c>
    </row>
    <row r="464" spans="4:4">
      <c r="D464">
        <v>11897.4358974359</v>
      </c>
    </row>
    <row r="465" spans="4:4">
      <c r="D465">
        <v>20923.0769230769</v>
      </c>
    </row>
    <row r="466" spans="4:4">
      <c r="D466">
        <v>2051.28205128205</v>
      </c>
    </row>
    <row r="467" spans="4:4">
      <c r="D467">
        <v>2707.69230769231</v>
      </c>
    </row>
    <row r="468" spans="4:4">
      <c r="D468">
        <v>256.410256410256</v>
      </c>
    </row>
    <row r="469" spans="4:4">
      <c r="D469">
        <v>256.410256410256</v>
      </c>
    </row>
    <row r="470" spans="4:4">
      <c r="D470">
        <v>1091.28205128205</v>
      </c>
    </row>
    <row r="471" spans="4:4">
      <c r="D471">
        <v>57.4358974358974</v>
      </c>
    </row>
    <row r="472" spans="4:4">
      <c r="D472">
        <v>516.923076923077</v>
      </c>
    </row>
    <row r="473" spans="4:4">
      <c r="D473">
        <v>1196.5811965812</v>
      </c>
    </row>
    <row r="474" spans="4:4">
      <c r="D474">
        <v>1068.37606837607</v>
      </c>
    </row>
    <row r="475" spans="4:4">
      <c r="D475">
        <v>205.128205128205</v>
      </c>
    </row>
    <row r="476" spans="4:4">
      <c r="D476">
        <v>410.25641025641</v>
      </c>
    </row>
    <row r="477" spans="4:4">
      <c r="D477">
        <v>307.692307692308</v>
      </c>
    </row>
    <row r="478" spans="4:4">
      <c r="D478">
        <v>205.128205128205</v>
      </c>
    </row>
    <row r="479" spans="4:4">
      <c r="D479">
        <v>256.410256410256</v>
      </c>
    </row>
    <row r="480" spans="4:4">
      <c r="D480">
        <v>410.25641025641</v>
      </c>
    </row>
    <row r="481" spans="4:4">
      <c r="D481">
        <v>1004.2735042735</v>
      </c>
    </row>
    <row r="482" spans="4:4">
      <c r="D482">
        <v>299.145299145299</v>
      </c>
    </row>
    <row r="483" spans="4:4">
      <c r="D483">
        <v>128.205128205128</v>
      </c>
    </row>
    <row r="484" spans="4:4">
      <c r="D484">
        <v>128.205128205128</v>
      </c>
    </row>
    <row r="485" spans="4:4">
      <c r="D485">
        <v>128.205128205128</v>
      </c>
    </row>
    <row r="486" spans="4:4">
      <c r="D486">
        <v>427.350427350427</v>
      </c>
    </row>
    <row r="487" spans="4:4">
      <c r="D487">
        <v>666.666666666667</v>
      </c>
    </row>
    <row r="488" spans="4:4">
      <c r="D488">
        <v>1018.97435897436</v>
      </c>
    </row>
    <row r="489" spans="4:4">
      <c r="D489">
        <v>912.820512820513</v>
      </c>
    </row>
    <row r="490" spans="4:4">
      <c r="D490">
        <v>51.2820512820513</v>
      </c>
    </row>
    <row r="491" spans="4:4">
      <c r="D491">
        <v>410.25641025641</v>
      </c>
    </row>
    <row r="492" spans="4:4">
      <c r="D492">
        <v>1723.07692307692</v>
      </c>
    </row>
    <row r="493" spans="4:4">
      <c r="D493">
        <v>631.794871794872</v>
      </c>
    </row>
    <row r="494" spans="4:4">
      <c r="D494">
        <v>1410.25641025641</v>
      </c>
    </row>
    <row r="495" spans="4:4">
      <c r="D495">
        <v>3692.30769230769</v>
      </c>
    </row>
    <row r="496" spans="4:4">
      <c r="D496">
        <v>753.846153846154</v>
      </c>
    </row>
    <row r="497" spans="4:4">
      <c r="D497">
        <v>205.128205128205</v>
      </c>
    </row>
    <row r="498" spans="4:4">
      <c r="D498">
        <v>1692.30769230769</v>
      </c>
    </row>
    <row r="499" spans="4:4">
      <c r="D499">
        <v>3846.15384615385</v>
      </c>
    </row>
    <row r="500" spans="4:4">
      <c r="D500">
        <v>512.820512820513</v>
      </c>
    </row>
    <row r="501" spans="4:4">
      <c r="D501">
        <v>1500</v>
      </c>
    </row>
    <row r="502" spans="4:4">
      <c r="D502">
        <v>3846.15384615385</v>
      </c>
    </row>
    <row r="503" spans="4:4">
      <c r="D503">
        <v>1282.05128205128</v>
      </c>
    </row>
    <row r="504" spans="4:4">
      <c r="D504">
        <v>854.700854700855</v>
      </c>
    </row>
    <row r="505" spans="4:4">
      <c r="D505">
        <v>2256.41025641026</v>
      </c>
    </row>
    <row r="506" spans="4:4">
      <c r="D506">
        <v>1076.92307692308</v>
      </c>
    </row>
    <row r="507" spans="4:4">
      <c r="D507">
        <v>726.495726495727</v>
      </c>
    </row>
    <row r="508" spans="4:4">
      <c r="D508">
        <v>547.008547008547</v>
      </c>
    </row>
    <row r="509" spans="4:4">
      <c r="D509">
        <v>512.820512820513</v>
      </c>
    </row>
    <row r="510" spans="4:4">
      <c r="D510">
        <v>2308.71794871795</v>
      </c>
    </row>
    <row r="511" spans="4:4">
      <c r="D511">
        <v>75.2136752136752</v>
      </c>
    </row>
    <row r="512" spans="4:4">
      <c r="D512">
        <v>598.290598290598</v>
      </c>
    </row>
    <row r="513" spans="4:4">
      <c r="D513">
        <v>36.3247863247863</v>
      </c>
    </row>
    <row r="514" spans="4:4">
      <c r="D514">
        <v>51.2820512820513</v>
      </c>
    </row>
    <row r="515" spans="4:4">
      <c r="D515">
        <v>64.1025641025641</v>
      </c>
    </row>
    <row r="516" spans="4:4">
      <c r="D516">
        <v>1923.07692307692</v>
      </c>
    </row>
    <row r="517" spans="4:4">
      <c r="D517">
        <v>683.760683760684</v>
      </c>
    </row>
    <row r="518" spans="4:4">
      <c r="D518">
        <v>53.4188034188034</v>
      </c>
    </row>
    <row r="519" spans="4:4">
      <c r="D519">
        <v>266.666666666667</v>
      </c>
    </row>
    <row r="520" spans="4:4">
      <c r="D520">
        <v>800</v>
      </c>
    </row>
    <row r="521" spans="4:4">
      <c r="D521">
        <v>701.538461538462</v>
      </c>
    </row>
    <row r="522" spans="4:4">
      <c r="D522">
        <v>737.179487179487</v>
      </c>
    </row>
    <row r="523" spans="4:4">
      <c r="D523">
        <v>594.871794871795</v>
      </c>
    </row>
    <row r="524" spans="4:4">
      <c r="D524">
        <v>5333.33333333333</v>
      </c>
    </row>
    <row r="525" spans="4:4">
      <c r="D525">
        <v>1630.76923076923</v>
      </c>
    </row>
    <row r="526" spans="4:4">
      <c r="D526">
        <v>1367.52136752137</v>
      </c>
    </row>
    <row r="527" spans="4:4">
      <c r="D527">
        <v>897.435897435897</v>
      </c>
    </row>
    <row r="528" spans="4:4">
      <c r="D528">
        <v>23.9316239316239</v>
      </c>
    </row>
    <row r="529" spans="4:4">
      <c r="D529">
        <v>3.41880341880342</v>
      </c>
    </row>
    <row r="530" spans="4:4">
      <c r="D530">
        <v>307.692307692308</v>
      </c>
    </row>
    <row r="531" spans="4:4">
      <c r="D531">
        <v>644.017094017094</v>
      </c>
    </row>
    <row r="532" spans="4:4">
      <c r="D532">
        <v>427.264957264957</v>
      </c>
    </row>
    <row r="533" spans="4:4">
      <c r="D533">
        <v>1846.15384615385</v>
      </c>
    </row>
    <row r="534" spans="4:4">
      <c r="D534">
        <v>897.435897435897</v>
      </c>
    </row>
    <row r="535" spans="4:4">
      <c r="D535">
        <v>316.239316239316</v>
      </c>
    </row>
    <row r="536" spans="4:4">
      <c r="D536">
        <v>1743.58974358974</v>
      </c>
    </row>
    <row r="537" spans="4:4">
      <c r="D537">
        <v>-0.452991452991453</v>
      </c>
    </row>
    <row r="538" spans="4:4">
      <c r="D538">
        <v>-8.54700854700855</v>
      </c>
    </row>
    <row r="539" spans="4:4">
      <c r="D539">
        <v>-34.1880341880342</v>
      </c>
    </row>
    <row r="540" spans="4:4">
      <c r="D540">
        <v>-14.1025641025641</v>
      </c>
    </row>
    <row r="541" spans="4:4">
      <c r="D541">
        <v>384.62</v>
      </c>
    </row>
    <row r="542" spans="4:4">
      <c r="D542">
        <v>461.54</v>
      </c>
    </row>
    <row r="543" spans="4:4">
      <c r="D543">
        <v>68.38</v>
      </c>
    </row>
    <row r="544" spans="4:4">
      <c r="D544">
        <v>410.26</v>
      </c>
    </row>
    <row r="545" spans="4:4">
      <c r="D545">
        <v>1000.34</v>
      </c>
    </row>
    <row r="546" spans="4:4">
      <c r="D546">
        <v>1000</v>
      </c>
    </row>
    <row r="547" spans="4:4">
      <c r="D547">
        <v>2800.8547008547</v>
      </c>
    </row>
    <row r="548" spans="4:4">
      <c r="D548">
        <v>1400.42735042735</v>
      </c>
    </row>
    <row r="549" spans="4:4">
      <c r="D549">
        <v>869.230769230769</v>
      </c>
    </row>
    <row r="550" spans="4:4">
      <c r="D550">
        <v>8205.12820512821</v>
      </c>
    </row>
    <row r="551" spans="4:4">
      <c r="D551">
        <v>4615.38461538462</v>
      </c>
    </row>
    <row r="552" spans="4:4">
      <c r="D552">
        <v>11367.5213675214</v>
      </c>
    </row>
    <row r="553" spans="4:4">
      <c r="D553">
        <v>28547.0085470086</v>
      </c>
    </row>
    <row r="554" spans="4:4">
      <c r="D554">
        <v>1969.23076923077</v>
      </c>
    </row>
    <row r="555" spans="4:4">
      <c r="D555">
        <v>16051.28</v>
      </c>
    </row>
    <row r="556" spans="4:4">
      <c r="D556">
        <v>14119.66</v>
      </c>
    </row>
    <row r="557" spans="4:4">
      <c r="D557">
        <v>14307.6923076923</v>
      </c>
    </row>
    <row r="558" spans="4:4">
      <c r="D558">
        <v>8087.35042735043</v>
      </c>
    </row>
    <row r="559" spans="4:4">
      <c r="D559">
        <v>11241.0256410256</v>
      </c>
    </row>
    <row r="560" spans="4:4">
      <c r="D560">
        <v>22410.25</v>
      </c>
    </row>
    <row r="561" spans="4:4">
      <c r="D561">
        <v>52649.5726495727</v>
      </c>
    </row>
    <row r="562" spans="4:4">
      <c r="D562">
        <v>6615.38461538462</v>
      </c>
    </row>
    <row r="563" spans="4:4">
      <c r="D563">
        <v>3251.28</v>
      </c>
    </row>
    <row r="564" spans="4:4">
      <c r="D564">
        <v>10389.74</v>
      </c>
    </row>
    <row r="565" spans="4:4">
      <c r="D565">
        <v>16387.18</v>
      </c>
    </row>
    <row r="566" spans="4:4">
      <c r="D566">
        <v>7264.95726495727</v>
      </c>
    </row>
    <row r="567" spans="4:4">
      <c r="D567">
        <v>11237.6068376068</v>
      </c>
    </row>
    <row r="568" spans="4:4">
      <c r="D568">
        <v>8464.96</v>
      </c>
    </row>
    <row r="569" spans="4:4">
      <c r="D569">
        <v>8547.01</v>
      </c>
    </row>
    <row r="570" spans="4:4">
      <c r="D570">
        <v>7631.62393162393</v>
      </c>
    </row>
    <row r="571" spans="4:4">
      <c r="D571">
        <v>26006.8376068376</v>
      </c>
    </row>
    <row r="572" spans="4:4">
      <c r="D572">
        <v>1474.35897435897</v>
      </c>
    </row>
    <row r="573" spans="4:4">
      <c r="D573">
        <v>45789.7435897436</v>
      </c>
    </row>
    <row r="574" spans="4:4">
      <c r="D574">
        <v>15383.0769230769</v>
      </c>
    </row>
    <row r="575" spans="4:4">
      <c r="D575">
        <v>95384.6153846154</v>
      </c>
    </row>
    <row r="576" spans="4:4">
      <c r="D576">
        <v>95384.6153846154</v>
      </c>
    </row>
    <row r="577" spans="4:4">
      <c r="D577">
        <v>95384.6153846154</v>
      </c>
    </row>
    <row r="578" spans="4:4">
      <c r="D578">
        <v>95384.6153846154</v>
      </c>
    </row>
    <row r="579" spans="4:4">
      <c r="D579">
        <v>47692.3076923077</v>
      </c>
    </row>
    <row r="580" spans="4:4">
      <c r="D580">
        <v>47692.3076923077</v>
      </c>
    </row>
    <row r="581" spans="4:4">
      <c r="D581">
        <v>71538.4615384615</v>
      </c>
    </row>
    <row r="582" spans="4:4">
      <c r="D582">
        <v>15538.4615384615</v>
      </c>
    </row>
    <row r="583" spans="4:4">
      <c r="D583">
        <v>2457.26495726496</v>
      </c>
    </row>
    <row r="584" spans="4:4">
      <c r="D584">
        <v>5504.2735042735</v>
      </c>
    </row>
    <row r="585" spans="4:4">
      <c r="D585">
        <v>83846.1538461539</v>
      </c>
    </row>
    <row r="586" spans="4:4">
      <c r="D586">
        <v>83846.1538461539</v>
      </c>
    </row>
    <row r="587" spans="4:4">
      <c r="D587">
        <v>2564.10256410256</v>
      </c>
    </row>
    <row r="588" spans="4:4">
      <c r="D588">
        <v>29.9145299145299</v>
      </c>
    </row>
    <row r="589" spans="4:4">
      <c r="D589">
        <v>3.41880341880342</v>
      </c>
    </row>
    <row r="590" spans="4:4">
      <c r="D590">
        <v>14188.0341880342</v>
      </c>
    </row>
    <row r="591" spans="4:4">
      <c r="D591">
        <v>6974.35897435897</v>
      </c>
    </row>
    <row r="592" spans="4:4">
      <c r="D592">
        <v>547.008547008547</v>
      </c>
    </row>
    <row r="593" spans="4:4">
      <c r="D593">
        <v>7388.88888888889</v>
      </c>
    </row>
    <row r="594" spans="4:4">
      <c r="D594">
        <v>1057.69230769231</v>
      </c>
    </row>
    <row r="595" spans="4:4">
      <c r="D595">
        <v>679.48717948718</v>
      </c>
    </row>
    <row r="596" spans="4:4">
      <c r="D596">
        <v>2136.75213675214</v>
      </c>
    </row>
    <row r="597" spans="4:4">
      <c r="D597">
        <v>14188.0341880342</v>
      </c>
    </row>
    <row r="598" spans="4:4">
      <c r="D598">
        <v>15452.9914529915</v>
      </c>
    </row>
    <row r="599" spans="4:4">
      <c r="D599">
        <v>34499.1452991453</v>
      </c>
    </row>
    <row r="600" spans="4:4">
      <c r="D600">
        <v>11008.547008547</v>
      </c>
    </row>
    <row r="601" spans="4:4">
      <c r="D601">
        <v>54358.9743589744</v>
      </c>
    </row>
    <row r="602" spans="4:4">
      <c r="D602">
        <v>2076.92307692308</v>
      </c>
    </row>
    <row r="603" spans="4:4">
      <c r="D603">
        <v>427.350427350427</v>
      </c>
    </row>
    <row r="604" spans="4:4">
      <c r="D604">
        <v>6410.25641025641</v>
      </c>
    </row>
    <row r="605" spans="4:4">
      <c r="D605">
        <v>1025.64102564103</v>
      </c>
    </row>
    <row r="606" spans="4:4">
      <c r="D606">
        <v>923.076923076923</v>
      </c>
    </row>
    <row r="607" spans="4:4">
      <c r="D607">
        <v>5723.07692307692</v>
      </c>
    </row>
    <row r="608" spans="4:4">
      <c r="D608">
        <v>42923.0769230769</v>
      </c>
    </row>
    <row r="609" spans="4:4">
      <c r="D609">
        <v>40820.5128205128</v>
      </c>
    </row>
    <row r="610" spans="4:4">
      <c r="D610">
        <v>69743.5897435897</v>
      </c>
    </row>
    <row r="611" spans="4:4">
      <c r="D611">
        <v>10205.1282051282</v>
      </c>
    </row>
    <row r="612" spans="4:4">
      <c r="D612">
        <v>11623.9316239316</v>
      </c>
    </row>
    <row r="613" spans="4:4">
      <c r="D613">
        <v>14307.6923076923</v>
      </c>
    </row>
    <row r="614" spans="4:4">
      <c r="D614">
        <v>23247.8632478632</v>
      </c>
    </row>
    <row r="615" spans="4:4">
      <c r="D615">
        <v>17008.547008547</v>
      </c>
    </row>
    <row r="616" spans="4:4">
      <c r="D616">
        <v>13538.4615384615</v>
      </c>
    </row>
    <row r="617" spans="4:4">
      <c r="D617">
        <v>29059.8290598291</v>
      </c>
    </row>
    <row r="618" spans="4:4">
      <c r="D618">
        <v>88888.89</v>
      </c>
    </row>
    <row r="619" spans="4:4">
      <c r="D619">
        <v>13333.33</v>
      </c>
    </row>
    <row r="620" spans="4:4">
      <c r="D620">
        <v>4871.79487179487</v>
      </c>
    </row>
    <row r="621" spans="4:4">
      <c r="D621">
        <v>41.8803418803419</v>
      </c>
    </row>
    <row r="622" spans="4:4">
      <c r="D622">
        <v>570.25641025641</v>
      </c>
    </row>
    <row r="623" spans="4:4">
      <c r="D623">
        <v>855.384615384615</v>
      </c>
    </row>
    <row r="624" spans="4:4">
      <c r="D624">
        <v>869.230769230769</v>
      </c>
    </row>
    <row r="625" spans="4:4">
      <c r="D625">
        <v>510.25641025641</v>
      </c>
    </row>
    <row r="626" spans="4:4">
      <c r="D626">
        <v>-641.025641025641</v>
      </c>
    </row>
    <row r="627" spans="4:4">
      <c r="D627">
        <v>9743.58974358974</v>
      </c>
    </row>
    <row r="628" spans="4:4">
      <c r="D628">
        <v>6330.76923076923</v>
      </c>
    </row>
    <row r="629" spans="4:4">
      <c r="D629">
        <v>140.598290598291</v>
      </c>
    </row>
    <row r="630" spans="4:4">
      <c r="D630">
        <v>683.760683760684</v>
      </c>
    </row>
    <row r="631" spans="4:4">
      <c r="D631">
        <v>6923.07692307692</v>
      </c>
    </row>
    <row r="632" spans="4:4">
      <c r="D632">
        <v>1025.64102564103</v>
      </c>
    </row>
    <row r="633" spans="4:4">
      <c r="D633">
        <v>11794.8717948718</v>
      </c>
    </row>
    <row r="634" spans="4:4">
      <c r="D634">
        <v>4871.79487179487</v>
      </c>
    </row>
    <row r="635" spans="4:4">
      <c r="D635">
        <v>2188.03418803419</v>
      </c>
    </row>
    <row r="636" spans="4:4">
      <c r="D636">
        <v>12717.9487179487</v>
      </c>
    </row>
    <row r="637" spans="4:4">
      <c r="D637">
        <v>17261.5384615385</v>
      </c>
    </row>
    <row r="638" spans="4:4">
      <c r="D638">
        <v>1649.57264957265</v>
      </c>
    </row>
    <row r="639" spans="4:4">
      <c r="D639">
        <v>8205.12820512821</v>
      </c>
    </row>
    <row r="640" spans="4:4">
      <c r="D640">
        <v>9598.2905982906</v>
      </c>
    </row>
    <row r="641" spans="4:4">
      <c r="D641">
        <v>1880.34188034188</v>
      </c>
    </row>
    <row r="642" spans="4:4">
      <c r="D642">
        <v>2347.69230769231</v>
      </c>
    </row>
    <row r="643" spans="4:4">
      <c r="D643">
        <v>40358.9743589744</v>
      </c>
    </row>
    <row r="644" spans="4:4">
      <c r="D644">
        <v>29876.9230769231</v>
      </c>
    </row>
    <row r="645" spans="4:4">
      <c r="D645">
        <v>10108.7179487179</v>
      </c>
    </row>
    <row r="646" spans="4:4">
      <c r="D646">
        <v>5415.38461538462</v>
      </c>
    </row>
    <row r="647" spans="4:4">
      <c r="D647">
        <v>7169.23076923077</v>
      </c>
    </row>
    <row r="648" spans="4:4">
      <c r="D648">
        <v>12017.094017094</v>
      </c>
    </row>
    <row r="649" spans="4:4">
      <c r="D649">
        <v>6497.4358974359</v>
      </c>
    </row>
    <row r="650" spans="4:4">
      <c r="D650">
        <v>40358.9743589744</v>
      </c>
    </row>
    <row r="651" spans="4:4">
      <c r="D651">
        <v>9958.97435897436</v>
      </c>
    </row>
    <row r="652" spans="4:4">
      <c r="D652">
        <v>4430.76923076923</v>
      </c>
    </row>
    <row r="653" spans="4:4">
      <c r="D653">
        <v>4695.38461538462</v>
      </c>
    </row>
    <row r="654" spans="4:4">
      <c r="D654">
        <v>10108.7179487179</v>
      </c>
    </row>
    <row r="655" spans="4:4">
      <c r="D655">
        <v>24034.188034188</v>
      </c>
    </row>
    <row r="656" spans="4:4">
      <c r="D656">
        <v>7169.23076923077</v>
      </c>
    </row>
    <row r="657" spans="4:4">
      <c r="D657">
        <v>10405.1282051282</v>
      </c>
    </row>
    <row r="658" spans="4:4">
      <c r="D658">
        <v>5015.38461538462</v>
      </c>
    </row>
    <row r="659" spans="4:4">
      <c r="D659">
        <v>14338.4615384615</v>
      </c>
    </row>
    <row r="660" spans="4:4">
      <c r="D660">
        <v>12017.094017094</v>
      </c>
    </row>
    <row r="661" spans="4:4">
      <c r="D661">
        <v>20179.4871794872</v>
      </c>
    </row>
    <row r="662" spans="4:4">
      <c r="D662">
        <v>4695.38461538462</v>
      </c>
    </row>
    <row r="663" spans="4:4">
      <c r="D663">
        <v>9958.97435897436</v>
      </c>
    </row>
    <row r="664" spans="4:4">
      <c r="D664">
        <v>10108.7179487179</v>
      </c>
    </row>
    <row r="665" spans="4:4">
      <c r="D665">
        <v>41487.1794871795</v>
      </c>
    </row>
    <row r="666" spans="4:4">
      <c r="D666">
        <v>62564.1025641026</v>
      </c>
    </row>
    <row r="667" spans="4:4">
      <c r="D667">
        <v>15538.4615384615</v>
      </c>
    </row>
    <row r="668" spans="4:4">
      <c r="D668">
        <v>28512.8205128205</v>
      </c>
    </row>
    <row r="669" spans="4:4">
      <c r="D669">
        <v>67200</v>
      </c>
    </row>
    <row r="670" spans="4:4">
      <c r="D670">
        <v>3487.17948717949</v>
      </c>
    </row>
    <row r="671" spans="4:4">
      <c r="D671">
        <v>22051.2820512821</v>
      </c>
    </row>
    <row r="672" spans="4:4">
      <c r="D672">
        <v>52435.8974358974</v>
      </c>
    </row>
    <row r="673" spans="4:4">
      <c r="D673">
        <v>8752.13675213675</v>
      </c>
    </row>
    <row r="674" spans="4:4">
      <c r="D674">
        <v>14646.1538461538</v>
      </c>
    </row>
    <row r="675" spans="4:4">
      <c r="D675">
        <v>78205.1282051282</v>
      </c>
    </row>
    <row r="676" spans="4:4">
      <c r="D676">
        <v>7777.77777777778</v>
      </c>
    </row>
    <row r="677" spans="4:4">
      <c r="D677">
        <v>15538.4615384615</v>
      </c>
    </row>
    <row r="678" spans="4:4">
      <c r="D678">
        <v>7521.36752136752</v>
      </c>
    </row>
    <row r="679" spans="4:4">
      <c r="D679">
        <v>29401.7094017094</v>
      </c>
    </row>
    <row r="680" spans="4:4">
      <c r="D680">
        <v>22071.7948717949</v>
      </c>
    </row>
    <row r="681" spans="4:4">
      <c r="D681">
        <v>7777.78</v>
      </c>
    </row>
    <row r="682" spans="4:4">
      <c r="D682">
        <v>12649.5726495727</v>
      </c>
    </row>
    <row r="683" spans="4:4">
      <c r="D683">
        <v>21415.3846153846</v>
      </c>
    </row>
    <row r="684" spans="4:4">
      <c r="D684">
        <v>91897.4358974359</v>
      </c>
    </row>
    <row r="685" spans="4:4">
      <c r="D685">
        <v>24051.2820512821</v>
      </c>
    </row>
    <row r="686" spans="4:4">
      <c r="D686">
        <v>25982.905982906</v>
      </c>
    </row>
    <row r="687" spans="4:4">
      <c r="D687">
        <v>29294.8717948718</v>
      </c>
    </row>
    <row r="688" spans="4:4">
      <c r="D688">
        <v>60198.2905982906</v>
      </c>
    </row>
    <row r="689" spans="4:4">
      <c r="D689">
        <v>51530.7692307692</v>
      </c>
    </row>
    <row r="690" spans="4:4">
      <c r="D690">
        <v>75589.7435897436</v>
      </c>
    </row>
    <row r="691" spans="4:4">
      <c r="D691">
        <v>62000</v>
      </c>
    </row>
    <row r="692" spans="4:4">
      <c r="D692">
        <v>39786.3247863248</v>
      </c>
    </row>
    <row r="693" spans="4:4">
      <c r="D693">
        <v>23911.1111111111</v>
      </c>
    </row>
    <row r="695" spans="4:4">
      <c r="D695">
        <v>6512.82051282051</v>
      </c>
    </row>
    <row r="696" spans="4:4">
      <c r="D696">
        <v>11153.8461538462</v>
      </c>
    </row>
    <row r="697" spans="4:4">
      <c r="D697">
        <v>5051.28205128205</v>
      </c>
    </row>
    <row r="698" spans="4:4">
      <c r="D698">
        <v>1010.25641025641</v>
      </c>
    </row>
    <row r="699" spans="4:4">
      <c r="D699">
        <v>4625.64102564103</v>
      </c>
    </row>
    <row r="700" spans="4:4">
      <c r="D700">
        <v>1517.94871794872</v>
      </c>
    </row>
    <row r="701" spans="4:4">
      <c r="D701">
        <v>7641.02564102564</v>
      </c>
    </row>
    <row r="702" spans="4:4">
      <c r="D702">
        <v>11538.4615384615</v>
      </c>
    </row>
    <row r="703" spans="4:4">
      <c r="D703">
        <v>19015.3846153846</v>
      </c>
    </row>
    <row r="704" spans="4:4">
      <c r="D704">
        <v>1517.94871794872</v>
      </c>
    </row>
    <row r="705" spans="4:4">
      <c r="D705">
        <v>1908.54700854701</v>
      </c>
    </row>
    <row r="706" spans="4:4">
      <c r="D706">
        <v>1105.64102564103</v>
      </c>
    </row>
    <row r="707" spans="4:4">
      <c r="D707">
        <v>10574.358974359</v>
      </c>
    </row>
    <row r="708" spans="4:4">
      <c r="D708">
        <v>4871.79487179487</v>
      </c>
    </row>
    <row r="709" spans="4:4">
      <c r="D709">
        <v>809.91452991453</v>
      </c>
    </row>
    <row r="710" spans="4:4">
      <c r="D710">
        <v>288.888888888889</v>
      </c>
    </row>
    <row r="711" spans="4:4">
      <c r="D711">
        <v>1444.44444444444</v>
      </c>
    </row>
    <row r="712" spans="4:4">
      <c r="D712">
        <v>1664.95726495727</v>
      </c>
    </row>
    <row r="713" spans="4:4">
      <c r="D713">
        <v>187.179487179487</v>
      </c>
    </row>
    <row r="714" spans="4:4">
      <c r="D714">
        <v>373.162393162393</v>
      </c>
    </row>
    <row r="715" spans="4:4">
      <c r="D715">
        <v>10304.2735042735</v>
      </c>
    </row>
    <row r="716" spans="4:4">
      <c r="D716">
        <v>159.82905982906</v>
      </c>
    </row>
    <row r="717" spans="4:4">
      <c r="D717">
        <v>1492.30769230769</v>
      </c>
    </row>
    <row r="718" spans="4:4">
      <c r="D718">
        <v>1987.17948717949</v>
      </c>
    </row>
    <row r="719" spans="4:4">
      <c r="D719">
        <v>13743.5897435897</v>
      </c>
    </row>
    <row r="720" spans="4:4">
      <c r="D720">
        <v>374.358974358974</v>
      </c>
    </row>
    <row r="721" spans="4:4">
      <c r="D721">
        <v>714.871794871795</v>
      </c>
    </row>
    <row r="722" spans="4:4">
      <c r="D722">
        <v>337.606837606838</v>
      </c>
    </row>
    <row r="723" spans="4:4">
      <c r="D723">
        <v>12188.0341880342</v>
      </c>
    </row>
    <row r="724" spans="4:4">
      <c r="D724">
        <v>1517.94871794872</v>
      </c>
    </row>
    <row r="725" spans="4:4">
      <c r="D725">
        <v>1076.92307692308</v>
      </c>
    </row>
    <row r="726" spans="4:4">
      <c r="D726">
        <v>294.017094017094</v>
      </c>
    </row>
    <row r="727" spans="4:4">
      <c r="D727">
        <v>920</v>
      </c>
    </row>
    <row r="728" spans="4:4">
      <c r="D728">
        <v>782.051282051282</v>
      </c>
    </row>
    <row r="729" spans="4:4">
      <c r="D729">
        <v>3981.53846153846</v>
      </c>
    </row>
    <row r="730" spans="4:4">
      <c r="D730">
        <v>26205.1282051282</v>
      </c>
    </row>
    <row r="731" spans="4:4">
      <c r="D731">
        <v>371.794871794872</v>
      </c>
    </row>
    <row r="732" spans="4:4">
      <c r="D732">
        <v>653.846153846154</v>
      </c>
    </row>
    <row r="733" spans="4:4">
      <c r="D733">
        <v>11220.5128205128</v>
      </c>
    </row>
    <row r="734" spans="4:4">
      <c r="D734">
        <v>1144.44444444444</v>
      </c>
    </row>
    <row r="735" spans="4:4">
      <c r="D735">
        <v>1517.94871794872</v>
      </c>
    </row>
    <row r="736" spans="4:4">
      <c r="D736">
        <v>2606.92307692308</v>
      </c>
    </row>
    <row r="737" spans="4:4">
      <c r="D737">
        <v>3255.12820512821</v>
      </c>
    </row>
    <row r="738" spans="4:4">
      <c r="D738">
        <v>2292.30769230769</v>
      </c>
    </row>
    <row r="739" spans="4:4">
      <c r="D739">
        <v>129.273504273504</v>
      </c>
    </row>
    <row r="740" spans="4:4">
      <c r="D740">
        <v>8023.93162393162</v>
      </c>
    </row>
    <row r="741" spans="4:4">
      <c r="D741">
        <v>951.111111111111</v>
      </c>
    </row>
    <row r="742" spans="4:4">
      <c r="D742">
        <v>6923.07692307692</v>
      </c>
    </row>
    <row r="743" spans="4:4">
      <c r="D743">
        <v>708.376068376068</v>
      </c>
    </row>
    <row r="744" spans="4:4">
      <c r="D744">
        <v>829.230769230769</v>
      </c>
    </row>
    <row r="745" spans="4:4">
      <c r="D745">
        <v>6771.36752136752</v>
      </c>
    </row>
    <row r="746" spans="4:4">
      <c r="D746">
        <v>5128.20512820513</v>
      </c>
    </row>
    <row r="747" spans="4:4">
      <c r="D747">
        <v>408.786324786325</v>
      </c>
    </row>
    <row r="748" spans="4:4">
      <c r="D748">
        <v>2933.33333333333</v>
      </c>
    </row>
    <row r="749" spans="4:4">
      <c r="D749">
        <v>12594.8717948718</v>
      </c>
    </row>
    <row r="750" spans="4:4">
      <c r="D750">
        <v>185.470085470085</v>
      </c>
    </row>
    <row r="751" spans="4:4">
      <c r="D751">
        <v>519.65811965812</v>
      </c>
    </row>
    <row r="752" spans="4:4">
      <c r="D752">
        <v>124.786324786325</v>
      </c>
    </row>
    <row r="753" spans="4:4">
      <c r="D753">
        <v>1341.53846153846</v>
      </c>
    </row>
    <row r="754" spans="4:4">
      <c r="D754">
        <v>185.470085470085</v>
      </c>
    </row>
    <row r="755" spans="4:4">
      <c r="D755">
        <v>4806.83760683761</v>
      </c>
    </row>
    <row r="756" spans="4:4">
      <c r="D756">
        <v>1738.05128205128</v>
      </c>
    </row>
    <row r="757" spans="4:4">
      <c r="D757">
        <v>3255.55555555556</v>
      </c>
    </row>
    <row r="758" spans="4:4">
      <c r="D758">
        <v>923.076923076923</v>
      </c>
    </row>
    <row r="759" spans="4:4">
      <c r="D759">
        <v>974.358974358974</v>
      </c>
    </row>
    <row r="760" spans="4:4">
      <c r="D760">
        <v>606.837606837607</v>
      </c>
    </row>
    <row r="761" spans="4:4">
      <c r="D761">
        <v>294.358974358974</v>
      </c>
    </row>
    <row r="762" spans="4:4">
      <c r="D762">
        <v>27487.1794871795</v>
      </c>
    </row>
    <row r="763" spans="4:4">
      <c r="D763">
        <v>155.897435897436</v>
      </c>
    </row>
    <row r="764" spans="4:4">
      <c r="D764">
        <v>284.615384615385</v>
      </c>
    </row>
    <row r="765" spans="4:4">
      <c r="D765">
        <v>149.57264957265</v>
      </c>
    </row>
    <row r="766" spans="4:4">
      <c r="D766">
        <v>3049.23076923077</v>
      </c>
    </row>
    <row r="767" spans="4:4">
      <c r="D767">
        <v>45.1282051282051</v>
      </c>
    </row>
    <row r="768" spans="4:4">
      <c r="D768">
        <v>453.418803418803</v>
      </c>
    </row>
    <row r="769" spans="4:4">
      <c r="D769">
        <v>241.452991452991</v>
      </c>
    </row>
    <row r="770" spans="4:4">
      <c r="D770">
        <v>1882.90598290598</v>
      </c>
    </row>
    <row r="771" spans="4:4">
      <c r="D771">
        <v>3820.51282051282</v>
      </c>
    </row>
    <row r="772" spans="4:4">
      <c r="D772">
        <v>519.65811965812</v>
      </c>
    </row>
    <row r="773" spans="4:4">
      <c r="D773">
        <v>1658.46153846154</v>
      </c>
    </row>
    <row r="774" spans="4:4">
      <c r="D774">
        <v>803.418803418803</v>
      </c>
    </row>
    <row r="775" spans="4:4">
      <c r="D775">
        <v>23.0769230769231</v>
      </c>
    </row>
    <row r="776" spans="4:4">
      <c r="D776">
        <v>7515.89743589744</v>
      </c>
    </row>
    <row r="777" spans="4:4">
      <c r="D777">
        <v>149.57264957265</v>
      </c>
    </row>
    <row r="778" spans="4:4">
      <c r="D778">
        <v>1746.15384615385</v>
      </c>
    </row>
    <row r="779" spans="4:4">
      <c r="D779">
        <v>481.196581196581</v>
      </c>
    </row>
    <row r="780" spans="4:4">
      <c r="D780">
        <v>4806.83760683761</v>
      </c>
    </row>
    <row r="781" spans="4:4">
      <c r="D781">
        <v>600</v>
      </c>
    </row>
    <row r="782" spans="4:4">
      <c r="D782">
        <v>79.0598290598291</v>
      </c>
    </row>
    <row r="783" spans="4:4">
      <c r="D783">
        <v>149.57264957265</v>
      </c>
    </row>
    <row r="784" spans="4:4">
      <c r="D784">
        <v>27487.1794871795</v>
      </c>
    </row>
    <row r="785" spans="4:4">
      <c r="D785">
        <v>339.316239316239</v>
      </c>
    </row>
    <row r="786" spans="4:4">
      <c r="D786">
        <v>2512.13675213675</v>
      </c>
    </row>
    <row r="787" spans="4:4">
      <c r="D787">
        <v>270.598290598291</v>
      </c>
    </row>
    <row r="788" spans="4:4">
      <c r="D788">
        <v>435.897435897436</v>
      </c>
    </row>
    <row r="789" spans="4:4">
      <c r="D789">
        <v>5931.62393162393</v>
      </c>
    </row>
    <row r="790" spans="4:4">
      <c r="D790">
        <v>482.905982905983</v>
      </c>
    </row>
    <row r="791" spans="4:4">
      <c r="D791">
        <v>1144.44444444444</v>
      </c>
    </row>
    <row r="792" spans="4:4">
      <c r="D792">
        <v>11220.5128205128</v>
      </c>
    </row>
    <row r="793" spans="4:4">
      <c r="D793">
        <v>247.863247863248</v>
      </c>
    </row>
    <row r="794" spans="4:4">
      <c r="D794">
        <v>153.846153846154</v>
      </c>
    </row>
    <row r="795" spans="4:4">
      <c r="D795">
        <v>4637.60683760684</v>
      </c>
    </row>
    <row r="796" spans="4:4">
      <c r="D796">
        <v>2085.47008547009</v>
      </c>
    </row>
    <row r="797" spans="4:4">
      <c r="D797">
        <v>50.5555555555556</v>
      </c>
    </row>
    <row r="798" spans="4:4">
      <c r="D798">
        <v>343.931623931624</v>
      </c>
    </row>
    <row r="799" spans="4:4">
      <c r="D799">
        <v>12692.3076923077</v>
      </c>
    </row>
    <row r="800" spans="4:4">
      <c r="D800">
        <v>1517.94871794872</v>
      </c>
    </row>
    <row r="801" spans="4:4">
      <c r="D801">
        <v>708.376068376068</v>
      </c>
    </row>
    <row r="802" spans="4:4">
      <c r="D802">
        <v>9668.37606837607</v>
      </c>
    </row>
    <row r="803" spans="4:4">
      <c r="D803">
        <v>658.205128205128</v>
      </c>
    </row>
    <row r="804" spans="4:4">
      <c r="D804">
        <v>551.282051282051</v>
      </c>
    </row>
    <row r="805" spans="4:4">
      <c r="D805">
        <v>7948.71794871795</v>
      </c>
    </row>
    <row r="806" spans="4:4">
      <c r="D806">
        <v>12692.3076923077</v>
      </c>
    </row>
    <row r="807" spans="4:4">
      <c r="D807">
        <v>2740.17094017094</v>
      </c>
    </row>
    <row r="808" spans="4:4">
      <c r="D808">
        <v>1062.5641025641</v>
      </c>
    </row>
    <row r="809" spans="4:4">
      <c r="D809">
        <v>2668.37606837607</v>
      </c>
    </row>
    <row r="810" spans="4:4">
      <c r="D810">
        <v>8499.1452991453</v>
      </c>
    </row>
    <row r="811" spans="4:4">
      <c r="D811">
        <v>43.5897435897436</v>
      </c>
    </row>
    <row r="812" spans="4:4">
      <c r="D812">
        <v>53.8461538461538</v>
      </c>
    </row>
    <row r="813" spans="4:4">
      <c r="D813">
        <v>16367.5213675214</v>
      </c>
    </row>
    <row r="814" spans="4:4">
      <c r="D814">
        <v>141.196581196581</v>
      </c>
    </row>
    <row r="815" spans="4:4">
      <c r="D815">
        <v>185.897435897436</v>
      </c>
    </row>
    <row r="816" spans="4:4">
      <c r="D816">
        <v>3463.24786324786</v>
      </c>
    </row>
    <row r="817" spans="4:4">
      <c r="D817">
        <v>8471.79487179487</v>
      </c>
    </row>
    <row r="818" spans="4:4">
      <c r="D818">
        <v>12933.3333333333</v>
      </c>
    </row>
    <row r="819" spans="4:4">
      <c r="D819">
        <v>807.863247863248</v>
      </c>
    </row>
    <row r="820" spans="4:4">
      <c r="D820">
        <v>2622.05128205128</v>
      </c>
    </row>
    <row r="821" spans="4:4">
      <c r="D821">
        <v>794.871794871795</v>
      </c>
    </row>
    <row r="822" spans="4:4">
      <c r="D822">
        <v>862.735042735043</v>
      </c>
    </row>
    <row r="823" spans="4:4">
      <c r="D823">
        <v>334.188034188034</v>
      </c>
    </row>
    <row r="824" spans="4:4">
      <c r="D824">
        <v>230.769230769231</v>
      </c>
    </row>
    <row r="825" spans="4:4">
      <c r="D825">
        <v>289.74358974359</v>
      </c>
    </row>
    <row r="826" spans="4:4">
      <c r="D826">
        <v>12196.9230769231</v>
      </c>
    </row>
    <row r="827" spans="4:4">
      <c r="D827">
        <v>871.794871794872</v>
      </c>
    </row>
    <row r="828" spans="4:4">
      <c r="D828">
        <v>1176.92307692308</v>
      </c>
    </row>
    <row r="829" spans="4:4">
      <c r="D829">
        <v>487.179487179487</v>
      </c>
    </row>
    <row r="830" spans="4:4">
      <c r="D830">
        <v>838.461538461539</v>
      </c>
    </row>
    <row r="831" spans="4:4">
      <c r="D831">
        <v>1230.77</v>
      </c>
    </row>
    <row r="832" spans="4:4">
      <c r="D832">
        <v>512.82</v>
      </c>
    </row>
    <row r="833" spans="4:4">
      <c r="D833">
        <v>76.92</v>
      </c>
    </row>
    <row r="834" spans="4:4">
      <c r="D834">
        <v>398.72</v>
      </c>
    </row>
    <row r="835" spans="4:4">
      <c r="D835">
        <v>2461.54</v>
      </c>
    </row>
    <row r="836" spans="4:4">
      <c r="D836">
        <v>947.69</v>
      </c>
    </row>
    <row r="837" spans="4:4">
      <c r="D837">
        <v>31400</v>
      </c>
    </row>
    <row r="838" spans="4:4">
      <c r="D838">
        <v>16970.94</v>
      </c>
    </row>
    <row r="839" spans="4:4">
      <c r="D839">
        <v>12317.95</v>
      </c>
    </row>
    <row r="840" spans="4:4">
      <c r="D840">
        <v>12064.9572649573</v>
      </c>
    </row>
    <row r="841" spans="4:4">
      <c r="D841">
        <v>10324.7863247863</v>
      </c>
    </row>
    <row r="842" spans="4:4">
      <c r="D842">
        <v>683.760683760684</v>
      </c>
    </row>
    <row r="843" spans="4:4">
      <c r="D843">
        <v>12728.2051282051</v>
      </c>
    </row>
    <row r="844" spans="4:4">
      <c r="D844">
        <v>4900</v>
      </c>
    </row>
    <row r="845" spans="4:4">
      <c r="D845">
        <v>2102.5641025641</v>
      </c>
    </row>
    <row r="846" spans="4:4">
      <c r="D846">
        <v>6325.64102564103</v>
      </c>
    </row>
    <row r="847" spans="4:4">
      <c r="D847">
        <v>893.162393162393</v>
      </c>
    </row>
    <row r="848" spans="4:4">
      <c r="D848">
        <v>5702.5641025641</v>
      </c>
    </row>
    <row r="849" spans="4:4">
      <c r="D849">
        <v>3747.00854700855</v>
      </c>
    </row>
    <row r="850" spans="4:4">
      <c r="D850">
        <v>8528.20512820513</v>
      </c>
    </row>
    <row r="851" spans="4:4">
      <c r="D851">
        <v>190.08547008547</v>
      </c>
    </row>
    <row r="852" spans="4:4">
      <c r="D852">
        <v>12873.85</v>
      </c>
    </row>
    <row r="853" spans="4:4">
      <c r="D853">
        <v>7394.87</v>
      </c>
    </row>
    <row r="854" spans="4:4">
      <c r="D854">
        <v>4601.71</v>
      </c>
    </row>
    <row r="855" spans="4:4">
      <c r="D855">
        <v>1159.4</v>
      </c>
    </row>
    <row r="856" spans="4:4">
      <c r="D856">
        <v>153.85</v>
      </c>
    </row>
    <row r="857" spans="4:4">
      <c r="D857">
        <v>105.98</v>
      </c>
    </row>
    <row r="858" spans="4:4">
      <c r="D858">
        <v>384.62</v>
      </c>
    </row>
    <row r="859" spans="4:4">
      <c r="D859">
        <v>794.87</v>
      </c>
    </row>
    <row r="860" spans="4:4">
      <c r="D860">
        <v>1594.87</v>
      </c>
    </row>
    <row r="861" spans="4:4">
      <c r="D861">
        <v>4615.38</v>
      </c>
    </row>
    <row r="862" spans="4:4">
      <c r="D862">
        <v>14679.49</v>
      </c>
    </row>
    <row r="863" spans="4:4">
      <c r="D863">
        <v>64205.13</v>
      </c>
    </row>
    <row r="864" spans="4:4">
      <c r="D864">
        <v>22441.03</v>
      </c>
    </row>
    <row r="865" spans="4:4">
      <c r="D865">
        <v>11102.56</v>
      </c>
    </row>
    <row r="866" spans="4:4">
      <c r="D866">
        <v>48153.85</v>
      </c>
    </row>
    <row r="867" spans="4:4">
      <c r="D867">
        <v>16943.59</v>
      </c>
    </row>
    <row r="868" spans="4:4">
      <c r="D868">
        <v>17668.38</v>
      </c>
    </row>
    <row r="869" spans="4:4">
      <c r="D869">
        <v>11102.56</v>
      </c>
    </row>
    <row r="870" spans="4:4">
      <c r="D870">
        <v>2666.67</v>
      </c>
    </row>
    <row r="871" spans="4:4">
      <c r="D871">
        <v>1538.46</v>
      </c>
    </row>
    <row r="872" spans="4:4">
      <c r="D872">
        <v>-1947.35</v>
      </c>
    </row>
    <row r="873" spans="4:4">
      <c r="D873">
        <v>-2434.19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再见dr</cp:lastModifiedBy>
  <dcterms:created xsi:type="dcterms:W3CDTF">2015-01-01T07:11:00Z</dcterms:created>
  <dcterms:modified xsi:type="dcterms:W3CDTF">2017-11-30T12:47:07Z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