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re-Development" sheetId="1" r:id="rId1"/>
    <sheet name="System Evaluation" sheetId="3" r:id="rId2"/>
    <sheet name="Anova Test" sheetId="4" r:id="rId3"/>
    <sheet name="Anova Test Results" sheetId="5" r:id="rId4"/>
    <sheet name="Anova Test Results - Clean Data" sheetId="6" r:id="rId5"/>
  </sheets>
  <definedNames>
    <definedName name="_xlnm._FilterDatabase" localSheetId="1" hidden="1">'System Evaluation'!$A$1:$K$65</definedName>
  </definedNames>
  <calcPr calcId="145621"/>
</workbook>
</file>

<file path=xl/calcChain.xml><?xml version="1.0" encoding="utf-8"?>
<calcChain xmlns="http://schemas.openxmlformats.org/spreadsheetml/2006/main">
  <c r="E26" i="1" l="1"/>
  <c r="E28" i="1"/>
  <c r="E27" i="1"/>
  <c r="D23" i="1"/>
  <c r="D22" i="1"/>
  <c r="D21" i="1"/>
  <c r="C27" i="1"/>
  <c r="C26" i="1"/>
  <c r="B23" i="1"/>
  <c r="B22" i="1"/>
  <c r="B21" i="1"/>
  <c r="H69" i="3" l="1"/>
  <c r="H68" i="3"/>
  <c r="G69" i="3"/>
  <c r="G68" i="3"/>
  <c r="K9" i="3" l="1"/>
  <c r="K26" i="3"/>
  <c r="K27" i="3"/>
  <c r="K46" i="3"/>
  <c r="K47" i="3"/>
  <c r="K58" i="3"/>
  <c r="K59" i="3"/>
  <c r="K2" i="3"/>
  <c r="K3" i="3"/>
  <c r="K16" i="3"/>
  <c r="K17" i="3"/>
  <c r="K22" i="3"/>
  <c r="K23" i="3"/>
  <c r="K40" i="3"/>
  <c r="K41" i="3"/>
  <c r="K28" i="3"/>
  <c r="K29" i="3"/>
  <c r="K42" i="3"/>
  <c r="K43" i="3"/>
  <c r="K56" i="3"/>
  <c r="K57" i="3"/>
  <c r="K62" i="3"/>
  <c r="K63" i="3"/>
  <c r="K4" i="3"/>
  <c r="K5" i="3"/>
  <c r="K10" i="3"/>
  <c r="K11" i="3"/>
  <c r="K24" i="3"/>
  <c r="K25" i="3"/>
  <c r="K38" i="3"/>
  <c r="K39" i="3"/>
  <c r="K30" i="3"/>
  <c r="K31" i="3"/>
  <c r="K48" i="3"/>
  <c r="K49" i="3"/>
  <c r="K50" i="3"/>
  <c r="K51" i="3"/>
  <c r="K60" i="3"/>
  <c r="K61" i="3"/>
  <c r="K12" i="3"/>
  <c r="K13" i="3"/>
  <c r="K20" i="3"/>
  <c r="K21" i="3"/>
  <c r="K36" i="3"/>
  <c r="K37" i="3"/>
  <c r="K54" i="3"/>
  <c r="K55" i="3"/>
  <c r="K14" i="3"/>
  <c r="K15" i="3"/>
  <c r="K32" i="3"/>
  <c r="K33" i="3"/>
  <c r="K44" i="3"/>
  <c r="K45" i="3"/>
  <c r="K52" i="3"/>
  <c r="K53" i="3"/>
  <c r="K6" i="3"/>
  <c r="K7" i="3"/>
  <c r="K18" i="3"/>
  <c r="K19" i="3"/>
  <c r="K34" i="3"/>
  <c r="K35" i="3"/>
  <c r="K64" i="3"/>
  <c r="K65" i="3"/>
  <c r="K8" i="3"/>
  <c r="J9" i="3"/>
  <c r="J26" i="3"/>
  <c r="J27" i="3"/>
  <c r="J46" i="3"/>
  <c r="J47" i="3"/>
  <c r="J58" i="3"/>
  <c r="J59" i="3"/>
  <c r="J2" i="3"/>
  <c r="J3" i="3"/>
  <c r="J16" i="3"/>
  <c r="J17" i="3"/>
  <c r="J22" i="3"/>
  <c r="J23" i="3"/>
  <c r="J40" i="3"/>
  <c r="J41" i="3"/>
  <c r="J28" i="3"/>
  <c r="J29" i="3"/>
  <c r="J42" i="3"/>
  <c r="J43" i="3"/>
  <c r="J56" i="3"/>
  <c r="J57" i="3"/>
  <c r="J62" i="3"/>
  <c r="J63" i="3"/>
  <c r="J4" i="3"/>
  <c r="J5" i="3"/>
  <c r="J10" i="3"/>
  <c r="J11" i="3"/>
  <c r="J24" i="3"/>
  <c r="J25" i="3"/>
  <c r="J38" i="3"/>
  <c r="J39" i="3"/>
  <c r="J30" i="3"/>
  <c r="J31" i="3"/>
  <c r="J48" i="3"/>
  <c r="J49" i="3"/>
  <c r="J60" i="3"/>
  <c r="J61" i="3"/>
  <c r="J12" i="3"/>
  <c r="J13" i="3"/>
  <c r="J20" i="3"/>
  <c r="J21" i="3"/>
  <c r="J36" i="3"/>
  <c r="J37" i="3"/>
  <c r="J54" i="3"/>
  <c r="J55" i="3"/>
  <c r="J14" i="3"/>
  <c r="J15" i="3"/>
  <c r="J32" i="3"/>
  <c r="J33" i="3"/>
  <c r="J44" i="3"/>
  <c r="J45" i="3"/>
  <c r="J52" i="3"/>
  <c r="J53" i="3"/>
  <c r="J6" i="3"/>
  <c r="J7" i="3"/>
  <c r="J19" i="3"/>
  <c r="J34" i="3"/>
  <c r="J35" i="3"/>
  <c r="J64" i="3"/>
  <c r="J65" i="3"/>
  <c r="J8" i="3"/>
  <c r="K68" i="3" l="1"/>
  <c r="K69" i="3"/>
  <c r="J68" i="3"/>
  <c r="J69" i="3"/>
</calcChain>
</file>

<file path=xl/sharedStrings.xml><?xml version="1.0" encoding="utf-8"?>
<sst xmlns="http://schemas.openxmlformats.org/spreadsheetml/2006/main" count="287" uniqueCount="65">
  <si>
    <t>Black</t>
  </si>
  <si>
    <t>Color</t>
  </si>
  <si>
    <t>MaskOnColor</t>
  </si>
  <si>
    <t>AvgHighDepthColumns</t>
  </si>
  <si>
    <t>Depth</t>
  </si>
  <si>
    <t>DepthMaskOnColor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</si>
  <si>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</si>
  <si>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</si>
  <si>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</si>
  <si>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</si>
  <si>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</si>
  <si>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</si>
  <si>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</si>
  <si>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</si>
  <si>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</t>
  </si>
  <si>
    <t>Ticks</t>
  </si>
  <si>
    <t>Condition</t>
  </si>
  <si>
    <t>Visualization</t>
  </si>
  <si>
    <t>BumperHeight</t>
  </si>
  <si>
    <t>BumperDFT</t>
  </si>
  <si>
    <t>Difused</t>
  </si>
  <si>
    <t>Exploited</t>
  </si>
  <si>
    <t>NoMask</t>
  </si>
  <si>
    <t>Mask</t>
  </si>
  <si>
    <t>ErrorRate</t>
  </si>
  <si>
    <t>BPS</t>
  </si>
  <si>
    <t>Trial Length Millis</t>
  </si>
  <si>
    <t>Observation</t>
  </si>
  <si>
    <t>Angle</t>
  </si>
  <si>
    <t>Nro Hands</t>
  </si>
  <si>
    <t>Nro Heads Up</t>
  </si>
  <si>
    <t>Manuever</t>
  </si>
  <si>
    <t>Company</t>
  </si>
  <si>
    <t>Typing</t>
  </si>
  <si>
    <t>Call</t>
  </si>
  <si>
    <t>AVG</t>
  </si>
  <si>
    <t>STDEV</t>
  </si>
  <si>
    <t>MEAN</t>
  </si>
  <si>
    <t>Count 1</t>
  </si>
  <si>
    <t>Count 2</t>
  </si>
  <si>
    <t>Stop</t>
  </si>
  <si>
    <t>Dodge</t>
  </si>
  <si>
    <t>None</t>
  </si>
  <si>
    <t>Count None</t>
  </si>
  <si>
    <t>Count Dodge</t>
  </si>
  <si>
    <t>Count Stop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</si>
  <si>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</si>
  <si>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</si>
  <si>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</si>
  <si>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</si>
  <si>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</si>
  <si>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</si>
  <si>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</si>
  <si>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</si>
  <si>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</si>
  <si>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</si>
  <si>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</si>
  <si>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</si>
  <si>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</si>
  <si>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</si>
  <si>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</si>
  <si>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</si>
  <si>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</si>
  <si>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</si>
  <si>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Outliers have been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</si>
</sst>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2" fontId="0" fillId="0" borderId="0" xfId="1" applyNumberFormat="1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/>
  </sheetViews>
  <sheetFormatPr defaultRowHeight="15" x14ac:dyDescent="0.25"/>
  <sheetData>
    <row r="1" spans="1: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25">
      <c r="A2">
        <v>1</v>
      </c>
      <c r="B2">
        <v>45</v>
      </c>
      <c r="C2">
        <v>1</v>
      </c>
      <c r="D2">
        <v>0</v>
      </c>
      <c r="E2" t="s">
        <v>42</v>
      </c>
    </row>
    <row r="3" spans="1:8" x14ac:dyDescent="0.25">
      <c r="A3">
        <v>2</v>
      </c>
      <c r="B3">
        <v>45</v>
      </c>
      <c r="C3">
        <v>2</v>
      </c>
      <c r="D3">
        <v>3</v>
      </c>
      <c r="E3" t="s">
        <v>42</v>
      </c>
      <c r="F3">
        <v>1</v>
      </c>
    </row>
    <row r="4" spans="1:8" x14ac:dyDescent="0.25">
      <c r="A4">
        <v>3</v>
      </c>
      <c r="B4">
        <v>30</v>
      </c>
      <c r="C4">
        <v>2</v>
      </c>
      <c r="D4">
        <v>1</v>
      </c>
      <c r="E4" t="s">
        <v>42</v>
      </c>
    </row>
    <row r="5" spans="1:8" x14ac:dyDescent="0.25">
      <c r="A5">
        <v>4</v>
      </c>
      <c r="B5">
        <v>15</v>
      </c>
      <c r="C5">
        <v>1</v>
      </c>
      <c r="D5">
        <v>3</v>
      </c>
      <c r="E5" t="s">
        <v>42</v>
      </c>
    </row>
    <row r="6" spans="1:8" x14ac:dyDescent="0.25">
      <c r="A6">
        <v>5</v>
      </c>
      <c r="B6">
        <v>30</v>
      </c>
      <c r="C6">
        <v>1</v>
      </c>
      <c r="D6">
        <v>2</v>
      </c>
      <c r="E6" t="s">
        <v>41</v>
      </c>
    </row>
    <row r="7" spans="1:8" x14ac:dyDescent="0.25">
      <c r="A7">
        <v>6</v>
      </c>
      <c r="B7">
        <v>15</v>
      </c>
      <c r="C7">
        <v>2</v>
      </c>
      <c r="D7">
        <v>0</v>
      </c>
      <c r="E7" t="s">
        <v>40</v>
      </c>
      <c r="G7">
        <v>1</v>
      </c>
    </row>
    <row r="8" spans="1:8" x14ac:dyDescent="0.25">
      <c r="A8">
        <v>7</v>
      </c>
      <c r="B8">
        <v>30</v>
      </c>
      <c r="C8">
        <v>1</v>
      </c>
      <c r="D8">
        <v>2</v>
      </c>
      <c r="E8" t="s">
        <v>40</v>
      </c>
      <c r="G8">
        <v>1</v>
      </c>
    </row>
    <row r="9" spans="1:8" x14ac:dyDescent="0.25">
      <c r="A9">
        <v>8</v>
      </c>
      <c r="B9">
        <v>45</v>
      </c>
      <c r="C9">
        <v>1</v>
      </c>
      <c r="D9">
        <v>0</v>
      </c>
      <c r="E9" t="s">
        <v>42</v>
      </c>
    </row>
    <row r="10" spans="1:8" x14ac:dyDescent="0.25">
      <c r="A10">
        <v>9</v>
      </c>
      <c r="B10">
        <v>45</v>
      </c>
      <c r="C10">
        <v>1</v>
      </c>
      <c r="D10">
        <v>2</v>
      </c>
      <c r="E10" t="s">
        <v>42</v>
      </c>
      <c r="H10">
        <v>1</v>
      </c>
    </row>
    <row r="11" spans="1:8" x14ac:dyDescent="0.25">
      <c r="A11">
        <v>10</v>
      </c>
      <c r="B11">
        <v>45</v>
      </c>
      <c r="C11">
        <v>1</v>
      </c>
      <c r="D11">
        <v>3</v>
      </c>
      <c r="E11" t="s">
        <v>41</v>
      </c>
      <c r="G11">
        <v>1</v>
      </c>
    </row>
    <row r="12" spans="1:8" x14ac:dyDescent="0.25">
      <c r="A12">
        <v>11</v>
      </c>
      <c r="B12">
        <v>15</v>
      </c>
      <c r="C12">
        <v>2</v>
      </c>
      <c r="D12">
        <v>3</v>
      </c>
      <c r="E12" t="s">
        <v>40</v>
      </c>
      <c r="G12">
        <v>1</v>
      </c>
    </row>
    <row r="13" spans="1:8" x14ac:dyDescent="0.25">
      <c r="A13">
        <v>12</v>
      </c>
      <c r="B13">
        <v>15</v>
      </c>
      <c r="C13">
        <v>2</v>
      </c>
      <c r="D13">
        <v>2</v>
      </c>
      <c r="E13" t="s">
        <v>42</v>
      </c>
      <c r="G13">
        <v>1</v>
      </c>
    </row>
    <row r="14" spans="1:8" x14ac:dyDescent="0.25">
      <c r="A14">
        <v>13</v>
      </c>
      <c r="B14">
        <v>45</v>
      </c>
      <c r="C14">
        <v>2</v>
      </c>
      <c r="D14">
        <v>3</v>
      </c>
      <c r="E14" t="s">
        <v>42</v>
      </c>
      <c r="G14">
        <v>1</v>
      </c>
    </row>
    <row r="15" spans="1:8" x14ac:dyDescent="0.25">
      <c r="A15">
        <v>14</v>
      </c>
      <c r="B15">
        <v>15</v>
      </c>
      <c r="C15">
        <v>1</v>
      </c>
      <c r="D15">
        <v>2</v>
      </c>
      <c r="E15" t="s">
        <v>41</v>
      </c>
      <c r="G15">
        <v>1</v>
      </c>
    </row>
    <row r="16" spans="1:8" x14ac:dyDescent="0.25">
      <c r="A16">
        <v>15</v>
      </c>
      <c r="B16">
        <v>30</v>
      </c>
      <c r="C16">
        <v>1</v>
      </c>
      <c r="D16">
        <v>2</v>
      </c>
      <c r="E16" t="s">
        <v>41</v>
      </c>
      <c r="H16">
        <v>1</v>
      </c>
    </row>
    <row r="17" spans="1:7" x14ac:dyDescent="0.25">
      <c r="A17">
        <v>16</v>
      </c>
      <c r="B17">
        <v>30</v>
      </c>
      <c r="C17">
        <v>1</v>
      </c>
      <c r="D17">
        <v>3</v>
      </c>
      <c r="E17" t="s">
        <v>40</v>
      </c>
      <c r="G17">
        <v>1</v>
      </c>
    </row>
    <row r="18" spans="1:7" x14ac:dyDescent="0.25">
      <c r="A18">
        <v>17</v>
      </c>
      <c r="B18">
        <v>45</v>
      </c>
      <c r="C18">
        <v>1</v>
      </c>
      <c r="D18">
        <v>4</v>
      </c>
      <c r="E18" t="s">
        <v>41</v>
      </c>
      <c r="G18">
        <v>1</v>
      </c>
    </row>
    <row r="19" spans="1:7" x14ac:dyDescent="0.25">
      <c r="A19">
        <v>18</v>
      </c>
      <c r="B19">
        <v>30</v>
      </c>
      <c r="C19">
        <v>2</v>
      </c>
      <c r="D19">
        <v>0</v>
      </c>
      <c r="E19" t="s">
        <v>41</v>
      </c>
      <c r="G19">
        <v>1</v>
      </c>
    </row>
    <row r="20" spans="1:7" x14ac:dyDescent="0.25">
      <c r="A20">
        <v>19</v>
      </c>
      <c r="B20">
        <v>45</v>
      </c>
      <c r="C20">
        <v>2</v>
      </c>
      <c r="D20">
        <v>2</v>
      </c>
      <c r="E20" t="s">
        <v>41</v>
      </c>
      <c r="G20">
        <v>1</v>
      </c>
    </row>
    <row r="21" spans="1:7" x14ac:dyDescent="0.25">
      <c r="A21" t="s">
        <v>35</v>
      </c>
      <c r="B21">
        <f>AVERAGE(B2:B20)</f>
        <v>32.368421052631582</v>
      </c>
      <c r="D21">
        <f>AVERAGE(D2:D20)</f>
        <v>1.9473684210526316</v>
      </c>
    </row>
    <row r="22" spans="1:7" x14ac:dyDescent="0.25">
      <c r="A22" t="s">
        <v>36</v>
      </c>
      <c r="B22">
        <f>_xlfn.STDEV.P(B2:B20)</f>
        <v>12.179406805690668</v>
      </c>
      <c r="D22">
        <f>_xlfn.STDEV.P(D2:D20)</f>
        <v>1.1909166841036589</v>
      </c>
    </row>
    <row r="23" spans="1:7" x14ac:dyDescent="0.25">
      <c r="A23" t="s">
        <v>37</v>
      </c>
      <c r="B23">
        <f>MEDIAN(B2:B20)</f>
        <v>30</v>
      </c>
      <c r="D23">
        <f>MEDIAN(D2:D20)</f>
        <v>2</v>
      </c>
    </row>
    <row r="26" spans="1:7" x14ac:dyDescent="0.25">
      <c r="B26" s="6" t="s">
        <v>38</v>
      </c>
      <c r="C26">
        <f>COUNTIF(C2:C20,1)</f>
        <v>11</v>
      </c>
      <c r="D26" s="6" t="s">
        <v>43</v>
      </c>
      <c r="E26">
        <f>COUNTIF(E2:E20,E2)</f>
        <v>8</v>
      </c>
    </row>
    <row r="27" spans="1:7" x14ac:dyDescent="0.25">
      <c r="B27" s="6" t="s">
        <v>39</v>
      </c>
      <c r="C27">
        <f>COUNTIF(C2:C20,2)</f>
        <v>8</v>
      </c>
      <c r="D27" s="6" t="s">
        <v>44</v>
      </c>
      <c r="E27">
        <f>COUNTIF(E2:E20,2)</f>
        <v>0</v>
      </c>
    </row>
    <row r="28" spans="1:7" x14ac:dyDescent="0.25">
      <c r="D28" s="6" t="s">
        <v>45</v>
      </c>
      <c r="E28">
        <f>COUNTIF(E4:E22,1)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workbookViewId="0">
      <pane ySplit="1" topLeftCell="A34" activePane="bottomLeft" state="frozen"/>
      <selection pane="bottomLeft" activeCell="G64" sqref="G64:K65"/>
    </sheetView>
  </sheetViews>
  <sheetFormatPr defaultRowHeight="15" x14ac:dyDescent="0.25"/>
  <cols>
    <col min="1" max="1" width="12" bestFit="1" customWidth="1"/>
    <col min="2" max="2" width="19.28515625" style="1" bestFit="1" customWidth="1"/>
    <col min="3" max="3" width="9.7109375" style="1" bestFit="1" customWidth="1"/>
    <col min="4" max="4" width="21.85546875" bestFit="1" customWidth="1"/>
    <col min="5" max="5" width="14" bestFit="1" customWidth="1"/>
    <col min="6" max="6" width="11.28515625" bestFit="1" customWidth="1"/>
    <col min="7" max="7" width="19.28515625" bestFit="1" customWidth="1"/>
    <col min="8" max="8" width="7.85546875" bestFit="1" customWidth="1"/>
    <col min="9" max="9" width="9.42578125" bestFit="1" customWidth="1"/>
    <col min="10" max="10" width="25.85546875" bestFit="1" customWidth="1"/>
    <col min="11" max="11" width="12" bestFit="1" customWidth="1"/>
  </cols>
  <sheetData>
    <row r="1" spans="1:11" x14ac:dyDescent="0.25">
      <c r="A1" t="s">
        <v>14</v>
      </c>
      <c r="B1" s="1" t="s">
        <v>15</v>
      </c>
      <c r="C1" s="1" t="s">
        <v>16</v>
      </c>
      <c r="D1" t="s">
        <v>17</v>
      </c>
      <c r="E1" t="s">
        <v>18</v>
      </c>
      <c r="F1" t="s">
        <v>19</v>
      </c>
      <c r="G1" t="s">
        <v>26</v>
      </c>
      <c r="H1" t="s">
        <v>20</v>
      </c>
      <c r="I1" t="s">
        <v>21</v>
      </c>
      <c r="J1" t="s">
        <v>24</v>
      </c>
      <c r="K1" t="s">
        <v>25</v>
      </c>
    </row>
    <row r="2" spans="1:11" x14ac:dyDescent="0.25">
      <c r="A2" t="s">
        <v>6</v>
      </c>
      <c r="B2" s="1">
        <v>6.3469741080205798E+17</v>
      </c>
      <c r="C2" s="1" t="s">
        <v>0</v>
      </c>
      <c r="D2" t="s">
        <v>0</v>
      </c>
      <c r="E2">
        <v>147</v>
      </c>
      <c r="F2">
        <v>212</v>
      </c>
      <c r="G2">
        <v>155767</v>
      </c>
      <c r="H2">
        <v>296</v>
      </c>
      <c r="I2">
        <v>5</v>
      </c>
      <c r="J2" s="2">
        <f>I2/H2</f>
        <v>1.6891891891891893E-2</v>
      </c>
      <c r="K2">
        <f>(H2+I2)/(G2/1000)</f>
        <v>1.9323733525072706</v>
      </c>
    </row>
    <row r="3" spans="1:11" x14ac:dyDescent="0.25">
      <c r="A3" t="s">
        <v>6</v>
      </c>
      <c r="B3" s="1">
        <v>6.3469741268919296E+17</v>
      </c>
      <c r="C3" s="1" t="s">
        <v>0</v>
      </c>
      <c r="D3" t="s">
        <v>0</v>
      </c>
      <c r="E3">
        <v>147</v>
      </c>
      <c r="F3">
        <v>212</v>
      </c>
      <c r="G3">
        <v>173293</v>
      </c>
      <c r="H3">
        <v>334</v>
      </c>
      <c r="I3">
        <v>0</v>
      </c>
      <c r="J3" s="2">
        <f>I3/H3</f>
        <v>0</v>
      </c>
      <c r="K3">
        <f>(H3+I3)/(G3/1000)</f>
        <v>1.9273715614594933</v>
      </c>
    </row>
    <row r="4" spans="1:11" x14ac:dyDescent="0.25">
      <c r="A4" t="s">
        <v>6</v>
      </c>
      <c r="B4" s="1">
        <v>6.3469741514760205E+17</v>
      </c>
      <c r="C4" s="1" t="s">
        <v>1</v>
      </c>
      <c r="D4" t="s">
        <v>1</v>
      </c>
      <c r="E4">
        <v>147</v>
      </c>
      <c r="F4">
        <v>212</v>
      </c>
      <c r="G4">
        <v>182701</v>
      </c>
      <c r="H4">
        <v>352</v>
      </c>
      <c r="I4">
        <v>0</v>
      </c>
      <c r="J4" s="2">
        <f>I4/H4</f>
        <v>0</v>
      </c>
      <c r="K4">
        <f>(H4+I4)/(G4/1000)</f>
        <v>1.926645174355915</v>
      </c>
    </row>
    <row r="5" spans="1:11" x14ac:dyDescent="0.25">
      <c r="A5" t="s">
        <v>6</v>
      </c>
      <c r="B5" s="1">
        <v>6.3469741798150195E+17</v>
      </c>
      <c r="C5" s="1" t="s">
        <v>1</v>
      </c>
      <c r="D5" t="s">
        <v>1</v>
      </c>
      <c r="E5">
        <v>147</v>
      </c>
      <c r="F5">
        <v>212</v>
      </c>
      <c r="G5">
        <v>178693</v>
      </c>
      <c r="H5">
        <v>345</v>
      </c>
      <c r="I5">
        <v>0</v>
      </c>
      <c r="J5" s="2">
        <f>I5/H5</f>
        <v>0</v>
      </c>
      <c r="K5">
        <f>(H5+I5)/(G5/1000)</f>
        <v>1.9306855892508379</v>
      </c>
    </row>
    <row r="6" spans="1:11" x14ac:dyDescent="0.25">
      <c r="A6" t="s">
        <v>6</v>
      </c>
      <c r="B6" s="1">
        <v>6.3469742153862106E+17</v>
      </c>
      <c r="C6" s="1" t="s">
        <v>23</v>
      </c>
      <c r="D6" t="s">
        <v>2</v>
      </c>
      <c r="E6">
        <v>147</v>
      </c>
      <c r="F6">
        <v>212</v>
      </c>
      <c r="G6">
        <v>159684</v>
      </c>
      <c r="H6">
        <v>303</v>
      </c>
      <c r="I6">
        <v>3</v>
      </c>
      <c r="J6" s="2">
        <f>I6/H6</f>
        <v>9.9009900990099011E-3</v>
      </c>
      <c r="K6">
        <f>(H6+I6)/(G6/1000)</f>
        <v>1.9162846622078606</v>
      </c>
    </row>
    <row r="7" spans="1:11" x14ac:dyDescent="0.25">
      <c r="A7" t="s">
        <v>6</v>
      </c>
      <c r="B7" s="1">
        <v>6.3469742383432102E+17</v>
      </c>
      <c r="C7" s="1" t="s">
        <v>23</v>
      </c>
      <c r="D7" t="s">
        <v>2</v>
      </c>
      <c r="E7">
        <v>147</v>
      </c>
      <c r="F7">
        <v>212</v>
      </c>
      <c r="G7">
        <v>157124</v>
      </c>
      <c r="H7">
        <v>298</v>
      </c>
      <c r="I7">
        <v>3</v>
      </c>
      <c r="J7" s="2">
        <f>I7/H7</f>
        <v>1.0067114093959731E-2</v>
      </c>
      <c r="K7">
        <f>(H7+I7)/(G7/1000)</f>
        <v>1.9156844275858558</v>
      </c>
    </row>
    <row r="8" spans="1:11" x14ac:dyDescent="0.25">
      <c r="A8" t="s">
        <v>6</v>
      </c>
      <c r="B8" s="1">
        <v>6.3469742688365798E+17</v>
      </c>
      <c r="C8" s="1" t="s">
        <v>22</v>
      </c>
      <c r="D8" t="s">
        <v>3</v>
      </c>
      <c r="E8">
        <v>147</v>
      </c>
      <c r="F8">
        <v>212</v>
      </c>
      <c r="G8">
        <v>158112</v>
      </c>
      <c r="H8">
        <v>300</v>
      </c>
      <c r="I8">
        <v>2</v>
      </c>
      <c r="J8" s="2">
        <f>I8/H8</f>
        <v>6.6666666666666671E-3</v>
      </c>
      <c r="K8">
        <f>(H8+I8)/(G8/1000)</f>
        <v>1.9100384537543007</v>
      </c>
    </row>
    <row r="9" spans="1:11" x14ac:dyDescent="0.25">
      <c r="A9" t="s">
        <v>6</v>
      </c>
      <c r="B9" s="1">
        <v>6.3469742946593101E+17</v>
      </c>
      <c r="C9" s="1" t="s">
        <v>22</v>
      </c>
      <c r="D9" t="s">
        <v>3</v>
      </c>
      <c r="E9">
        <v>147</v>
      </c>
      <c r="F9">
        <v>212</v>
      </c>
      <c r="G9">
        <v>148422</v>
      </c>
      <c r="H9">
        <v>284</v>
      </c>
      <c r="I9">
        <v>1</v>
      </c>
      <c r="J9" s="2">
        <f>I9/H9</f>
        <v>3.5211267605633804E-3</v>
      </c>
      <c r="K9">
        <f>(H9+I9)/(G9/1000)</f>
        <v>1.9202005093584509</v>
      </c>
    </row>
    <row r="10" spans="1:11" x14ac:dyDescent="0.25">
      <c r="A10" t="s">
        <v>7</v>
      </c>
      <c r="B10" s="1">
        <v>6.3469748486295194E+17</v>
      </c>
      <c r="C10" s="1" t="s">
        <v>1</v>
      </c>
      <c r="D10" t="s">
        <v>1</v>
      </c>
      <c r="E10">
        <v>150</v>
      </c>
      <c r="F10">
        <v>165</v>
      </c>
      <c r="G10">
        <v>107723</v>
      </c>
      <c r="H10">
        <v>206</v>
      </c>
      <c r="I10">
        <v>0</v>
      </c>
      <c r="J10" s="2">
        <f>I10/H10</f>
        <v>0</v>
      </c>
      <c r="K10">
        <f>(H10+I10)/(G10/1000)</f>
        <v>1.9123121338989817</v>
      </c>
    </row>
    <row r="11" spans="1:11" x14ac:dyDescent="0.25">
      <c r="A11" t="s">
        <v>7</v>
      </c>
      <c r="B11" s="1">
        <v>6.3469748645431002E+17</v>
      </c>
      <c r="C11" s="1" t="s">
        <v>1</v>
      </c>
      <c r="D11" t="s">
        <v>1</v>
      </c>
      <c r="E11">
        <v>150</v>
      </c>
      <c r="F11">
        <v>165</v>
      </c>
      <c r="G11">
        <v>106730</v>
      </c>
      <c r="H11">
        <v>206</v>
      </c>
      <c r="I11">
        <v>0</v>
      </c>
      <c r="J11" s="2">
        <f>I11/H11</f>
        <v>0</v>
      </c>
      <c r="K11">
        <f>(H11+I11)/(G11/1000)</f>
        <v>1.9301040007495549</v>
      </c>
    </row>
    <row r="12" spans="1:11" x14ac:dyDescent="0.25">
      <c r="A12" t="s">
        <v>7</v>
      </c>
      <c r="B12" s="1">
        <v>6.3469748915280294E+17</v>
      </c>
      <c r="C12" s="1" t="s">
        <v>22</v>
      </c>
      <c r="D12" t="s">
        <v>4</v>
      </c>
      <c r="E12">
        <v>150</v>
      </c>
      <c r="F12">
        <v>165</v>
      </c>
      <c r="G12">
        <v>108488</v>
      </c>
      <c r="H12">
        <v>208</v>
      </c>
      <c r="I12">
        <v>1</v>
      </c>
      <c r="J12" s="2">
        <f>I12/H12</f>
        <v>4.807692307692308E-3</v>
      </c>
      <c r="K12">
        <f>(H12+I12)/(G12/1000)</f>
        <v>1.9264803480569279</v>
      </c>
    </row>
    <row r="13" spans="1:11" x14ac:dyDescent="0.25">
      <c r="A13" t="s">
        <v>7</v>
      </c>
      <c r="B13" s="1">
        <v>6.3469749066288602E+17</v>
      </c>
      <c r="C13" s="1" t="s">
        <v>22</v>
      </c>
      <c r="D13" t="s">
        <v>4</v>
      </c>
      <c r="E13">
        <v>150</v>
      </c>
      <c r="F13">
        <v>165</v>
      </c>
      <c r="G13">
        <v>107879</v>
      </c>
      <c r="H13">
        <v>206</v>
      </c>
      <c r="I13">
        <v>0</v>
      </c>
      <c r="J13" s="2">
        <f>I13/H13</f>
        <v>0</v>
      </c>
      <c r="K13">
        <f>(H13+I13)/(G13/1000)</f>
        <v>1.909546807070885</v>
      </c>
    </row>
    <row r="14" spans="1:11" x14ac:dyDescent="0.25">
      <c r="A14" t="s">
        <v>7</v>
      </c>
      <c r="B14" s="1">
        <v>6.3469749329613504E+17</v>
      </c>
      <c r="C14" s="1" t="s">
        <v>23</v>
      </c>
      <c r="D14" t="s">
        <v>5</v>
      </c>
      <c r="E14">
        <v>150</v>
      </c>
      <c r="F14">
        <v>165</v>
      </c>
      <c r="G14">
        <v>108739</v>
      </c>
      <c r="H14">
        <v>210</v>
      </c>
      <c r="I14">
        <v>0</v>
      </c>
      <c r="J14" s="2">
        <f>I14/H14</f>
        <v>0</v>
      </c>
      <c r="K14">
        <f>(H14+I14)/(G14/1000)</f>
        <v>1.9312298255455724</v>
      </c>
    </row>
    <row r="15" spans="1:11" x14ac:dyDescent="0.25">
      <c r="A15" t="s">
        <v>7</v>
      </c>
      <c r="B15" s="1">
        <v>6.3469749468796902E+17</v>
      </c>
      <c r="C15" s="1" t="s">
        <v>23</v>
      </c>
      <c r="D15" t="s">
        <v>5</v>
      </c>
      <c r="E15">
        <v>150</v>
      </c>
      <c r="F15">
        <v>165</v>
      </c>
      <c r="G15">
        <v>112298</v>
      </c>
      <c r="H15">
        <v>217</v>
      </c>
      <c r="I15">
        <v>0</v>
      </c>
      <c r="J15" s="2">
        <f>I15/H15</f>
        <v>0</v>
      </c>
      <c r="K15">
        <f>(H15+I15)/(G15/1000)</f>
        <v>1.9323585460115051</v>
      </c>
    </row>
    <row r="16" spans="1:11" x14ac:dyDescent="0.25">
      <c r="A16" t="s">
        <v>7</v>
      </c>
      <c r="B16" s="1">
        <v>6.3469749689069299E+17</v>
      </c>
      <c r="C16" s="1" t="s">
        <v>0</v>
      </c>
      <c r="D16" t="s">
        <v>0</v>
      </c>
      <c r="E16">
        <v>150</v>
      </c>
      <c r="F16">
        <v>165</v>
      </c>
      <c r="G16">
        <v>105565</v>
      </c>
      <c r="H16">
        <v>204</v>
      </c>
      <c r="I16">
        <v>0</v>
      </c>
      <c r="J16" s="2">
        <f>I16/H16</f>
        <v>0</v>
      </c>
      <c r="K16">
        <f>(H16+I16)/(G16/1000)</f>
        <v>1.932458674750154</v>
      </c>
    </row>
    <row r="17" spans="1:11" x14ac:dyDescent="0.25">
      <c r="A17" t="s">
        <v>7</v>
      </c>
      <c r="B17" s="1">
        <v>6.3469749838033997E+17</v>
      </c>
      <c r="C17" s="1" t="s">
        <v>0</v>
      </c>
      <c r="D17" t="s">
        <v>0</v>
      </c>
      <c r="E17">
        <v>150</v>
      </c>
      <c r="F17">
        <v>165</v>
      </c>
      <c r="G17">
        <v>110603</v>
      </c>
      <c r="H17">
        <v>214</v>
      </c>
      <c r="I17">
        <v>0</v>
      </c>
      <c r="J17" s="2">
        <f>I17/H17</f>
        <v>0</v>
      </c>
      <c r="K17">
        <f>(H17+I17)/(G17/1000)</f>
        <v>1.9348480601791995</v>
      </c>
    </row>
    <row r="18" spans="1:11" x14ac:dyDescent="0.25">
      <c r="A18" t="s">
        <v>8</v>
      </c>
      <c r="B18" s="1">
        <v>6.3469750517668595E+17</v>
      </c>
      <c r="C18" s="1" t="s">
        <v>23</v>
      </c>
      <c r="D18" t="s">
        <v>2</v>
      </c>
      <c r="E18">
        <v>150</v>
      </c>
      <c r="F18">
        <v>165</v>
      </c>
      <c r="G18">
        <v>141634</v>
      </c>
      <c r="H18">
        <v>237</v>
      </c>
      <c r="I18">
        <v>24</v>
      </c>
      <c r="J18" s="2">
        <v>0</v>
      </c>
      <c r="K18">
        <f>(H18+I18)/(G18/1000)</f>
        <v>1.8427778640721861</v>
      </c>
    </row>
    <row r="19" spans="1:11" x14ac:dyDescent="0.25">
      <c r="A19" t="s">
        <v>8</v>
      </c>
      <c r="B19" s="1">
        <v>6.3469750798703104E+17</v>
      </c>
      <c r="C19" s="1" t="s">
        <v>23</v>
      </c>
      <c r="D19" t="s">
        <v>2</v>
      </c>
      <c r="E19">
        <v>150</v>
      </c>
      <c r="F19">
        <v>165</v>
      </c>
      <c r="G19">
        <v>144331</v>
      </c>
      <c r="H19">
        <v>262</v>
      </c>
      <c r="I19">
        <v>11</v>
      </c>
      <c r="J19" s="2">
        <f>I19/H19</f>
        <v>4.1984732824427481E-2</v>
      </c>
      <c r="K19">
        <f>(H19+I19)/(G19/1000)</f>
        <v>1.8914855436462024</v>
      </c>
    </row>
    <row r="20" spans="1:11" x14ac:dyDescent="0.25">
      <c r="A20" t="s">
        <v>8</v>
      </c>
      <c r="B20" s="1">
        <v>6.3469751112606899E+17</v>
      </c>
      <c r="C20" s="1" t="s">
        <v>22</v>
      </c>
      <c r="D20" t="s">
        <v>4</v>
      </c>
      <c r="E20">
        <v>150</v>
      </c>
      <c r="F20">
        <v>165</v>
      </c>
      <c r="G20">
        <v>132818</v>
      </c>
      <c r="H20">
        <v>249</v>
      </c>
      <c r="I20">
        <v>3</v>
      </c>
      <c r="J20" s="2">
        <f>I20/H20</f>
        <v>1.2048192771084338E-2</v>
      </c>
      <c r="K20">
        <f>(H20+I20)/(G20/1000)</f>
        <v>1.8973331927901338</v>
      </c>
    </row>
    <row r="21" spans="1:11" x14ac:dyDescent="0.25">
      <c r="A21" t="s">
        <v>8</v>
      </c>
      <c r="B21" s="1">
        <v>6.3469751335000896E+17</v>
      </c>
      <c r="C21" s="1" t="s">
        <v>22</v>
      </c>
      <c r="D21" t="s">
        <v>4</v>
      </c>
      <c r="E21">
        <v>150</v>
      </c>
      <c r="F21">
        <v>165</v>
      </c>
      <c r="G21">
        <v>132421</v>
      </c>
      <c r="H21">
        <v>252</v>
      </c>
      <c r="I21">
        <v>2</v>
      </c>
      <c r="J21" s="2">
        <f>I21/H21</f>
        <v>7.9365079365079361E-3</v>
      </c>
      <c r="K21">
        <f>(H21+I21)/(G21/1000)</f>
        <v>1.9181247687300353</v>
      </c>
    </row>
    <row r="22" spans="1:11" x14ac:dyDescent="0.25">
      <c r="A22" t="s">
        <v>8</v>
      </c>
      <c r="B22" s="1">
        <v>6.3469751641213901E+17</v>
      </c>
      <c r="C22" s="1" t="s">
        <v>0</v>
      </c>
      <c r="D22" t="s">
        <v>0</v>
      </c>
      <c r="E22">
        <v>150</v>
      </c>
      <c r="F22">
        <v>165</v>
      </c>
      <c r="G22">
        <v>136895</v>
      </c>
      <c r="H22">
        <v>242</v>
      </c>
      <c r="I22">
        <v>15</v>
      </c>
      <c r="J22" s="2">
        <f>I22/H22</f>
        <v>6.1983471074380167E-2</v>
      </c>
      <c r="K22">
        <f>(H22+I22)/(G22/1000)</f>
        <v>1.8773512546111981</v>
      </c>
    </row>
    <row r="23" spans="1:11" x14ac:dyDescent="0.25">
      <c r="A23" t="s">
        <v>8</v>
      </c>
      <c r="B23" s="1">
        <v>6.3469751850410202E+17</v>
      </c>
      <c r="C23" s="1" t="s">
        <v>0</v>
      </c>
      <c r="D23" t="s">
        <v>0</v>
      </c>
      <c r="E23">
        <v>150</v>
      </c>
      <c r="F23">
        <v>165</v>
      </c>
      <c r="G23">
        <v>132528</v>
      </c>
      <c r="H23">
        <v>249</v>
      </c>
      <c r="I23">
        <v>3</v>
      </c>
      <c r="J23" s="2">
        <f>I23/H23</f>
        <v>1.2048192771084338E-2</v>
      </c>
      <c r="K23">
        <f>(H23+I23)/(G23/1000)</f>
        <v>1.901484969214053</v>
      </c>
    </row>
    <row r="24" spans="1:11" x14ac:dyDescent="0.25">
      <c r="A24" t="s">
        <v>8</v>
      </c>
      <c r="B24" s="1">
        <v>6.3469752034552896E+17</v>
      </c>
      <c r="C24" s="1" t="s">
        <v>1</v>
      </c>
      <c r="D24" t="s">
        <v>1</v>
      </c>
      <c r="E24">
        <v>150</v>
      </c>
      <c r="F24">
        <v>165</v>
      </c>
      <c r="G24">
        <v>129483</v>
      </c>
      <c r="H24">
        <v>246</v>
      </c>
      <c r="I24">
        <v>1</v>
      </c>
      <c r="J24" s="2">
        <f>I24/H24</f>
        <v>4.0650406504065045E-3</v>
      </c>
      <c r="K24">
        <f>(H24+I24)/(G24/1000)</f>
        <v>1.9075863240734305</v>
      </c>
    </row>
    <row r="25" spans="1:11" x14ac:dyDescent="0.25">
      <c r="A25" t="s">
        <v>8</v>
      </c>
      <c r="B25" s="1">
        <v>6.3469752248123302E+17</v>
      </c>
      <c r="C25" s="1" t="s">
        <v>1</v>
      </c>
      <c r="D25" t="s">
        <v>1</v>
      </c>
      <c r="E25">
        <v>150</v>
      </c>
      <c r="F25">
        <v>165</v>
      </c>
      <c r="G25">
        <v>131609</v>
      </c>
      <c r="H25">
        <v>254</v>
      </c>
      <c r="I25">
        <v>0</v>
      </c>
      <c r="J25" s="2">
        <f>I25/H25</f>
        <v>0</v>
      </c>
      <c r="K25">
        <f>(H25+I25)/(G25/1000)</f>
        <v>1.9299591973193322</v>
      </c>
    </row>
    <row r="26" spans="1:11" x14ac:dyDescent="0.25">
      <c r="A26" t="s">
        <v>9</v>
      </c>
      <c r="B26" s="1">
        <v>6.3469824125520499E+17</v>
      </c>
      <c r="C26" s="1" t="s">
        <v>22</v>
      </c>
      <c r="D26" t="s">
        <v>3</v>
      </c>
      <c r="E26">
        <v>150</v>
      </c>
      <c r="F26">
        <v>165</v>
      </c>
      <c r="G26">
        <v>135119</v>
      </c>
      <c r="H26">
        <v>259</v>
      </c>
      <c r="I26">
        <v>0</v>
      </c>
      <c r="J26" s="2">
        <f>I26/H26</f>
        <v>0</v>
      </c>
      <c r="K26">
        <f>(H26+I26)/(G26/1000)</f>
        <v>1.9168288693670024</v>
      </c>
    </row>
    <row r="27" spans="1:11" x14ac:dyDescent="0.25">
      <c r="A27" t="s">
        <v>9</v>
      </c>
      <c r="B27" s="1">
        <v>6.3469824372640602E+17</v>
      </c>
      <c r="C27" s="1" t="s">
        <v>22</v>
      </c>
      <c r="D27" t="s">
        <v>3</v>
      </c>
      <c r="E27">
        <v>150</v>
      </c>
      <c r="F27">
        <v>165</v>
      </c>
      <c r="G27">
        <v>131484</v>
      </c>
      <c r="H27">
        <v>254</v>
      </c>
      <c r="I27">
        <v>0</v>
      </c>
      <c r="J27" s="2">
        <f>I27/H27</f>
        <v>0</v>
      </c>
      <c r="K27">
        <f>(H27+I27)/(G27/1000)</f>
        <v>1.9317939825377992</v>
      </c>
    </row>
    <row r="28" spans="1:11" x14ac:dyDescent="0.25">
      <c r="A28" t="s">
        <v>9</v>
      </c>
      <c r="B28" s="1">
        <v>6.3469825003782502E+17</v>
      </c>
      <c r="C28" s="1" t="s">
        <v>0</v>
      </c>
      <c r="D28" t="s">
        <v>0</v>
      </c>
      <c r="E28">
        <v>150</v>
      </c>
      <c r="F28">
        <v>165</v>
      </c>
      <c r="G28">
        <v>141145</v>
      </c>
      <c r="H28">
        <v>265</v>
      </c>
      <c r="I28">
        <v>6</v>
      </c>
      <c r="J28" s="2">
        <f>I28/H28</f>
        <v>2.2641509433962263E-2</v>
      </c>
      <c r="K28">
        <f>(H28+I28)/(G28/1000)</f>
        <v>1.9200113358602853</v>
      </c>
    </row>
    <row r="29" spans="1:11" x14ac:dyDescent="0.25">
      <c r="A29" t="s">
        <v>9</v>
      </c>
      <c r="B29" s="1">
        <v>6.3469825003782502E+17</v>
      </c>
      <c r="C29" s="1" t="s">
        <v>0</v>
      </c>
      <c r="D29" t="s">
        <v>0</v>
      </c>
      <c r="E29">
        <v>150</v>
      </c>
      <c r="F29">
        <v>165</v>
      </c>
      <c r="G29">
        <v>142577</v>
      </c>
      <c r="H29">
        <v>267</v>
      </c>
      <c r="I29">
        <v>5</v>
      </c>
      <c r="J29" s="2">
        <f>I29/H29</f>
        <v>1.8726591760299626E-2</v>
      </c>
      <c r="K29">
        <f>(H29+I29)/(G29/1000)</f>
        <v>1.9077410802583867</v>
      </c>
    </row>
    <row r="30" spans="1:11" x14ac:dyDescent="0.25">
      <c r="A30" t="s">
        <v>9</v>
      </c>
      <c r="B30" s="1">
        <v>6.3469825217627597E+17</v>
      </c>
      <c r="C30" s="1" t="s">
        <v>1</v>
      </c>
      <c r="D30" t="s">
        <v>1</v>
      </c>
      <c r="E30">
        <v>150</v>
      </c>
      <c r="F30">
        <v>165</v>
      </c>
      <c r="G30">
        <v>126797</v>
      </c>
      <c r="H30">
        <v>243</v>
      </c>
      <c r="I30">
        <v>0</v>
      </c>
      <c r="J30" s="2">
        <f>I30/H30</f>
        <v>0</v>
      </c>
      <c r="K30">
        <f>(H30+I30)/(G30/1000)</f>
        <v>1.9164491273452842</v>
      </c>
    </row>
    <row r="31" spans="1:11" x14ac:dyDescent="0.25">
      <c r="A31" t="s">
        <v>9</v>
      </c>
      <c r="B31" s="1">
        <v>6.3469825551856602E+17</v>
      </c>
      <c r="C31" s="1" t="s">
        <v>1</v>
      </c>
      <c r="D31" t="s">
        <v>1</v>
      </c>
      <c r="E31">
        <v>150</v>
      </c>
      <c r="F31">
        <v>165</v>
      </c>
      <c r="G31">
        <v>122236</v>
      </c>
      <c r="H31">
        <v>235</v>
      </c>
      <c r="I31">
        <v>0</v>
      </c>
      <c r="J31" s="2">
        <f>I31/H31</f>
        <v>0</v>
      </c>
      <c r="K31">
        <f>(H31+I31)/(G31/1000)</f>
        <v>1.9225105533558036</v>
      </c>
    </row>
    <row r="32" spans="1:11" x14ac:dyDescent="0.25">
      <c r="A32" t="s">
        <v>9</v>
      </c>
      <c r="B32" s="1">
        <v>6.3469825814561101E+17</v>
      </c>
      <c r="C32" s="1" t="s">
        <v>23</v>
      </c>
      <c r="D32" t="s">
        <v>5</v>
      </c>
      <c r="E32">
        <v>150</v>
      </c>
      <c r="F32">
        <v>165</v>
      </c>
      <c r="G32">
        <v>135158</v>
      </c>
      <c r="H32">
        <v>261</v>
      </c>
      <c r="I32">
        <v>0</v>
      </c>
      <c r="J32" s="2">
        <f>I32/H32</f>
        <v>0</v>
      </c>
      <c r="K32">
        <f>(H32+I32)/(G32/1000)</f>
        <v>1.9310732624040015</v>
      </c>
    </row>
    <row r="33" spans="1:11" x14ac:dyDescent="0.25">
      <c r="A33" t="s">
        <v>9</v>
      </c>
      <c r="B33" s="1">
        <v>6.3469826142021299E+17</v>
      </c>
      <c r="C33" s="1" t="s">
        <v>23</v>
      </c>
      <c r="D33" t="s">
        <v>5</v>
      </c>
      <c r="E33">
        <v>150</v>
      </c>
      <c r="F33">
        <v>165</v>
      </c>
      <c r="G33">
        <v>124954</v>
      </c>
      <c r="H33">
        <v>241</v>
      </c>
      <c r="I33">
        <v>0</v>
      </c>
      <c r="J33" s="2">
        <f>I33/H33</f>
        <v>0</v>
      </c>
      <c r="K33">
        <f>(H33+I33)/(G33/1000)</f>
        <v>1.9287097651935914</v>
      </c>
    </row>
    <row r="34" spans="1:11" x14ac:dyDescent="0.25">
      <c r="A34" t="s">
        <v>10</v>
      </c>
      <c r="B34" s="1">
        <v>6.3469758221609702E+17</v>
      </c>
      <c r="C34" s="1" t="s">
        <v>23</v>
      </c>
      <c r="D34" t="s">
        <v>2</v>
      </c>
      <c r="E34">
        <v>150</v>
      </c>
      <c r="F34">
        <v>165</v>
      </c>
      <c r="G34">
        <v>141918</v>
      </c>
      <c r="H34">
        <v>270</v>
      </c>
      <c r="I34">
        <v>1</v>
      </c>
      <c r="J34" s="2">
        <f>I34/H34</f>
        <v>3.7037037037037038E-3</v>
      </c>
      <c r="K34">
        <f>(H34+I34)/(G34/1000)</f>
        <v>1.9095534040784115</v>
      </c>
    </row>
    <row r="35" spans="1:11" x14ac:dyDescent="0.25">
      <c r="A35" t="s">
        <v>10</v>
      </c>
      <c r="B35" s="1">
        <v>6.34697584218672E+17</v>
      </c>
      <c r="C35" s="1" t="s">
        <v>23</v>
      </c>
      <c r="D35" t="s">
        <v>2</v>
      </c>
      <c r="E35">
        <v>150</v>
      </c>
      <c r="F35">
        <v>165</v>
      </c>
      <c r="G35">
        <v>142493</v>
      </c>
      <c r="H35">
        <v>273</v>
      </c>
      <c r="I35">
        <v>0</v>
      </c>
      <c r="J35" s="2">
        <f>I35/H35</f>
        <v>0</v>
      </c>
      <c r="K35">
        <f>(H35+I35)/(G35/1000)</f>
        <v>1.9158835872639359</v>
      </c>
    </row>
    <row r="36" spans="1:11" x14ac:dyDescent="0.25">
      <c r="A36" t="s">
        <v>10</v>
      </c>
      <c r="B36" s="1">
        <v>6.34697586289264E+17</v>
      </c>
      <c r="C36" s="1" t="s">
        <v>22</v>
      </c>
      <c r="D36" t="s">
        <v>4</v>
      </c>
      <c r="E36">
        <v>150</v>
      </c>
      <c r="F36">
        <v>165</v>
      </c>
      <c r="G36">
        <v>135805</v>
      </c>
      <c r="H36">
        <v>262</v>
      </c>
      <c r="I36">
        <v>0</v>
      </c>
      <c r="J36" s="2">
        <f>I36/H36</f>
        <v>0</v>
      </c>
      <c r="K36">
        <f>(H36+I36)/(G36/1000)</f>
        <v>1.9292367733146791</v>
      </c>
    </row>
    <row r="37" spans="1:11" x14ac:dyDescent="0.25">
      <c r="A37" t="s">
        <v>10</v>
      </c>
      <c r="B37" s="1">
        <v>6.3469758892473203E+17</v>
      </c>
      <c r="C37" s="1" t="s">
        <v>22</v>
      </c>
      <c r="D37" t="s">
        <v>4</v>
      </c>
      <c r="E37">
        <v>150</v>
      </c>
      <c r="F37">
        <v>165</v>
      </c>
      <c r="G37">
        <v>132210</v>
      </c>
      <c r="H37">
        <v>254</v>
      </c>
      <c r="I37">
        <v>0</v>
      </c>
      <c r="J37" s="2">
        <f>I37/H37</f>
        <v>0</v>
      </c>
      <c r="K37">
        <f>(H37+I37)/(G37/1000)</f>
        <v>1.9211859919824521</v>
      </c>
    </row>
    <row r="38" spans="1:11" x14ac:dyDescent="0.25">
      <c r="A38" t="s">
        <v>10</v>
      </c>
      <c r="B38" s="1">
        <v>6.3469759120140006E+17</v>
      </c>
      <c r="C38" s="1" t="s">
        <v>1</v>
      </c>
      <c r="D38" t="s">
        <v>1</v>
      </c>
      <c r="E38">
        <v>150</v>
      </c>
      <c r="F38">
        <v>165</v>
      </c>
      <c r="G38">
        <v>141267</v>
      </c>
      <c r="H38">
        <v>266</v>
      </c>
      <c r="I38">
        <v>3</v>
      </c>
      <c r="J38" s="2">
        <f>I38/H38</f>
        <v>1.1278195488721804E-2</v>
      </c>
      <c r="K38">
        <f>(H38+I38)/(G38/1000)</f>
        <v>1.9041956012373733</v>
      </c>
    </row>
    <row r="39" spans="1:11" x14ac:dyDescent="0.25">
      <c r="A39" t="s">
        <v>10</v>
      </c>
      <c r="B39" s="1">
        <v>6.3469759450221005E+17</v>
      </c>
      <c r="C39" s="1" t="s">
        <v>1</v>
      </c>
      <c r="D39" t="s">
        <v>1</v>
      </c>
      <c r="E39">
        <v>150</v>
      </c>
      <c r="F39">
        <v>165</v>
      </c>
      <c r="G39">
        <v>128742</v>
      </c>
      <c r="H39">
        <v>248</v>
      </c>
      <c r="I39">
        <v>0</v>
      </c>
      <c r="J39" s="2">
        <f>I39/H39</f>
        <v>0</v>
      </c>
      <c r="K39">
        <f>(H39+I39)/(G39/1000)</f>
        <v>1.9263332867284959</v>
      </c>
    </row>
    <row r="40" spans="1:11" x14ac:dyDescent="0.25">
      <c r="A40" t="s">
        <v>10</v>
      </c>
      <c r="B40" s="1">
        <v>6.3469759649729805E+17</v>
      </c>
      <c r="C40" s="1" t="s">
        <v>0</v>
      </c>
      <c r="D40" t="s">
        <v>0</v>
      </c>
      <c r="E40">
        <v>150</v>
      </c>
      <c r="F40">
        <v>165</v>
      </c>
      <c r="G40">
        <v>126818</v>
      </c>
      <c r="H40">
        <v>244</v>
      </c>
      <c r="I40">
        <v>0</v>
      </c>
      <c r="J40" s="2">
        <f>I40/H40</f>
        <v>0</v>
      </c>
      <c r="K40">
        <f>(H40+I40)/(G40/1000)</f>
        <v>1.9240170953650113</v>
      </c>
    </row>
    <row r="41" spans="1:11" x14ac:dyDescent="0.25">
      <c r="A41" t="s">
        <v>10</v>
      </c>
      <c r="B41" s="1">
        <v>6.3469759823826099E+17</v>
      </c>
      <c r="C41" s="1" t="s">
        <v>0</v>
      </c>
      <c r="D41" t="s">
        <v>0</v>
      </c>
      <c r="E41">
        <v>150</v>
      </c>
      <c r="F41">
        <v>165</v>
      </c>
      <c r="G41">
        <v>120201</v>
      </c>
      <c r="H41">
        <v>232</v>
      </c>
      <c r="I41">
        <v>0</v>
      </c>
      <c r="J41" s="2">
        <f>I41/H41</f>
        <v>0</v>
      </c>
      <c r="K41">
        <f>(H41+I41)/(G41/1000)</f>
        <v>1.9301004151379773</v>
      </c>
    </row>
    <row r="42" spans="1:11" x14ac:dyDescent="0.25">
      <c r="A42" t="s">
        <v>11</v>
      </c>
      <c r="B42" s="1">
        <v>6.3469827016995597E+17</v>
      </c>
      <c r="C42" s="1" t="s">
        <v>0</v>
      </c>
      <c r="D42" t="s">
        <v>0</v>
      </c>
      <c r="E42">
        <v>150</v>
      </c>
      <c r="F42">
        <v>165</v>
      </c>
      <c r="G42">
        <v>122062</v>
      </c>
      <c r="H42">
        <v>232</v>
      </c>
      <c r="I42">
        <v>0</v>
      </c>
      <c r="J42" s="2">
        <f>I42/H42</f>
        <v>0</v>
      </c>
      <c r="K42">
        <f>(H42+I42)/(G42/1000)</f>
        <v>1.9006734282577706</v>
      </c>
    </row>
    <row r="43" spans="1:11" x14ac:dyDescent="0.25">
      <c r="A43" t="s">
        <v>11</v>
      </c>
      <c r="B43" s="1">
        <v>6.3469827177441894E+17</v>
      </c>
      <c r="C43" s="1" t="s">
        <v>0</v>
      </c>
      <c r="D43" t="s">
        <v>0</v>
      </c>
      <c r="E43">
        <v>150</v>
      </c>
      <c r="F43">
        <v>165</v>
      </c>
      <c r="G43">
        <v>124955</v>
      </c>
      <c r="H43">
        <v>240</v>
      </c>
      <c r="I43">
        <v>0</v>
      </c>
      <c r="J43" s="2">
        <f>I43/H43</f>
        <v>0</v>
      </c>
      <c r="K43">
        <f>(H43+I43)/(G43/1000)</f>
        <v>1.9206914489216118</v>
      </c>
    </row>
    <row r="44" spans="1:11" x14ac:dyDescent="0.25">
      <c r="A44" t="s">
        <v>11</v>
      </c>
      <c r="B44" s="1">
        <v>6.3469827441893504E+17</v>
      </c>
      <c r="C44" s="1" t="s">
        <v>23</v>
      </c>
      <c r="D44" t="s">
        <v>5</v>
      </c>
      <c r="E44">
        <v>150</v>
      </c>
      <c r="F44">
        <v>165</v>
      </c>
      <c r="G44">
        <v>138459</v>
      </c>
      <c r="H44">
        <v>262</v>
      </c>
      <c r="I44">
        <v>2</v>
      </c>
      <c r="J44" s="2">
        <f>I44/H44</f>
        <v>7.6335877862595417E-3</v>
      </c>
      <c r="K44">
        <f>(H44+I44)/(G44/1000)</f>
        <v>1.9067016228630858</v>
      </c>
    </row>
    <row r="45" spans="1:11" x14ac:dyDescent="0.25">
      <c r="A45" t="s">
        <v>11</v>
      </c>
      <c r="B45" s="1">
        <v>6.3469827666767898E+17</v>
      </c>
      <c r="C45" s="1" t="s">
        <v>23</v>
      </c>
      <c r="D45" t="s">
        <v>5</v>
      </c>
      <c r="E45">
        <v>150</v>
      </c>
      <c r="F45">
        <v>165</v>
      </c>
      <c r="G45">
        <v>132008</v>
      </c>
      <c r="H45">
        <v>255</v>
      </c>
      <c r="I45">
        <v>0</v>
      </c>
      <c r="J45" s="2">
        <f>I45/H45</f>
        <v>0</v>
      </c>
      <c r="K45">
        <f>(H45+I45)/(G45/1000)</f>
        <v>1.9317011090236953</v>
      </c>
    </row>
    <row r="46" spans="1:11" x14ac:dyDescent="0.25">
      <c r="A46" t="s">
        <v>11</v>
      </c>
      <c r="B46" s="1">
        <v>6.3469827898490701E+17</v>
      </c>
      <c r="C46" s="1" t="s">
        <v>22</v>
      </c>
      <c r="D46" t="s">
        <v>3</v>
      </c>
      <c r="E46">
        <v>150</v>
      </c>
      <c r="F46">
        <v>165</v>
      </c>
      <c r="G46">
        <v>140391</v>
      </c>
      <c r="H46">
        <v>266</v>
      </c>
      <c r="I46">
        <v>3</v>
      </c>
      <c r="J46" s="2">
        <f>I46/H46</f>
        <v>1.1278195488721804E-2</v>
      </c>
      <c r="K46">
        <f>(H46+I46)/(G46/1000)</f>
        <v>1.9160772414186096</v>
      </c>
    </row>
    <row r="47" spans="1:11" x14ac:dyDescent="0.25">
      <c r="A47" t="s">
        <v>11</v>
      </c>
      <c r="B47" s="1">
        <v>6.3469828123474304E+17</v>
      </c>
      <c r="C47" s="1" t="s">
        <v>22</v>
      </c>
      <c r="D47" t="s">
        <v>3</v>
      </c>
      <c r="E47">
        <v>150</v>
      </c>
      <c r="F47">
        <v>165</v>
      </c>
      <c r="G47">
        <v>139191</v>
      </c>
      <c r="H47">
        <v>268</v>
      </c>
      <c r="I47">
        <v>0</v>
      </c>
      <c r="J47" s="2">
        <f>I47/H47</f>
        <v>0</v>
      </c>
      <c r="K47">
        <f>(H47+I47)/(G47/1000)</f>
        <v>1.9254118441565906</v>
      </c>
    </row>
    <row r="48" spans="1:11" x14ac:dyDescent="0.25">
      <c r="A48" t="s">
        <v>11</v>
      </c>
      <c r="B48" s="1">
        <v>6.3469828359487104E+17</v>
      </c>
      <c r="C48" s="1" t="s">
        <v>1</v>
      </c>
      <c r="D48" t="s">
        <v>1</v>
      </c>
      <c r="E48">
        <v>150</v>
      </c>
      <c r="F48">
        <v>165</v>
      </c>
      <c r="G48">
        <v>139775</v>
      </c>
      <c r="H48">
        <v>263</v>
      </c>
      <c r="I48">
        <v>3</v>
      </c>
      <c r="J48" s="2">
        <f>I48/H48</f>
        <v>1.1406844106463879E-2</v>
      </c>
      <c r="K48">
        <f>(H48+I48)/(G48/1000)</f>
        <v>1.9030584868538722</v>
      </c>
    </row>
    <row r="49" spans="1:11" x14ac:dyDescent="0.25">
      <c r="A49" t="s">
        <v>11</v>
      </c>
      <c r="B49" s="1">
        <v>6.3469828578215104E+17</v>
      </c>
      <c r="C49" s="1" t="s">
        <v>1</v>
      </c>
      <c r="D49" t="s">
        <v>1</v>
      </c>
      <c r="E49">
        <v>150</v>
      </c>
      <c r="F49">
        <v>165</v>
      </c>
      <c r="G49">
        <v>141347</v>
      </c>
      <c r="H49">
        <v>265</v>
      </c>
      <c r="I49">
        <v>3</v>
      </c>
      <c r="J49" s="2">
        <f>I49/H49</f>
        <v>1.1320754716981131E-2</v>
      </c>
      <c r="K49">
        <f>(H49+I49)/(G49/1000)</f>
        <v>1.896043071306784</v>
      </c>
    </row>
    <row r="50" spans="1:11" x14ac:dyDescent="0.25">
      <c r="A50" t="s">
        <v>12</v>
      </c>
      <c r="B50" s="1">
        <v>6.3469836371620301E+17</v>
      </c>
      <c r="C50" s="1" t="s">
        <v>1</v>
      </c>
      <c r="D50" t="s">
        <v>1</v>
      </c>
      <c r="E50">
        <v>150</v>
      </c>
      <c r="F50">
        <v>165</v>
      </c>
      <c r="G50">
        <v>130943</v>
      </c>
      <c r="H50">
        <v>147</v>
      </c>
      <c r="I50">
        <v>70</v>
      </c>
      <c r="J50" s="2">
        <v>0</v>
      </c>
      <c r="K50">
        <f>(H50+I50)/(G50/1000)</f>
        <v>1.6572096255622675</v>
      </c>
    </row>
    <row r="51" spans="1:11" x14ac:dyDescent="0.25">
      <c r="A51" t="s">
        <v>12</v>
      </c>
      <c r="B51" s="1">
        <v>6.3469836528400602E+17</v>
      </c>
      <c r="C51" s="1" t="s">
        <v>1</v>
      </c>
      <c r="D51" t="s">
        <v>1</v>
      </c>
      <c r="E51">
        <v>150</v>
      </c>
      <c r="F51">
        <v>165</v>
      </c>
      <c r="G51">
        <v>124776</v>
      </c>
      <c r="H51">
        <v>207</v>
      </c>
      <c r="I51">
        <v>22</v>
      </c>
      <c r="J51" s="2">
        <v>0</v>
      </c>
      <c r="K51">
        <f>(H51+I51)/(G51/1000)</f>
        <v>1.8352888375969738</v>
      </c>
    </row>
    <row r="52" spans="1:11" x14ac:dyDescent="0.25">
      <c r="A52" t="s">
        <v>12</v>
      </c>
      <c r="B52" s="1">
        <v>6.3469837144279603E+17</v>
      </c>
      <c r="C52" s="1" t="s">
        <v>23</v>
      </c>
      <c r="D52" t="s">
        <v>5</v>
      </c>
      <c r="E52">
        <v>150</v>
      </c>
      <c r="F52">
        <v>165</v>
      </c>
      <c r="G52">
        <v>58072</v>
      </c>
      <c r="H52">
        <v>100</v>
      </c>
      <c r="I52">
        <v>8</v>
      </c>
      <c r="J52" s="2">
        <f>I52/H52</f>
        <v>0.08</v>
      </c>
      <c r="K52">
        <f>(H52+I52)/(G52/1000)</f>
        <v>1.8597602975616476</v>
      </c>
    </row>
    <row r="53" spans="1:11" x14ac:dyDescent="0.25">
      <c r="A53" t="s">
        <v>12</v>
      </c>
      <c r="B53" s="1">
        <v>6.3469837212654502E+17</v>
      </c>
      <c r="C53" s="1" t="s">
        <v>23</v>
      </c>
      <c r="D53" t="s">
        <v>5</v>
      </c>
      <c r="E53">
        <v>150</v>
      </c>
      <c r="F53">
        <v>165</v>
      </c>
      <c r="G53">
        <v>63579</v>
      </c>
      <c r="H53">
        <v>119</v>
      </c>
      <c r="I53">
        <v>0</v>
      </c>
      <c r="J53" s="2">
        <f>I53/H53</f>
        <v>0</v>
      </c>
      <c r="K53">
        <f>(H53+I53)/(G53/1000)</f>
        <v>1.8716871923119269</v>
      </c>
    </row>
    <row r="54" spans="1:11" x14ac:dyDescent="0.25">
      <c r="A54" t="s">
        <v>12</v>
      </c>
      <c r="B54" s="1">
        <v>6.3469837486497395E+17</v>
      </c>
      <c r="C54" s="1" t="s">
        <v>22</v>
      </c>
      <c r="D54" t="s">
        <v>4</v>
      </c>
      <c r="E54">
        <v>150</v>
      </c>
      <c r="F54">
        <v>165</v>
      </c>
      <c r="G54">
        <v>89132</v>
      </c>
      <c r="H54">
        <v>166</v>
      </c>
      <c r="I54">
        <v>2</v>
      </c>
      <c r="J54" s="2">
        <f>I54/H54</f>
        <v>1.2048192771084338E-2</v>
      </c>
      <c r="K54">
        <f>(H54+I54)/(G54/1000)</f>
        <v>1.8848449490643091</v>
      </c>
    </row>
    <row r="55" spans="1:11" x14ac:dyDescent="0.25">
      <c r="A55" t="s">
        <v>12</v>
      </c>
      <c r="B55" s="1">
        <v>6.34698376279584E+17</v>
      </c>
      <c r="C55" s="1" t="s">
        <v>22</v>
      </c>
      <c r="D55" t="s">
        <v>4</v>
      </c>
      <c r="E55">
        <v>150</v>
      </c>
      <c r="F55">
        <v>165</v>
      </c>
      <c r="G55">
        <v>125791</v>
      </c>
      <c r="H55">
        <v>238</v>
      </c>
      <c r="I55">
        <v>3</v>
      </c>
      <c r="J55" s="2">
        <f>I55/H55</f>
        <v>1.2605042016806723E-2</v>
      </c>
      <c r="K55">
        <f>(H55+I55)/(G55/1000)</f>
        <v>1.9158763345549363</v>
      </c>
    </row>
    <row r="56" spans="1:11" x14ac:dyDescent="0.25">
      <c r="A56" t="s">
        <v>12</v>
      </c>
      <c r="B56" s="1">
        <v>6.3469837879696E+17</v>
      </c>
      <c r="C56" s="1" t="s">
        <v>0</v>
      </c>
      <c r="D56" t="s">
        <v>0</v>
      </c>
      <c r="E56">
        <v>150</v>
      </c>
      <c r="F56">
        <v>165</v>
      </c>
      <c r="G56">
        <v>133336</v>
      </c>
      <c r="H56">
        <v>252</v>
      </c>
      <c r="I56">
        <v>2</v>
      </c>
      <c r="J56" s="2">
        <f>I56/H56</f>
        <v>7.9365079365079361E-3</v>
      </c>
      <c r="K56">
        <f>(H56+I56)/(G56/1000)</f>
        <v>1.9049619007619847</v>
      </c>
    </row>
    <row r="57" spans="1:11" x14ac:dyDescent="0.25">
      <c r="A57" t="s">
        <v>12</v>
      </c>
      <c r="B57" s="1">
        <v>6.3469838027069504E+17</v>
      </c>
      <c r="C57" s="1" t="s">
        <v>0</v>
      </c>
      <c r="D57" t="s">
        <v>0</v>
      </c>
      <c r="E57">
        <v>150</v>
      </c>
      <c r="F57">
        <v>165</v>
      </c>
      <c r="G57">
        <v>122460</v>
      </c>
      <c r="H57">
        <v>234</v>
      </c>
      <c r="I57">
        <v>1</v>
      </c>
      <c r="J57" s="2">
        <f>I57/H57</f>
        <v>4.2735042735042739E-3</v>
      </c>
      <c r="K57">
        <f>(H57+I57)/(G57/1000)</f>
        <v>1.9189939572105179</v>
      </c>
    </row>
    <row r="58" spans="1:11" x14ac:dyDescent="0.25">
      <c r="A58" t="s">
        <v>13</v>
      </c>
      <c r="B58" s="1">
        <v>6.3469839928414502E+17</v>
      </c>
      <c r="C58" s="1" t="s">
        <v>22</v>
      </c>
      <c r="D58" t="s">
        <v>3</v>
      </c>
      <c r="E58">
        <v>150</v>
      </c>
      <c r="F58">
        <v>165</v>
      </c>
      <c r="G58">
        <v>129238</v>
      </c>
      <c r="H58">
        <v>246</v>
      </c>
      <c r="I58">
        <v>1</v>
      </c>
      <c r="J58" s="2">
        <f>I58/H58</f>
        <v>4.0650406504065045E-3</v>
      </c>
      <c r="K58">
        <f>(H58+I58)/(G58/1000)</f>
        <v>1.9112025874742722</v>
      </c>
    </row>
    <row r="59" spans="1:11" x14ac:dyDescent="0.25">
      <c r="A59" t="s">
        <v>13</v>
      </c>
      <c r="B59" s="1">
        <v>6.3469840081029606E+17</v>
      </c>
      <c r="C59" s="1" t="s">
        <v>22</v>
      </c>
      <c r="D59" t="s">
        <v>3</v>
      </c>
      <c r="E59">
        <v>150</v>
      </c>
      <c r="F59">
        <v>165</v>
      </c>
      <c r="G59">
        <v>134495</v>
      </c>
      <c r="H59">
        <v>260</v>
      </c>
      <c r="I59">
        <v>1</v>
      </c>
      <c r="J59" s="2">
        <f>I59/H59</f>
        <v>3.8461538461538464E-3</v>
      </c>
      <c r="K59">
        <f>(H59+I59)/(G59/1000)</f>
        <v>1.9405925870850216</v>
      </c>
    </row>
    <row r="60" spans="1:11" x14ac:dyDescent="0.25">
      <c r="A60" t="s">
        <v>13</v>
      </c>
      <c r="B60" s="1">
        <v>6.3469840370300902E+17</v>
      </c>
      <c r="C60" s="1" t="s">
        <v>1</v>
      </c>
      <c r="D60" t="s">
        <v>1</v>
      </c>
      <c r="E60">
        <v>150</v>
      </c>
      <c r="F60">
        <v>165</v>
      </c>
      <c r="G60">
        <v>138442</v>
      </c>
      <c r="H60">
        <v>268</v>
      </c>
      <c r="I60">
        <v>0</v>
      </c>
      <c r="J60" s="2">
        <f>I60/H60</f>
        <v>0</v>
      </c>
      <c r="K60">
        <f>(H60+I60)/(G60/1000)</f>
        <v>1.9358287224975079</v>
      </c>
    </row>
    <row r="61" spans="1:11" x14ac:dyDescent="0.25">
      <c r="A61" t="s">
        <v>13</v>
      </c>
      <c r="B61" s="1">
        <v>6.3469840515287603E+17</v>
      </c>
      <c r="C61" s="1" t="s">
        <v>1</v>
      </c>
      <c r="D61" t="s">
        <v>1</v>
      </c>
      <c r="E61">
        <v>150</v>
      </c>
      <c r="F61">
        <v>165</v>
      </c>
      <c r="G61">
        <v>131608</v>
      </c>
      <c r="H61">
        <v>254</v>
      </c>
      <c r="I61">
        <v>0</v>
      </c>
      <c r="J61" s="2">
        <f>I61/H61</f>
        <v>0</v>
      </c>
      <c r="K61">
        <f>(H61+I61)/(G61/1000)</f>
        <v>1.9299738617713209</v>
      </c>
    </row>
    <row r="62" spans="1:11" x14ac:dyDescent="0.25">
      <c r="A62" t="s">
        <v>13</v>
      </c>
      <c r="B62" s="1">
        <v>6.3469840878409395E+17</v>
      </c>
      <c r="C62" s="1" t="s">
        <v>0</v>
      </c>
      <c r="D62" t="s">
        <v>0</v>
      </c>
      <c r="E62">
        <v>150</v>
      </c>
      <c r="F62">
        <v>165</v>
      </c>
      <c r="G62">
        <v>128436</v>
      </c>
      <c r="H62">
        <v>249</v>
      </c>
      <c r="I62">
        <v>0</v>
      </c>
      <c r="J62" s="2">
        <f>I62/H62</f>
        <v>0</v>
      </c>
      <c r="K62">
        <f>(H62+I62)/(G62/1000)</f>
        <v>1.9387087732411472</v>
      </c>
    </row>
    <row r="63" spans="1:11" x14ac:dyDescent="0.25">
      <c r="A63" t="s">
        <v>13</v>
      </c>
      <c r="B63" s="1">
        <v>6.3469841025502106E+17</v>
      </c>
      <c r="C63" s="1" t="s">
        <v>0</v>
      </c>
      <c r="D63" t="s">
        <v>0</v>
      </c>
      <c r="E63">
        <v>150</v>
      </c>
      <c r="F63">
        <v>165</v>
      </c>
      <c r="G63">
        <v>123955</v>
      </c>
      <c r="H63">
        <v>240</v>
      </c>
      <c r="I63">
        <v>0</v>
      </c>
      <c r="J63" s="2">
        <f>I63/H63</f>
        <v>0</v>
      </c>
      <c r="K63">
        <f>(H63+I63)/(G63/1000)</f>
        <v>1.9361865193013594</v>
      </c>
    </row>
    <row r="64" spans="1:11" x14ac:dyDescent="0.25">
      <c r="A64" t="s">
        <v>13</v>
      </c>
      <c r="B64" s="1">
        <v>6.3469841262435302E+17</v>
      </c>
      <c r="C64" s="1" t="s">
        <v>23</v>
      </c>
      <c r="D64" t="s">
        <v>2</v>
      </c>
      <c r="E64">
        <v>150</v>
      </c>
      <c r="F64">
        <v>165</v>
      </c>
      <c r="G64">
        <v>127885</v>
      </c>
      <c r="H64">
        <v>248</v>
      </c>
      <c r="I64">
        <v>0</v>
      </c>
      <c r="J64" s="2">
        <f>I64/H64</f>
        <v>0</v>
      </c>
      <c r="K64">
        <f>(H64+I64)/(G64/1000)</f>
        <v>1.9392422879931188</v>
      </c>
    </row>
    <row r="65" spans="1:11" x14ac:dyDescent="0.25">
      <c r="A65" t="s">
        <v>13</v>
      </c>
      <c r="B65" s="1">
        <v>6.3469841396829504E+17</v>
      </c>
      <c r="C65" s="1" t="s">
        <v>23</v>
      </c>
      <c r="D65" t="s">
        <v>2</v>
      </c>
      <c r="E65">
        <v>150</v>
      </c>
      <c r="F65">
        <v>165</v>
      </c>
      <c r="G65">
        <v>120898</v>
      </c>
      <c r="H65">
        <v>233</v>
      </c>
      <c r="I65">
        <v>0</v>
      </c>
      <c r="J65" s="2">
        <f>I65/H65</f>
        <v>0</v>
      </c>
      <c r="K65">
        <f>(H65+I65)/(G65/1000)</f>
        <v>1.9272444540025477</v>
      </c>
    </row>
    <row r="68" spans="1:11" x14ac:dyDescent="0.25">
      <c r="G68">
        <f>AVERAGE(G2:G65)/1000</f>
        <v>130.52653125000001</v>
      </c>
      <c r="H68">
        <f>AVERAGE(H2:H65)</f>
        <v>246.25</v>
      </c>
      <c r="J68" s="3">
        <f>AVERAGE(J2:J65)</f>
        <v>6.4794600598008121E-3</v>
      </c>
      <c r="K68" s="5">
        <f>AVERAGE(K2:K65)</f>
        <v>1.9109111017722298</v>
      </c>
    </row>
    <row r="69" spans="1:11" x14ac:dyDescent="0.25">
      <c r="G69">
        <f>_xlfn.STDEV.P(G2:G65)/1000</f>
        <v>20.815878544071193</v>
      </c>
      <c r="H69">
        <f>_xlfn.STDEV.P(H2:H65)</f>
        <v>42.454019244354235</v>
      </c>
      <c r="J69" s="4">
        <f>_xlfn.STDEV.P(J2:J65)</f>
        <v>1.375955811436984E-2</v>
      </c>
      <c r="K69" s="5">
        <f>_xlfn.STDEV.P(K2:K65)</f>
        <v>3.8361201792767939E-2</v>
      </c>
    </row>
  </sheetData>
  <sortState ref="A2:K65">
    <sortCondition ref="A2:A65"/>
    <sortCondition ref="B2:B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23</v>
      </c>
      <c r="D1" t="s">
        <v>22</v>
      </c>
    </row>
    <row r="2" spans="1:6" x14ac:dyDescent="0.25">
      <c r="A2">
        <v>1.6891891891891893E-2</v>
      </c>
      <c r="B2">
        <v>0</v>
      </c>
      <c r="C2">
        <v>0</v>
      </c>
      <c r="D2">
        <v>6.6666666666666671E-3</v>
      </c>
      <c r="F2" t="s">
        <v>64</v>
      </c>
    </row>
    <row r="3" spans="1:6" x14ac:dyDescent="0.25">
      <c r="A3">
        <v>0</v>
      </c>
      <c r="B3">
        <v>0</v>
      </c>
      <c r="C3">
        <v>0</v>
      </c>
      <c r="D3">
        <v>3.5211267605633804E-3</v>
      </c>
    </row>
    <row r="4" spans="1:6" x14ac:dyDescent="0.25">
      <c r="A4">
        <v>0</v>
      </c>
      <c r="B4">
        <v>0</v>
      </c>
      <c r="C4">
        <v>0</v>
      </c>
      <c r="D4">
        <v>0</v>
      </c>
    </row>
    <row r="5" spans="1:6" x14ac:dyDescent="0.25">
      <c r="A5">
        <v>0</v>
      </c>
      <c r="B5">
        <v>0</v>
      </c>
      <c r="C5">
        <v>0</v>
      </c>
      <c r="D5">
        <v>0</v>
      </c>
    </row>
    <row r="6" spans="1:6" x14ac:dyDescent="0.25">
      <c r="B6">
        <v>4.0650406504065045E-3</v>
      </c>
      <c r="C6">
        <v>7.6335877862595417E-3</v>
      </c>
      <c r="D6">
        <v>1.1278195488721804E-2</v>
      </c>
    </row>
    <row r="7" spans="1:6" x14ac:dyDescent="0.25">
      <c r="A7">
        <v>1.2048192771084338E-2</v>
      </c>
      <c r="B7">
        <v>0</v>
      </c>
      <c r="C7">
        <v>0</v>
      </c>
      <c r="D7">
        <v>0</v>
      </c>
    </row>
    <row r="8" spans="1:6" x14ac:dyDescent="0.25">
      <c r="A8">
        <v>0</v>
      </c>
      <c r="B8">
        <v>1.1278195488721804E-2</v>
      </c>
      <c r="D8">
        <v>4.0650406504065045E-3</v>
      </c>
    </row>
    <row r="9" spans="1:6" x14ac:dyDescent="0.25">
      <c r="A9">
        <v>0</v>
      </c>
      <c r="B9">
        <v>0</v>
      </c>
      <c r="C9">
        <v>0</v>
      </c>
      <c r="D9">
        <v>3.8461538461538464E-3</v>
      </c>
    </row>
    <row r="10" spans="1:6" x14ac:dyDescent="0.25">
      <c r="A10">
        <v>2.2641509433962263E-2</v>
      </c>
      <c r="B10">
        <v>0</v>
      </c>
      <c r="C10">
        <v>9.9009900990099011E-3</v>
      </c>
      <c r="D10">
        <v>4.807692307692308E-3</v>
      </c>
    </row>
    <row r="11" spans="1:6" x14ac:dyDescent="0.25">
      <c r="A11">
        <v>1.8726591760299626E-2</v>
      </c>
      <c r="B11">
        <v>0</v>
      </c>
      <c r="C11">
        <v>1.0067114093959731E-2</v>
      </c>
      <c r="D11">
        <v>0</v>
      </c>
    </row>
    <row r="12" spans="1:6" x14ac:dyDescent="0.25">
      <c r="A12">
        <v>0</v>
      </c>
      <c r="B12">
        <v>1.1406844106463879E-2</v>
      </c>
      <c r="C12">
        <v>0</v>
      </c>
      <c r="D12">
        <v>1.2048192771084338E-2</v>
      </c>
    </row>
    <row r="13" spans="1:6" x14ac:dyDescent="0.25">
      <c r="A13">
        <v>0</v>
      </c>
      <c r="B13">
        <v>1.1320754716981131E-2</v>
      </c>
      <c r="D13">
        <v>7.9365079365079361E-3</v>
      </c>
    </row>
    <row r="14" spans="1:6" x14ac:dyDescent="0.25">
      <c r="A14">
        <v>7.9365079365079361E-3</v>
      </c>
      <c r="B14">
        <v>0</v>
      </c>
      <c r="C14">
        <v>3.7037037037037038E-3</v>
      </c>
      <c r="D14">
        <v>0</v>
      </c>
    </row>
    <row r="15" spans="1:6" x14ac:dyDescent="0.25">
      <c r="A15">
        <v>4.2735042735042739E-3</v>
      </c>
      <c r="B15">
        <v>0</v>
      </c>
      <c r="C15">
        <v>0</v>
      </c>
      <c r="D15">
        <v>0</v>
      </c>
    </row>
    <row r="16" spans="1:6" x14ac:dyDescent="0.25">
      <c r="A16">
        <v>0</v>
      </c>
      <c r="B16">
        <v>0</v>
      </c>
      <c r="C16">
        <v>0</v>
      </c>
      <c r="D16">
        <v>1.2048192771084338E-2</v>
      </c>
    </row>
    <row r="17" spans="1:4" x14ac:dyDescent="0.25">
      <c r="A17">
        <v>0</v>
      </c>
      <c r="B17">
        <v>0</v>
      </c>
      <c r="C17">
        <v>0</v>
      </c>
      <c r="D17">
        <v>1.2605042016806723E-2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7" sqref="D7"/>
    </sheetView>
  </sheetViews>
  <sheetFormatPr defaultRowHeight="15" x14ac:dyDescent="0.25"/>
  <cols>
    <col min="1" max="1" width="19.140625" bestFit="1" customWidth="1"/>
    <col min="2" max="5" width="12" bestFit="1" customWidth="1"/>
  </cols>
  <sheetData>
    <row r="1" spans="1:7" x14ac:dyDescent="0.25">
      <c r="A1" t="s">
        <v>46</v>
      </c>
    </row>
    <row r="3" spans="1:7" ht="15.75" thickBot="1" x14ac:dyDescent="0.3">
      <c r="A3" t="s">
        <v>47</v>
      </c>
    </row>
    <row r="4" spans="1:7" x14ac:dyDescent="0.25">
      <c r="A4" s="9" t="s">
        <v>48</v>
      </c>
      <c r="B4" s="9" t="s">
        <v>49</v>
      </c>
      <c r="C4" s="9" t="s">
        <v>50</v>
      </c>
      <c r="D4" s="9" t="s">
        <v>51</v>
      </c>
      <c r="E4" s="9" t="s">
        <v>52</v>
      </c>
    </row>
    <row r="5" spans="1:7" x14ac:dyDescent="0.25">
      <c r="A5" s="7" t="s">
        <v>0</v>
      </c>
      <c r="B5" s="7">
        <v>16</v>
      </c>
      <c r="C5" s="7">
        <v>0.14450166914163051</v>
      </c>
      <c r="D5" s="7">
        <v>9.031354321351907E-3</v>
      </c>
      <c r="E5" s="7">
        <v>2.6079827056848685E-4</v>
      </c>
    </row>
    <row r="6" spans="1:7" x14ac:dyDescent="0.25">
      <c r="A6" s="7" t="s">
        <v>1</v>
      </c>
      <c r="B6" s="7">
        <v>16</v>
      </c>
      <c r="C6" s="7">
        <v>3.8070834962573318E-2</v>
      </c>
      <c r="D6" s="7">
        <v>2.3794271851608323E-3</v>
      </c>
      <c r="E6" s="7">
        <v>2.0760736608718931E-5</v>
      </c>
    </row>
    <row r="7" spans="1:7" x14ac:dyDescent="0.25">
      <c r="A7" s="7" t="s">
        <v>23</v>
      </c>
      <c r="B7" s="7">
        <v>16</v>
      </c>
      <c r="C7" s="7">
        <v>0.15329012850736035</v>
      </c>
      <c r="D7" s="7">
        <v>9.5806330317100216E-3</v>
      </c>
      <c r="E7" s="7">
        <v>4.6436445309751479E-4</v>
      </c>
    </row>
    <row r="8" spans="1:7" ht="15.75" thickBot="1" x14ac:dyDescent="0.3">
      <c r="A8" s="8" t="s">
        <v>22</v>
      </c>
      <c r="B8" s="8">
        <v>16</v>
      </c>
      <c r="C8" s="8">
        <v>7.8822811215687835E-2</v>
      </c>
      <c r="D8" s="8">
        <v>4.9264257009804897E-3</v>
      </c>
      <c r="E8" s="8">
        <v>2.4156683292469762E-5</v>
      </c>
    </row>
    <row r="11" spans="1:7" ht="15.75" thickBot="1" x14ac:dyDescent="0.3">
      <c r="A11" t="s">
        <v>53</v>
      </c>
    </row>
    <row r="12" spans="1:7" x14ac:dyDescent="0.25">
      <c r="A12" s="9" t="s">
        <v>54</v>
      </c>
      <c r="B12" s="9" t="s">
        <v>55</v>
      </c>
      <c r="C12" s="9" t="s">
        <v>56</v>
      </c>
      <c r="D12" s="9" t="s">
        <v>57</v>
      </c>
      <c r="E12" s="9" t="s">
        <v>58</v>
      </c>
      <c r="F12" s="9" t="s">
        <v>59</v>
      </c>
      <c r="G12" s="9" t="s">
        <v>60</v>
      </c>
    </row>
    <row r="13" spans="1:7" x14ac:dyDescent="0.25">
      <c r="A13" s="7" t="s">
        <v>61</v>
      </c>
      <c r="B13" s="7">
        <v>5.6562597466627146E-4</v>
      </c>
      <c r="C13" s="7">
        <v>3</v>
      </c>
      <c r="D13" s="7">
        <v>1.8854199155542381E-4</v>
      </c>
      <c r="E13" s="7">
        <v>0.97933698527560198</v>
      </c>
      <c r="F13" s="7">
        <v>0.40858026063378738</v>
      </c>
      <c r="G13" s="7">
        <v>2.7580782958425822</v>
      </c>
    </row>
    <row r="14" spans="1:7" x14ac:dyDescent="0.25">
      <c r="A14" s="7" t="s">
        <v>62</v>
      </c>
      <c r="B14" s="7">
        <v>1.1551202153507859E-2</v>
      </c>
      <c r="C14" s="7">
        <v>60</v>
      </c>
      <c r="D14" s="7">
        <v>1.9252003589179765E-4</v>
      </c>
      <c r="E14" s="7"/>
      <c r="F14" s="7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ht="15.75" thickBot="1" x14ac:dyDescent="0.3">
      <c r="A16" s="8" t="s">
        <v>63</v>
      </c>
      <c r="B16" s="8">
        <v>1.2116828128174131E-2</v>
      </c>
      <c r="C16" s="8">
        <v>63</v>
      </c>
      <c r="D16" s="8"/>
      <c r="E16" s="8"/>
      <c r="F16" s="8"/>
      <c r="G16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17" sqref="I17"/>
    </sheetView>
  </sheetViews>
  <sheetFormatPr defaultRowHeight="15" x14ac:dyDescent="0.25"/>
  <sheetData>
    <row r="1" spans="1:7" x14ac:dyDescent="0.25">
      <c r="A1" t="s">
        <v>46</v>
      </c>
    </row>
    <row r="3" spans="1:7" ht="15.75" thickBot="1" x14ac:dyDescent="0.3">
      <c r="A3" t="s">
        <v>47</v>
      </c>
    </row>
    <row r="4" spans="1:7" x14ac:dyDescent="0.25">
      <c r="A4" s="9" t="s">
        <v>48</v>
      </c>
      <c r="B4" s="9" t="s">
        <v>49</v>
      </c>
      <c r="C4" s="9" t="s">
        <v>50</v>
      </c>
      <c r="D4" s="9" t="s">
        <v>51</v>
      </c>
      <c r="E4" s="9" t="s">
        <v>52</v>
      </c>
    </row>
    <row r="5" spans="1:7" x14ac:dyDescent="0.25">
      <c r="A5" s="7" t="s">
        <v>0</v>
      </c>
      <c r="B5" s="7">
        <v>15</v>
      </c>
      <c r="C5" s="7">
        <v>8.2518198067250331E-2</v>
      </c>
      <c r="D5" s="7">
        <v>5.5012132044833552E-3</v>
      </c>
      <c r="E5" s="7">
        <v>6.5794210380419886E-5</v>
      </c>
    </row>
    <row r="6" spans="1:7" x14ac:dyDescent="0.25">
      <c r="A6" s="7" t="s">
        <v>1</v>
      </c>
      <c r="B6" s="7">
        <v>16</v>
      </c>
      <c r="C6" s="7">
        <v>3.8070834962573318E-2</v>
      </c>
      <c r="D6" s="7">
        <v>2.3794271851608323E-3</v>
      </c>
      <c r="E6" s="7">
        <v>2.0760736608718931E-5</v>
      </c>
    </row>
    <row r="7" spans="1:7" x14ac:dyDescent="0.25">
      <c r="A7" s="7" t="s">
        <v>23</v>
      </c>
      <c r="B7" s="7">
        <v>14</v>
      </c>
      <c r="C7" s="7">
        <v>3.1305395682932877E-2</v>
      </c>
      <c r="D7" s="7">
        <v>2.2360996916380624E-3</v>
      </c>
      <c r="E7" s="7">
        <v>1.5489499161818491E-5</v>
      </c>
    </row>
    <row r="8" spans="1:7" ht="15.75" thickBot="1" x14ac:dyDescent="0.3">
      <c r="A8" s="8" t="s">
        <v>22</v>
      </c>
      <c r="B8" s="8">
        <v>16</v>
      </c>
      <c r="C8" s="8">
        <v>7.8822811215687835E-2</v>
      </c>
      <c r="D8" s="8">
        <v>4.9264257009804897E-3</v>
      </c>
      <c r="E8" s="8">
        <v>2.4156683292469762E-5</v>
      </c>
    </row>
    <row r="11" spans="1:7" ht="15.75" thickBot="1" x14ac:dyDescent="0.3">
      <c r="A11" t="s">
        <v>53</v>
      </c>
    </row>
    <row r="12" spans="1:7" x14ac:dyDescent="0.25">
      <c r="A12" s="9" t="s">
        <v>54</v>
      </c>
      <c r="B12" s="9" t="s">
        <v>55</v>
      </c>
      <c r="C12" s="9" t="s">
        <v>56</v>
      </c>
      <c r="D12" s="9" t="s">
        <v>57</v>
      </c>
      <c r="E12" s="9" t="s">
        <v>58</v>
      </c>
      <c r="F12" s="9" t="s">
        <v>59</v>
      </c>
      <c r="G12" s="9" t="s">
        <v>60</v>
      </c>
    </row>
    <row r="13" spans="1:7" x14ac:dyDescent="0.25">
      <c r="A13" s="7" t="s">
        <v>61</v>
      </c>
      <c r="B13" s="7">
        <v>1.3022344649294272E-4</v>
      </c>
      <c r="C13" s="7">
        <v>3</v>
      </c>
      <c r="D13" s="7">
        <v>4.3407815497647573E-5</v>
      </c>
      <c r="E13" s="7">
        <v>1.3774553185530507</v>
      </c>
      <c r="F13" s="7">
        <v>0.25888658900313982</v>
      </c>
      <c r="G13" s="7">
        <v>2.7664379256680744</v>
      </c>
    </row>
    <row r="14" spans="1:7" x14ac:dyDescent="0.25">
      <c r="A14" s="7" t="s">
        <v>62</v>
      </c>
      <c r="B14" s="7">
        <v>1.796243732947349E-3</v>
      </c>
      <c r="C14" s="7">
        <v>57</v>
      </c>
      <c r="D14" s="7">
        <v>3.1513047946444722E-5</v>
      </c>
      <c r="E14" s="7"/>
      <c r="F14" s="7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ht="15.75" thickBot="1" x14ac:dyDescent="0.3">
      <c r="A16" s="8" t="s">
        <v>63</v>
      </c>
      <c r="B16" s="8">
        <v>1.9264671794402917E-3</v>
      </c>
      <c r="C16" s="8">
        <v>60</v>
      </c>
      <c r="D16" s="8"/>
      <c r="E16" s="8"/>
      <c r="F16" s="8"/>
      <c r="G1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Pre-Development</vt:lpstr>
      <vt:lpstr>System Evaluation</vt:lpstr>
      <vt:lpstr>Anova Test</vt:lpstr>
      <vt:lpstr>Anova Test Results</vt:lpstr>
      <vt:lpstr>Anova Test Results - Clean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2012-09-04T15:55:59Z</dcterms:modified>
</cp:coreProperties>
</file>