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113D229-04B0-46B7-AA4D-AE25D7BE5C27}" xr6:coauthVersionLast="45" xr6:coauthVersionMax="45" xr10:uidLastSave="{00000000-0000-0000-0000-000000000000}"/>
  <bookViews>
    <workbookView xWindow="0" yWindow="2610" windowWidth="28800" windowHeight="13590" tabRatio="756" firstSheet="3" activeTab="9" xr2:uid="{00000000-000D-0000-FFFF-FFFF00000000}"/>
  </bookViews>
  <sheets>
    <sheet name="Reference" sheetId="9" r:id="rId1"/>
    <sheet name="Damage and Restoration" sheetId="4" r:id="rId2"/>
    <sheet name="Seismic" sheetId="2" r:id="rId3"/>
    <sheet name="Wind" sheetId="5" r:id="rId4"/>
    <sheet name="Flood" sheetId="6" r:id="rId5"/>
    <sheet name="Landslide" sheetId="12" r:id="rId6"/>
    <sheet name="Rockfall" sheetId="11" r:id="rId7"/>
    <sheet name="Avalanche" sheetId="10" r:id="rId8"/>
    <sheet name="Wildfire" sheetId="13" r:id="rId9"/>
    <sheet name="Tech" sheetId="14" r:id="rId10"/>
  </sheets>
  <definedNames>
    <definedName name="solver_adj" localSheetId="7" hidden="1">Avalanche!$Z$21:$Z$22</definedName>
    <definedName name="solver_adj" localSheetId="5" hidden="1">Landslide!$Z$1:$Z$2</definedName>
    <definedName name="solver_adj" localSheetId="6" hidden="1">Rockfall!#REF!</definedName>
    <definedName name="solver_cvg" localSheetId="7" hidden="1">0.0001</definedName>
    <definedName name="solver_cvg" localSheetId="5" hidden="1">0.0001</definedName>
    <definedName name="solver_cvg" localSheetId="6" hidden="1">0.0001</definedName>
    <definedName name="solver_drv" localSheetId="7" hidden="1">1</definedName>
    <definedName name="solver_drv" localSheetId="5" hidden="1">1</definedName>
    <definedName name="solver_drv" localSheetId="6" hidden="1">1</definedName>
    <definedName name="solver_eng" localSheetId="7" hidden="1">1</definedName>
    <definedName name="solver_eng" localSheetId="5" hidden="1">1</definedName>
    <definedName name="solver_eng" localSheetId="6" hidden="1">1</definedName>
    <definedName name="solver_est" localSheetId="7" hidden="1">1</definedName>
    <definedName name="solver_est" localSheetId="5" hidden="1">1</definedName>
    <definedName name="solver_est" localSheetId="6" hidden="1">1</definedName>
    <definedName name="solver_itr" localSheetId="7" hidden="1">2147483647</definedName>
    <definedName name="solver_itr" localSheetId="5" hidden="1">2147483647</definedName>
    <definedName name="solver_itr" localSheetId="6" hidden="1">2147483647</definedName>
    <definedName name="solver_mip" localSheetId="7" hidden="1">2147483647</definedName>
    <definedName name="solver_mip" localSheetId="5" hidden="1">2147483647</definedName>
    <definedName name="solver_mip" localSheetId="6" hidden="1">2147483647</definedName>
    <definedName name="solver_mni" localSheetId="7" hidden="1">30</definedName>
    <definedName name="solver_mni" localSheetId="5" hidden="1">30</definedName>
    <definedName name="solver_mni" localSheetId="6" hidden="1">30</definedName>
    <definedName name="solver_mrt" localSheetId="7" hidden="1">0.075</definedName>
    <definedName name="solver_mrt" localSheetId="5" hidden="1">0.075</definedName>
    <definedName name="solver_mrt" localSheetId="6" hidden="1">0.075</definedName>
    <definedName name="solver_msl" localSheetId="7" hidden="1">2</definedName>
    <definedName name="solver_msl" localSheetId="5" hidden="1">2</definedName>
    <definedName name="solver_msl" localSheetId="6" hidden="1">2</definedName>
    <definedName name="solver_neg" localSheetId="7" hidden="1">1</definedName>
    <definedName name="solver_neg" localSheetId="5" hidden="1">1</definedName>
    <definedName name="solver_neg" localSheetId="6" hidden="1">1</definedName>
    <definedName name="solver_nod" localSheetId="7" hidden="1">2147483647</definedName>
    <definedName name="solver_nod" localSheetId="5" hidden="1">2147483647</definedName>
    <definedName name="solver_nod" localSheetId="6" hidden="1">2147483647</definedName>
    <definedName name="solver_num" localSheetId="7" hidden="1">0</definedName>
    <definedName name="solver_num" localSheetId="5" hidden="1">0</definedName>
    <definedName name="solver_num" localSheetId="6" hidden="1">0</definedName>
    <definedName name="solver_nwt" localSheetId="7" hidden="1">1</definedName>
    <definedName name="solver_nwt" localSheetId="5" hidden="1">1</definedName>
    <definedName name="solver_nwt" localSheetId="6" hidden="1">1</definedName>
    <definedName name="solver_opt" localSheetId="7" hidden="1">Avalanche!$AI$22</definedName>
    <definedName name="solver_opt" localSheetId="5" hidden="1">Landslide!$AI$2</definedName>
    <definedName name="solver_opt" localSheetId="6" hidden="1">Rockfall!#REF!</definedName>
    <definedName name="solver_pre" localSheetId="7" hidden="1">0.000001</definedName>
    <definedName name="solver_pre" localSheetId="5" hidden="1">0.000001</definedName>
    <definedName name="solver_pre" localSheetId="6" hidden="1">0.000001</definedName>
    <definedName name="solver_rbv" localSheetId="7" hidden="1">1</definedName>
    <definedName name="solver_rbv" localSheetId="5" hidden="1">1</definedName>
    <definedName name="solver_rbv" localSheetId="6" hidden="1">1</definedName>
    <definedName name="solver_rlx" localSheetId="7" hidden="1">2</definedName>
    <definedName name="solver_rlx" localSheetId="5" hidden="1">2</definedName>
    <definedName name="solver_rlx" localSheetId="6" hidden="1">2</definedName>
    <definedName name="solver_rsd" localSheetId="7" hidden="1">0</definedName>
    <definedName name="solver_rsd" localSheetId="5" hidden="1">0</definedName>
    <definedName name="solver_rsd" localSheetId="6" hidden="1">0</definedName>
    <definedName name="solver_scl" localSheetId="7" hidden="1">1</definedName>
    <definedName name="solver_scl" localSheetId="5" hidden="1">1</definedName>
    <definedName name="solver_scl" localSheetId="6" hidden="1">1</definedName>
    <definedName name="solver_sho" localSheetId="7" hidden="1">2</definedName>
    <definedName name="solver_sho" localSheetId="5" hidden="1">2</definedName>
    <definedName name="solver_sho" localSheetId="6" hidden="1">2</definedName>
    <definedName name="solver_ssz" localSheetId="7" hidden="1">100</definedName>
    <definedName name="solver_ssz" localSheetId="5" hidden="1">100</definedName>
    <definedName name="solver_ssz" localSheetId="6" hidden="1">100</definedName>
    <definedName name="solver_tim" localSheetId="7" hidden="1">2147483647</definedName>
    <definedName name="solver_tim" localSheetId="5" hidden="1">2147483647</definedName>
    <definedName name="solver_tim" localSheetId="6" hidden="1">2147483647</definedName>
    <definedName name="solver_tol" localSheetId="7" hidden="1">0.01</definedName>
    <definedName name="solver_tol" localSheetId="5" hidden="1">0.01</definedName>
    <definedName name="solver_tol" localSheetId="6" hidden="1">0.01</definedName>
    <definedName name="solver_typ" localSheetId="7" hidden="1">3</definedName>
    <definedName name="solver_typ" localSheetId="5" hidden="1">3</definedName>
    <definedName name="solver_typ" localSheetId="6" hidden="1">3</definedName>
    <definedName name="solver_val" localSheetId="7" hidden="1">0</definedName>
    <definedName name="solver_val" localSheetId="5" hidden="1">0</definedName>
    <definedName name="solver_val" localSheetId="6" hidden="1">0</definedName>
    <definedName name="solver_ver" localSheetId="7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12" l="1"/>
  <c r="AC4" i="12" s="1"/>
  <c r="AD4" i="12"/>
  <c r="AE4" i="12"/>
  <c r="AE2" i="12" s="1"/>
  <c r="AF4" i="12"/>
  <c r="AG4" i="12" s="1"/>
  <c r="AH4" i="12"/>
  <c r="AI4" i="12"/>
  <c r="AI2" i="12" s="1"/>
  <c r="AB5" i="12"/>
  <c r="AC5" i="12" s="1"/>
  <c r="AD5" i="12"/>
  <c r="AE5" i="12"/>
  <c r="AF5" i="12"/>
  <c r="AG5" i="12" s="1"/>
  <c r="AH5" i="12"/>
  <c r="AI5" i="12"/>
  <c r="AB6" i="12"/>
  <c r="AC6" i="12" s="1"/>
  <c r="AD6" i="12"/>
  <c r="AE6" i="12"/>
  <c r="AF6" i="12"/>
  <c r="AG6" i="12" s="1"/>
  <c r="AH6" i="12"/>
  <c r="AI6" i="12"/>
  <c r="AB7" i="12"/>
  <c r="AC7" i="12" s="1"/>
  <c r="AD7" i="12"/>
  <c r="AE7" i="12"/>
  <c r="AF7" i="12"/>
  <c r="AG7" i="12" s="1"/>
  <c r="AH7" i="12"/>
  <c r="AI7" i="12"/>
  <c r="AB8" i="12"/>
  <c r="AC8" i="12" s="1"/>
  <c r="AD8" i="12"/>
  <c r="AE8" i="12"/>
  <c r="AF8" i="12"/>
  <c r="AG8" i="12" s="1"/>
  <c r="AH8" i="12"/>
  <c r="AI8" i="12"/>
  <c r="AB9" i="12"/>
  <c r="AC9" i="12" s="1"/>
  <c r="AD9" i="12"/>
  <c r="AE9" i="12"/>
  <c r="AF9" i="12"/>
  <c r="AG9" i="12" s="1"/>
  <c r="AH9" i="12"/>
  <c r="AI9" i="12"/>
  <c r="AB10" i="12"/>
  <c r="AC10" i="12" s="1"/>
  <c r="AD10" i="12"/>
  <c r="AE10" i="12"/>
  <c r="AF10" i="12"/>
  <c r="AG10" i="12" s="1"/>
  <c r="AH10" i="12"/>
  <c r="AI10" i="12"/>
  <c r="AB11" i="12"/>
  <c r="AC11" i="12" s="1"/>
  <c r="AD11" i="12"/>
  <c r="AE11" i="12"/>
  <c r="AF11" i="12"/>
  <c r="AG11" i="12" s="1"/>
  <c r="AH11" i="12"/>
  <c r="AI11" i="12"/>
  <c r="AB12" i="12"/>
  <c r="AC12" i="12" s="1"/>
  <c r="AD12" i="12"/>
  <c r="AE12" i="12"/>
  <c r="AF12" i="12"/>
  <c r="AG12" i="12" s="1"/>
  <c r="AH12" i="12"/>
  <c r="AI12" i="12"/>
  <c r="AB13" i="12"/>
  <c r="AC13" i="12" s="1"/>
  <c r="AD13" i="12"/>
  <c r="AE13" i="12"/>
  <c r="AF13" i="12"/>
  <c r="AG13" i="12" s="1"/>
  <c r="AH13" i="12"/>
  <c r="AI13" i="12"/>
  <c r="AB14" i="12"/>
  <c r="AC14" i="12" s="1"/>
  <c r="AD14" i="12"/>
  <c r="AE14" i="12"/>
  <c r="AF14" i="12"/>
  <c r="AG14" i="12" s="1"/>
  <c r="AH14" i="12"/>
  <c r="AI14" i="12"/>
  <c r="AB15" i="12"/>
  <c r="AC15" i="12" s="1"/>
  <c r="AD15" i="12"/>
  <c r="AE15" i="12"/>
  <c r="AF15" i="12"/>
  <c r="AG15" i="12" s="1"/>
  <c r="AH15" i="12"/>
  <c r="AI15" i="12"/>
  <c r="AB16" i="12"/>
  <c r="AC16" i="12" s="1"/>
  <c r="AH16" i="12"/>
  <c r="AI16" i="12"/>
  <c r="AB17" i="12"/>
  <c r="AC17" i="12" s="1"/>
  <c r="AH17" i="12"/>
  <c r="AI17" i="12"/>
  <c r="AC2" i="12" l="1"/>
  <c r="AG2" i="12"/>
  <c r="K4" i="10"/>
  <c r="K6" i="10" s="1"/>
  <c r="G4" i="10"/>
  <c r="G6" i="10" s="1"/>
  <c r="J6" i="10"/>
  <c r="F6" i="10"/>
  <c r="M6" i="12" l="1"/>
  <c r="L6" i="12"/>
  <c r="K6" i="12"/>
  <c r="J6" i="12"/>
  <c r="I6" i="12"/>
  <c r="H6" i="12"/>
  <c r="G6" i="12"/>
  <c r="F6" i="12"/>
  <c r="L6" i="11" l="1"/>
  <c r="K6" i="11"/>
  <c r="J6" i="11"/>
  <c r="H6" i="11"/>
  <c r="M6" i="11"/>
  <c r="I6" i="11"/>
  <c r="G6" i="11"/>
  <c r="F6" i="11"/>
  <c r="S2" i="9"/>
  <c r="M6" i="10"/>
  <c r="L6" i="10"/>
  <c r="I6" i="10"/>
  <c r="H6" i="10"/>
  <c r="D16" i="4" l="1"/>
  <c r="E16" i="4"/>
  <c r="F16" i="4"/>
  <c r="G16" i="4"/>
  <c r="G4" i="4" l="1"/>
  <c r="D4" i="4" l="1"/>
  <c r="E4" i="4"/>
  <c r="F4" i="4"/>
</calcChain>
</file>

<file path=xl/sharedStrings.xml><?xml version="1.0" encoding="utf-8"?>
<sst xmlns="http://schemas.openxmlformats.org/spreadsheetml/2006/main" count="716" uniqueCount="200">
  <si>
    <t>Type</t>
  </si>
  <si>
    <t>RC building</t>
  </si>
  <si>
    <t>Storeys</t>
  </si>
  <si>
    <t>Year of construction</t>
  </si>
  <si>
    <t>1-3</t>
  </si>
  <si>
    <t>pre-1950</t>
  </si>
  <si>
    <t>St. deviation</t>
  </si>
  <si>
    <t>Mean values [g]</t>
  </si>
  <si>
    <t>4-7</t>
  </si>
  <si>
    <t>8+</t>
  </si>
  <si>
    <t>Asset</t>
  </si>
  <si>
    <t>post-1950</t>
  </si>
  <si>
    <t>Hospital</t>
  </si>
  <si>
    <t>Pharmaceutical</t>
  </si>
  <si>
    <t>Damage -&gt;</t>
  </si>
  <si>
    <t>Service [%] - &gt;</t>
  </si>
  <si>
    <t>Downtime [days] -&gt;</t>
  </si>
  <si>
    <t>Precast concrete building</t>
  </si>
  <si>
    <t>Sub-category</t>
  </si>
  <si>
    <t>HEALTH-CARE</t>
  </si>
  <si>
    <t>Transmission line</t>
  </si>
  <si>
    <t>Trasmission line</t>
  </si>
  <si>
    <t>Codes</t>
  </si>
  <si>
    <t>Typologies</t>
  </si>
  <si>
    <t>Seismic</t>
  </si>
  <si>
    <t>Standard</t>
  </si>
  <si>
    <t>Anchored</t>
  </si>
  <si>
    <t>Unanchored</t>
  </si>
  <si>
    <t>Electrical Substation</t>
  </si>
  <si>
    <t>Dimension</t>
  </si>
  <si>
    <t>&lt; 150 kV</t>
  </si>
  <si>
    <t>150-350 kV</t>
  </si>
  <si>
    <t>&gt; 350 kV</t>
  </si>
  <si>
    <t>Substation</t>
  </si>
  <si>
    <t>Thermal power plant</t>
  </si>
  <si>
    <t>Thermal 
power-plant</t>
  </si>
  <si>
    <t>Concrete</t>
  </si>
  <si>
    <t>Earth/rockfill</t>
  </si>
  <si>
    <t>Hydroelectric
power-plant</t>
  </si>
  <si>
    <t>Dam</t>
  </si>
  <si>
    <t>Solar power plant</t>
  </si>
  <si>
    <t>Enhanced</t>
  </si>
  <si>
    <t>Typical</t>
  </si>
  <si>
    <t>Solar
power-plant</t>
  </si>
  <si>
    <t>Wind power plant</t>
  </si>
  <si>
    <t>Nuclear power plant</t>
  </si>
  <si>
    <t>Nuclear
power-plant</t>
  </si>
  <si>
    <t>Wind
power-plant</t>
  </si>
  <si>
    <t>Pipeline</t>
  </si>
  <si>
    <t>Rafineries</t>
  </si>
  <si>
    <t>Mean values [m/s]</t>
  </si>
  <si>
    <t>/</t>
  </si>
  <si>
    <t>Hydroelectric 
power-plant</t>
  </si>
  <si>
    <t>Nuclear power-plant</t>
  </si>
  <si>
    <t>Wind power-plant</t>
  </si>
  <si>
    <t>Solar power-plant</t>
  </si>
  <si>
    <t>ENERGY</t>
  </si>
  <si>
    <t>All</t>
  </si>
  <si>
    <t>HEALTH CARE</t>
  </si>
  <si>
    <t>3+</t>
  </si>
  <si>
    <t>Raphineries</t>
  </si>
  <si>
    <t>Raphinery</t>
  </si>
  <si>
    <t>&lt;100,000 barrels/day</t>
  </si>
  <si>
    <t>&gt;100,000 barrels/day</t>
  </si>
  <si>
    <t>Mean values [m]</t>
  </si>
  <si>
    <t>Slight</t>
  </si>
  <si>
    <t>Moderate</t>
  </si>
  <si>
    <t>Extensive</t>
  </si>
  <si>
    <t>Complete</t>
  </si>
  <si>
    <t>Storage plant</t>
  </si>
  <si>
    <t>Storage</t>
  </si>
  <si>
    <t>Ref.</t>
  </si>
  <si>
    <t>DEVELOPMENT OF EMPIRICALLY-BASED FRAGILITIES OF RESIDENTIAL damage in the 2011 missouri tornado</t>
  </si>
  <si>
    <t>Supparsi - Building damage characteristics based on surveyed data tsunami</t>
  </si>
  <si>
    <t>A hybrid method for the vulnerability assessment of RC and URM buildings</t>
  </si>
  <si>
    <t>Cimellaro et al . - Seismic resilience of a hospital system</t>
  </si>
  <si>
    <t>Vulnerability assessment for reinforced concrete buildings exposed to landslides</t>
  </si>
  <si>
    <t>H</t>
  </si>
  <si>
    <t>SubSt</t>
  </si>
  <si>
    <t>Probabilistic Risk Assessment of Infrastructure Networks Subjected to Hurricanes</t>
  </si>
  <si>
    <t>GNS science report - An Analysis of Tsunami Impacts to Lifelines</t>
  </si>
  <si>
    <t>University of washington - Determining the Damage State of the Electrical Distribution System Following an Earthquake</t>
  </si>
  <si>
    <t>World bank group -  INCREASING INFRASTRUCTURE RESILIENCE BACKGROUND REPORT</t>
  </si>
  <si>
    <t>Pipe</t>
  </si>
  <si>
    <t>Rafin</t>
  </si>
  <si>
    <t>Falcao - SEISMIC ASSESSMENT TO GAS AND OIL LIFELINES</t>
  </si>
  <si>
    <t>Transm</t>
  </si>
  <si>
    <t>Haz</t>
  </si>
  <si>
    <t>Syn</t>
  </si>
  <si>
    <t>TPP</t>
  </si>
  <si>
    <t>Climate change and critical infrastructure - floods</t>
  </si>
  <si>
    <t>Hydro</t>
  </si>
  <si>
    <t>14WCEE - SEISMIC VULNERABILITY AND PRIORITIZATION RANKING OF DAMS IN CANADA</t>
  </si>
  <si>
    <t>Testing of Connections to Improve Hurricane Resistance of Aluminum Strucures</t>
  </si>
  <si>
    <t>Ref in FRAGILITY DATASHEET_V0.xlsx</t>
  </si>
  <si>
    <t>Final Ref</t>
  </si>
  <si>
    <t>Solar</t>
  </si>
  <si>
    <t>Wind</t>
  </si>
  <si>
    <t>Response of a Wind Turbine Structure to strong ground motion and high velocity winds</t>
  </si>
  <si>
    <t>NPP</t>
  </si>
  <si>
    <t>Pujari et al . - Optimisation of IDA-based fragility curves.pdf</t>
  </si>
  <si>
    <t>D3.01_Syner-G_RC_final</t>
  </si>
  <si>
    <t>D3.03_SYNER-G_Fragility functions for electric power system elements</t>
  </si>
  <si>
    <t>Probabilistic risk assessment of oil and gas infrastructures for seismic extreme events</t>
  </si>
  <si>
    <t xml:space="preserve">Collocation Impacts on the Vulnerability of Lifelines During Earthquakes with Applictions to the Cajon Pass, California </t>
  </si>
  <si>
    <t>HAZUS MR4 - Technical manual - Multihazard Loss Estimation Methodology - Earthquake Model</t>
  </si>
  <si>
    <t>Seismic Fragility Analysis of Monopile Offshore Wind Turbines under Different Operational Conditions</t>
  </si>
  <si>
    <t>5*</t>
  </si>
  <si>
    <t>HAZARD ANALYSIS AND RISK ASSESSMENT IN THERMAL POWER PLANT</t>
  </si>
  <si>
    <t>18*</t>
  </si>
  <si>
    <t>17*</t>
  </si>
  <si>
    <t xml:space="preserve">ARTICLES </t>
  </si>
  <si>
    <t>13*</t>
  </si>
  <si>
    <t>15*</t>
  </si>
  <si>
    <t>11*</t>
  </si>
  <si>
    <t>fill &lt;30%</t>
  </si>
  <si>
    <t>fill &lt;10%</t>
  </si>
  <si>
    <t>fill &gt;30%</t>
  </si>
  <si>
    <t>Fragility Curves of storage tanks impacted by strong winds</t>
  </si>
  <si>
    <t>24*</t>
  </si>
  <si>
    <t>HEALTH - CARE</t>
  </si>
  <si>
    <t>Ductility</t>
  </si>
  <si>
    <t>Changed on 31th march</t>
  </si>
  <si>
    <t>Added on 31th march</t>
  </si>
  <si>
    <t>Wave</t>
  </si>
  <si>
    <t>No wave</t>
  </si>
  <si>
    <t>Impact</t>
  </si>
  <si>
    <t>Fragility and Risk Assessment of Aboveground Storage Tanks Subjected to Concurrent Surge, Wave, and Wind Loads</t>
  </si>
  <si>
    <t>25*</t>
  </si>
  <si>
    <t>World bank group - Stronger Power : Improving Power Sector Resilience to Natural Hazards</t>
  </si>
  <si>
    <t>World bank group - Resilience and Critical Power System Infrastructure_Lessons Learned from Natural Disasters and Future Research Needs</t>
  </si>
  <si>
    <t>Seismic vulnerability of gas and liquid buried pipelines</t>
  </si>
  <si>
    <t>Changed on 1st april</t>
  </si>
  <si>
    <t>DS1</t>
  </si>
  <si>
    <t>DS2</t>
  </si>
  <si>
    <t>DS3</t>
  </si>
  <si>
    <t>DS4</t>
  </si>
  <si>
    <t>Added on 24th june</t>
  </si>
  <si>
    <t>Quantification of model uncertainty in debris flow
vulnerability assessment</t>
  </si>
  <si>
    <t>&lt;100,000 bbl/d</t>
  </si>
  <si>
    <t>&gt;100,000 bbl/d</t>
  </si>
  <si>
    <t>Mean values [kPa]</t>
  </si>
  <si>
    <t>Added on 13th July</t>
  </si>
  <si>
    <t>A reliability assessment of physical vulnerability of reinforced concrete walls loaded by snow avalanches</t>
  </si>
  <si>
    <t xml:space="preserve">N.E. Khorasani, T. Gernay, M. Garlock. 2016. Fire fragility functions for community resilience assessment </t>
  </si>
  <si>
    <t>-</t>
  </si>
  <si>
    <t>Added on 30th of September</t>
  </si>
  <si>
    <t>Mean values [m</t>
  </si>
  <si>
    <t>Mean values [FII]</t>
  </si>
  <si>
    <t>Mean values [kJ/m2]</t>
  </si>
  <si>
    <t>Hospital Reinforced concrete pre-1950 less than 3 storeys</t>
  </si>
  <si>
    <t>Hospital Reinforced concrete pre-1951 less than 7 storeys</t>
  </si>
  <si>
    <t>Hospital Reinforced concrete pre-1952 more than 8 storeys</t>
  </si>
  <si>
    <t>Hospital Reinforced concrete post-1950 less than 3 storeys</t>
  </si>
  <si>
    <t>Hospital Reinforced concrete post-1951 less than 7 storeys</t>
  </si>
  <si>
    <t>Hospital Reinforced concrete post-1952 more than 8 storeys</t>
  </si>
  <si>
    <t xml:space="preserve">Transmission &amp; Distribution line  Anchored </t>
  </si>
  <si>
    <t xml:space="preserve">Transmission &amp; Distribution line  Unanchored </t>
  </si>
  <si>
    <t>Substation Anchored less than 150 kV</t>
  </si>
  <si>
    <t>Substation Anchored less than 300 kV</t>
  </si>
  <si>
    <t>Substation Anchored more than 300 kV</t>
  </si>
  <si>
    <t>Substation Unanchored less than 150 kV</t>
  </si>
  <si>
    <t>Substation Unanchored less than 300 kV</t>
  </si>
  <si>
    <t>Substation Unanchored more than 300 kV</t>
  </si>
  <si>
    <t xml:space="preserve">Pipeline   </t>
  </si>
  <si>
    <t>Refinery Anchored less than 100 kbarrels/day</t>
  </si>
  <si>
    <t>Refinery Anchored more than 100 kbarrels/day</t>
  </si>
  <si>
    <t>Refinery Unanchored less than 100 kbarrels/day</t>
  </si>
  <si>
    <t>Refinery Unanchored more than 100 kbarrels/day</t>
  </si>
  <si>
    <t xml:space="preserve">Storage plant Anchored </t>
  </si>
  <si>
    <t xml:space="preserve">Storage plant Unanchored </t>
  </si>
  <si>
    <t xml:space="preserve">Thermal power plant Anchored </t>
  </si>
  <si>
    <t xml:space="preserve">Thermal power plant Unanchored </t>
  </si>
  <si>
    <t xml:space="preserve">Hydroelectric power plant Concrete  </t>
  </si>
  <si>
    <t xml:space="preserve">Hydroelectric power plant Rockfill  </t>
  </si>
  <si>
    <t xml:space="preserve">Solar power plant Seismic </t>
  </si>
  <si>
    <t xml:space="preserve">Solar power plant Standard </t>
  </si>
  <si>
    <t xml:space="preserve">Wind power plant   </t>
  </si>
  <si>
    <t xml:space="preserve">Nuclear power plant   </t>
  </si>
  <si>
    <t>LABEL - WEB TOOL</t>
  </si>
  <si>
    <t>Hospital Reinforced concrete 1 storey</t>
  </si>
  <si>
    <t>Hospital Reinforced concrete 2 storeys</t>
  </si>
  <si>
    <t>Hospital Reinforced concrete more than 3 storeys</t>
  </si>
  <si>
    <t xml:space="preserve">Transmission &amp; Distribution line   </t>
  </si>
  <si>
    <t>Refinery Flooding wave less than 100 kbarrels/day</t>
  </si>
  <si>
    <t>Refinery No flooding wave less than 100 kbarrels/day</t>
  </si>
  <si>
    <t>Refinery more than 100 kbarrels/day</t>
  </si>
  <si>
    <t>Storage plant Flooding wave less than 30% filled</t>
  </si>
  <si>
    <t>Storage plant No flooding wave less than 30% filled</t>
  </si>
  <si>
    <t>Storage plant more than 30% filled</t>
  </si>
  <si>
    <t xml:space="preserve">Substation   </t>
  </si>
  <si>
    <t xml:space="preserve">Hydroelectric power plant   </t>
  </si>
  <si>
    <t xml:space="preserve">Thermal power plant   </t>
  </si>
  <si>
    <t xml:space="preserve">Solar power plant   </t>
  </si>
  <si>
    <t xml:space="preserve">Hospital Reinforced concrete  </t>
  </si>
  <si>
    <t>Refinery less than 100 kbarrels/day</t>
  </si>
  <si>
    <t>Storage plant less than 10% filled</t>
  </si>
  <si>
    <t>Storage plant less than 30% filled</t>
  </si>
  <si>
    <t>Bulding Reinforced concrete 1 storey</t>
  </si>
  <si>
    <t>Bulding Steel-frame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</si>
</sst>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50">
    <xf numFmtId="0" fontId="0" fillId="0" borderId="0" xfId="0"/>
    <xf numFmtId="0" fontId="1" fillId="0" borderId="3" xfId="0" applyFont="1" applyBorder="1"/>
    <xf numFmtId="9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" fontId="0" fillId="0" borderId="0" xfId="0" quotePrefix="1" applyNumberFormat="1" applyBorder="1"/>
    <xf numFmtId="0" fontId="0" fillId="0" borderId="0" xfId="0" quotePrefix="1" applyBorder="1"/>
    <xf numFmtId="0" fontId="0" fillId="0" borderId="7" xfId="0" applyBorder="1"/>
    <xf numFmtId="0" fontId="0" fillId="0" borderId="7" xfId="0" quotePrefix="1" applyBorder="1"/>
    <xf numFmtId="0" fontId="1" fillId="0" borderId="7" xfId="0" applyFont="1" applyBorder="1"/>
    <xf numFmtId="9" fontId="0" fillId="2" borderId="3" xfId="0" applyNumberFormat="1" applyFill="1" applyBorder="1"/>
    <xf numFmtId="9" fontId="0" fillId="2" borderId="0" xfId="0" applyNumberFormat="1" applyFill="1" applyBorder="1"/>
    <xf numFmtId="0" fontId="0" fillId="2" borderId="0" xfId="0" applyFill="1" applyBorder="1"/>
    <xf numFmtId="0" fontId="0" fillId="2" borderId="7" xfId="0" applyFill="1" applyBorder="1"/>
    <xf numFmtId="9" fontId="0" fillId="0" borderId="3" xfId="0" applyNumberFormat="1" applyFill="1" applyBorder="1"/>
    <xf numFmtId="9" fontId="0" fillId="0" borderId="0" xfId="0" applyNumberFormat="1" applyFill="1" applyBorder="1"/>
    <xf numFmtId="0" fontId="0" fillId="0" borderId="7" xfId="0" applyFill="1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7" xfId="0" applyFont="1" applyBorder="1"/>
    <xf numFmtId="0" fontId="1" fillId="0" borderId="2" xfId="0" applyFont="1" applyBorder="1"/>
    <xf numFmtId="0" fontId="1" fillId="0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7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1" xfId="0" applyBorder="1"/>
    <xf numFmtId="0" fontId="0" fillId="0" borderId="12" xfId="0" applyBorder="1"/>
    <xf numFmtId="9" fontId="0" fillId="0" borderId="13" xfId="0" applyNumberFormat="1" applyBorder="1"/>
    <xf numFmtId="0" fontId="0" fillId="0" borderId="15" xfId="0" applyBorder="1"/>
    <xf numFmtId="9" fontId="0" fillId="0" borderId="13" xfId="0" applyNumberFormat="1" applyFill="1" applyBorder="1"/>
    <xf numFmtId="9" fontId="0" fillId="0" borderId="11" xfId="0" applyNumberFormat="1" applyFill="1" applyBorder="1"/>
    <xf numFmtId="0" fontId="0" fillId="0" borderId="15" xfId="0" applyFill="1" applyBorder="1"/>
    <xf numFmtId="0" fontId="0" fillId="2" borderId="16" xfId="0" applyFill="1" applyBorder="1"/>
    <xf numFmtId="0" fontId="0" fillId="2" borderId="15" xfId="0" applyFill="1" applyBorder="1"/>
    <xf numFmtId="9" fontId="0" fillId="2" borderId="11" xfId="0" applyNumberFormat="1" applyFill="1" applyBorder="1"/>
    <xf numFmtId="0" fontId="0" fillId="0" borderId="16" xfId="0" applyFill="1" applyBorder="1"/>
    <xf numFmtId="0" fontId="0" fillId="0" borderId="13" xfId="0" applyBorder="1"/>
    <xf numFmtId="0" fontId="0" fillId="0" borderId="14" xfId="0" applyBorder="1"/>
    <xf numFmtId="9" fontId="0" fillId="2" borderId="13" xfId="0" applyNumberFormat="1" applyFill="1" applyBorder="1"/>
    <xf numFmtId="0" fontId="1" fillId="0" borderId="0" xfId="0" applyFont="1" applyBorder="1" applyAlignment="1">
      <alignment vertical="center" textRotation="90"/>
    </xf>
    <xf numFmtId="0" fontId="0" fillId="0" borderId="5" xfId="0" applyFont="1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2" xfId="0" applyBorder="1" applyAlignment="1"/>
    <xf numFmtId="0" fontId="1" fillId="3" borderId="8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2" borderId="6" xfId="0" applyFill="1" applyBorder="1"/>
    <xf numFmtId="0" fontId="0" fillId="2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0" xfId="0" applyFill="1" applyBorder="1"/>
    <xf numFmtId="0" fontId="0" fillId="5" borderId="2" xfId="0" applyFill="1" applyBorder="1"/>
    <xf numFmtId="0" fontId="0" fillId="6" borderId="6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26" xfId="0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28" xfId="0" applyBorder="1" applyAlignment="1">
      <alignment horizontal="center"/>
    </xf>
    <xf numFmtId="1" fontId="0" fillId="0" borderId="25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27" xfId="0" applyNumberFormat="1" applyFill="1" applyBorder="1" applyAlignment="1">
      <alignment horizontal="center" vertical="center"/>
    </xf>
    <xf numFmtId="1" fontId="0" fillId="0" borderId="25" xfId="0" applyNumberForma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/>
    <xf numFmtId="9" fontId="0" fillId="0" borderId="14" xfId="0" applyNumberFormat="1" applyBorder="1"/>
    <xf numFmtId="9" fontId="0" fillId="2" borderId="12" xfId="0" applyNumberFormat="1" applyFill="1" applyBorder="1"/>
    <xf numFmtId="0" fontId="0" fillId="0" borderId="16" xfId="0" applyBorder="1"/>
    <xf numFmtId="9" fontId="0" fillId="0" borderId="12" xfId="0" applyNumberFormat="1" applyFill="1" applyBorder="1"/>
    <xf numFmtId="9" fontId="0" fillId="0" borderId="14" xfId="0" applyNumberFormat="1" applyFill="1" applyBorder="1"/>
    <xf numFmtId="9" fontId="0" fillId="2" borderId="14" xfId="0" applyNumberFormat="1" applyFill="1" applyBorder="1"/>
    <xf numFmtId="0" fontId="0" fillId="0" borderId="20" xfId="0" applyFill="1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2" fontId="2" fillId="2" borderId="11" xfId="0" applyNumberFormat="1" applyFont="1" applyFill="1" applyBorder="1"/>
    <xf numFmtId="2" fontId="2" fillId="2" borderId="0" xfId="0" applyNumberFormat="1" applyFont="1" applyFill="1" applyBorder="1"/>
    <xf numFmtId="2" fontId="2" fillId="0" borderId="12" xfId="0" applyNumberFormat="1" applyFont="1" applyBorder="1"/>
    <xf numFmtId="0" fontId="2" fillId="0" borderId="11" xfId="0" applyFont="1" applyFill="1" applyBorder="1"/>
    <xf numFmtId="2" fontId="2" fillId="0" borderId="0" xfId="0" applyNumberFormat="1" applyFont="1" applyFill="1" applyBorder="1"/>
    <xf numFmtId="0" fontId="2" fillId="0" borderId="2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2" fontId="2" fillId="2" borderId="12" xfId="0" applyNumberFormat="1" applyFont="1" applyFill="1" applyBorder="1"/>
    <xf numFmtId="0" fontId="1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Fill="1" applyBorder="1"/>
    <xf numFmtId="1" fontId="2" fillId="0" borderId="26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2" fillId="0" borderId="0" xfId="0" applyFont="1"/>
    <xf numFmtId="0" fontId="2" fillId="0" borderId="15" xfId="0" applyFont="1" applyFill="1" applyBorder="1" applyAlignment="1">
      <alignment horizontal="right"/>
    </xf>
    <xf numFmtId="0" fontId="2" fillId="0" borderId="7" xfId="0" applyFont="1" applyFill="1" applyBorder="1" applyAlignment="1">
      <alignment horizontal="right"/>
    </xf>
    <xf numFmtId="0" fontId="2" fillId="0" borderId="16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2" fillId="2" borderId="2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right"/>
    </xf>
    <xf numFmtId="164" fontId="2" fillId="0" borderId="1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4" fillId="0" borderId="11" xfId="0" applyFont="1" applyFill="1" applyBorder="1"/>
    <xf numFmtId="0" fontId="4" fillId="0" borderId="26" xfId="0" applyFont="1" applyFill="1" applyBorder="1" applyAlignment="1">
      <alignment horizontal="center"/>
    </xf>
    <xf numFmtId="0" fontId="4" fillId="0" borderId="13" xfId="0" applyFont="1" applyFill="1" applyBorder="1"/>
    <xf numFmtId="0" fontId="4" fillId="0" borderId="3" xfId="0" applyFont="1" applyFill="1" applyBorder="1"/>
    <xf numFmtId="0" fontId="4" fillId="0" borderId="14" xfId="0" applyFont="1" applyFill="1" applyBorder="1"/>
    <xf numFmtId="0" fontId="4" fillId="0" borderId="25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Fill="1" applyBorder="1"/>
    <xf numFmtId="0" fontId="4" fillId="0" borderId="12" xfId="0" applyFont="1" applyFill="1" applyBorder="1"/>
    <xf numFmtId="0" fontId="4" fillId="0" borderId="15" xfId="0" applyFont="1" applyFill="1" applyBorder="1"/>
    <xf numFmtId="0" fontId="4" fillId="0" borderId="7" xfId="0" applyFont="1" applyFill="1" applyBorder="1"/>
    <xf numFmtId="0" fontId="4" fillId="0" borderId="16" xfId="0" applyFont="1" applyFill="1" applyBorder="1"/>
    <xf numFmtId="0" fontId="4" fillId="0" borderId="27" xfId="0" applyFont="1" applyFill="1" applyBorder="1" applyAlignment="1">
      <alignment horizontal="center"/>
    </xf>
    <xf numFmtId="0" fontId="4" fillId="0" borderId="13" xfId="0" applyFont="1" applyBorder="1"/>
    <xf numFmtId="0" fontId="4" fillId="0" borderId="3" xfId="0" applyFont="1" applyBorder="1"/>
    <xf numFmtId="0" fontId="4" fillId="0" borderId="14" xfId="0" applyFont="1" applyBorder="1"/>
    <xf numFmtId="0" fontId="4" fillId="0" borderId="25" xfId="0" applyFont="1" applyBorder="1" applyAlignment="1">
      <alignment horizontal="center"/>
    </xf>
    <xf numFmtId="0" fontId="2" fillId="0" borderId="0" xfId="0" applyFont="1" applyBorder="1"/>
    <xf numFmtId="0" fontId="5" fillId="0" borderId="0" xfId="0" applyFont="1" applyFill="1" applyBorder="1"/>
    <xf numFmtId="1" fontId="2" fillId="0" borderId="0" xfId="0" quotePrefix="1" applyNumberFormat="1" applyFont="1" applyBorder="1" applyAlignment="1">
      <alignment horizontal="left"/>
    </xf>
    <xf numFmtId="0" fontId="2" fillId="0" borderId="7" xfId="0" applyFont="1" applyBorder="1"/>
    <xf numFmtId="0" fontId="2" fillId="0" borderId="3" xfId="0" applyFont="1" applyBorder="1"/>
    <xf numFmtId="0" fontId="2" fillId="0" borderId="13" xfId="0" applyFon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0" borderId="11" xfId="0" applyNumberFormat="1" applyFont="1" applyFill="1" applyBorder="1"/>
    <xf numFmtId="164" fontId="2" fillId="0" borderId="0" xfId="0" applyNumberFormat="1" applyFont="1" applyFill="1" applyBorder="1"/>
    <xf numFmtId="164" fontId="2" fillId="0" borderId="12" xfId="0" applyNumberFormat="1" applyFont="1" applyFill="1" applyBorder="1"/>
    <xf numFmtId="164" fontId="2" fillId="0" borderId="15" xfId="0" applyNumberFormat="1" applyFont="1" applyFill="1" applyBorder="1"/>
    <xf numFmtId="164" fontId="2" fillId="0" borderId="7" xfId="0" applyNumberFormat="1" applyFont="1" applyFill="1" applyBorder="1"/>
    <xf numFmtId="164" fontId="2" fillId="0" borderId="16" xfId="0" applyNumberFormat="1" applyFont="1" applyFill="1" applyBorder="1"/>
    <xf numFmtId="0" fontId="2" fillId="0" borderId="0" xfId="0" applyFont="1" applyAlignment="1">
      <alignment horizontal="right"/>
    </xf>
    <xf numFmtId="2" fontId="2" fillId="0" borderId="15" xfId="0" applyNumberFormat="1" applyFont="1" applyFill="1" applyBorder="1"/>
    <xf numFmtId="2" fontId="2" fillId="0" borderId="7" xfId="0" applyNumberFormat="1" applyFont="1" applyFill="1" applyBorder="1"/>
    <xf numFmtId="0" fontId="0" fillId="0" borderId="13" xfId="0" applyFont="1" applyBorder="1"/>
    <xf numFmtId="0" fontId="0" fillId="0" borderId="3" xfId="0" applyFont="1" applyBorder="1"/>
    <xf numFmtId="0" fontId="0" fillId="0" borderId="14" xfId="0" applyFont="1" applyBorder="1"/>
    <xf numFmtId="0" fontId="0" fillId="0" borderId="6" xfId="0" applyFont="1" applyBorder="1"/>
    <xf numFmtId="0" fontId="0" fillId="0" borderId="11" xfId="0" applyFont="1" applyBorder="1"/>
    <xf numFmtId="0" fontId="0" fillId="0" borderId="0" xfId="0" applyFont="1" applyBorder="1"/>
    <xf numFmtId="0" fontId="0" fillId="0" borderId="12" xfId="0" applyFont="1" applyBorder="1"/>
    <xf numFmtId="0" fontId="0" fillId="0" borderId="15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16" xfId="0" applyFont="1" applyBorder="1" applyAlignment="1">
      <alignment horizontal="right"/>
    </xf>
    <xf numFmtId="0" fontId="0" fillId="0" borderId="13" xfId="0" applyFont="1" applyFill="1" applyBorder="1"/>
    <xf numFmtId="0" fontId="0" fillId="0" borderId="3" xfId="0" applyFont="1" applyFill="1" applyBorder="1"/>
    <xf numFmtId="0" fontId="0" fillId="0" borderId="1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2" fontId="0" fillId="0" borderId="11" xfId="0" applyNumberFormat="1" applyFont="1" applyFill="1" applyBorder="1"/>
    <xf numFmtId="2" fontId="0" fillId="0" borderId="0" xfId="0" applyNumberFormat="1" applyFont="1" applyFill="1" applyBorder="1"/>
    <xf numFmtId="2" fontId="0" fillId="2" borderId="0" xfId="0" applyNumberFormat="1" applyFont="1" applyFill="1" applyBorder="1"/>
    <xf numFmtId="2" fontId="0" fillId="0" borderId="12" xfId="0" applyNumberFormat="1" applyFont="1" applyFill="1" applyBorder="1"/>
    <xf numFmtId="0" fontId="0" fillId="0" borderId="26" xfId="0" applyFont="1" applyFill="1" applyBorder="1" applyAlignment="1">
      <alignment horizontal="center"/>
    </xf>
    <xf numFmtId="0" fontId="0" fillId="0" borderId="25" xfId="0" applyFont="1" applyBorder="1" applyAlignment="1">
      <alignment horizontal="center"/>
    </xf>
    <xf numFmtId="2" fontId="0" fillId="0" borderId="15" xfId="0" applyNumberFormat="1" applyFont="1" applyFill="1" applyBorder="1"/>
    <xf numFmtId="2" fontId="0" fillId="0" borderId="7" xfId="0" applyNumberFormat="1" applyFont="1" applyFill="1" applyBorder="1"/>
    <xf numFmtId="2" fontId="0" fillId="0" borderId="16" xfId="0" applyNumberFormat="1" applyFont="1" applyFill="1" applyBorder="1"/>
    <xf numFmtId="0" fontId="0" fillId="0" borderId="27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3" xfId="0" applyNumberFormat="1" applyFont="1" applyFill="1" applyBorder="1"/>
    <xf numFmtId="2" fontId="0" fillId="0" borderId="3" xfId="0" applyNumberFormat="1" applyFont="1" applyFill="1" applyBorder="1"/>
    <xf numFmtId="2" fontId="0" fillId="0" borderId="14" xfId="0" applyNumberFormat="1" applyFont="1" applyFill="1" applyBorder="1"/>
    <xf numFmtId="0" fontId="0" fillId="2" borderId="11" xfId="0" applyFont="1" applyFill="1" applyBorder="1"/>
    <xf numFmtId="0" fontId="0" fillId="2" borderId="0" xfId="0" applyFont="1" applyFill="1" applyBorder="1"/>
    <xf numFmtId="0" fontId="0" fillId="0" borderId="12" xfId="0" applyFont="1" applyFill="1" applyBorder="1"/>
    <xf numFmtId="0" fontId="0" fillId="0" borderId="11" xfId="0" applyFont="1" applyFill="1" applyBorder="1"/>
    <xf numFmtId="0" fontId="0" fillId="2" borderId="15" xfId="0" applyFont="1" applyFill="1" applyBorder="1"/>
    <xf numFmtId="0" fontId="0" fillId="2" borderId="7" xfId="0" applyFont="1" applyFill="1" applyBorder="1"/>
    <xf numFmtId="0" fontId="0" fillId="2" borderId="16" xfId="0" applyFont="1" applyFill="1" applyBorder="1"/>
    <xf numFmtId="0" fontId="0" fillId="0" borderId="15" xfId="0" applyFont="1" applyFill="1" applyBorder="1"/>
    <xf numFmtId="2" fontId="2" fillId="0" borderId="12" xfId="0" applyNumberFormat="1" applyFont="1" applyFill="1" applyBorder="1"/>
    <xf numFmtId="2" fontId="0" fillId="0" borderId="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2" fillId="0" borderId="16" xfId="0" applyNumberFormat="1" applyFont="1" applyFill="1" applyBorder="1"/>
    <xf numFmtId="2" fontId="2" fillId="2" borderId="7" xfId="0" applyNumberFormat="1" applyFont="1" applyFill="1" applyBorder="1"/>
    <xf numFmtId="0" fontId="0" fillId="0" borderId="0" xfId="0" applyFill="1" applyBorder="1" applyAlignme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2" fontId="0" fillId="0" borderId="13" xfId="0" applyNumberFormat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0" fillId="0" borderId="26" xfId="0" applyBorder="1" applyAlignment="1">
      <alignment horizontal="left"/>
    </xf>
    <xf numFmtId="0" fontId="4" fillId="0" borderId="26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/>
    <xf numFmtId="0" fontId="4" fillId="0" borderId="26" xfId="0" applyFont="1" applyBorder="1"/>
    <xf numFmtId="0" fontId="0" fillId="0" borderId="27" xfId="0" applyBorder="1"/>
    <xf numFmtId="0" fontId="4" fillId="0" borderId="27" xfId="0" applyFont="1" applyBorder="1"/>
    <xf numFmtId="0" fontId="4" fillId="0" borderId="28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0" fillId="0" borderId="25" xfId="0" applyFont="1" applyBorder="1"/>
    <xf numFmtId="0" fontId="4" fillId="0" borderId="25" xfId="0" applyFont="1" applyBorder="1" applyAlignment="1">
      <alignment horizontal="left"/>
    </xf>
    <xf numFmtId="2" fontId="4" fillId="0" borderId="26" xfId="0" applyNumberFormat="1" applyFont="1" applyFill="1" applyBorder="1" applyAlignment="1">
      <alignment horizontal="left"/>
    </xf>
    <xf numFmtId="0" fontId="4" fillId="0" borderId="25" xfId="0" applyFont="1" applyFill="1" applyBorder="1" applyAlignment="1">
      <alignment horizontal="left"/>
    </xf>
    <xf numFmtId="0" fontId="4" fillId="0" borderId="26" xfId="0" applyFont="1" applyFill="1" applyBorder="1" applyAlignment="1">
      <alignment horizontal="left"/>
    </xf>
    <xf numFmtId="0" fontId="4" fillId="0" borderId="27" xfId="0" applyFont="1" applyFill="1" applyBorder="1" applyAlignment="1">
      <alignment horizontal="left"/>
    </xf>
    <xf numFmtId="1" fontId="4" fillId="0" borderId="26" xfId="0" applyNumberFormat="1" applyFont="1" applyFill="1" applyBorder="1" applyAlignment="1">
      <alignment horizontal="left" vertic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/>
    </xf>
    <xf numFmtId="0" fontId="6" fillId="0" borderId="3" xfId="0" applyFont="1" applyBorder="1"/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" fontId="4" fillId="0" borderId="25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/>
    <xf numFmtId="0" fontId="4" fillId="0" borderId="7" xfId="0" applyFont="1" applyBorder="1"/>
    <xf numFmtId="2" fontId="4" fillId="0" borderId="15" xfId="0" applyNumberFormat="1" applyFont="1" applyFill="1" applyBorder="1"/>
    <xf numFmtId="2" fontId="4" fillId="0" borderId="0" xfId="0" applyNumberFormat="1" applyFont="1" applyFill="1" applyBorder="1"/>
    <xf numFmtId="2" fontId="4" fillId="0" borderId="12" xfId="0" applyNumberFormat="1" applyFont="1" applyFill="1" applyBorder="1"/>
    <xf numFmtId="0" fontId="6" fillId="0" borderId="2" xfId="0" applyFont="1" applyBorder="1"/>
    <xf numFmtId="0" fontId="4" fillId="0" borderId="13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0" fontId="4" fillId="0" borderId="6" xfId="0" applyFont="1" applyBorder="1"/>
    <xf numFmtId="2" fontId="4" fillId="0" borderId="7" xfId="0" applyNumberFormat="1" applyFont="1" applyFill="1" applyBorder="1"/>
    <xf numFmtId="2" fontId="4" fillId="0" borderId="16" xfId="0" applyNumberFormat="1" applyFont="1" applyFill="1" applyBorder="1"/>
    <xf numFmtId="1" fontId="4" fillId="0" borderId="27" xfId="0" applyNumberFormat="1" applyFont="1" applyFill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4" fillId="0" borderId="26" xfId="0" applyFont="1" applyBorder="1" applyAlignment="1">
      <alignment horizontal="center" vertical="center"/>
    </xf>
  </cellXfs>
  <cellStyles count="2">
    <cellStyle name="Normal" xfId="0" builtinId="0"/>
    <cellStyle name="Normal 2" xfId="1" xr:uid="{013F4D2D-E8C7-4038-8AFC-D2848E855B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Landslide!$S$3:$S$17</c:f>
              <c:numCache>
                <c:formatCode>General</c:formatCode>
                <c:ptCount val="15"/>
                <c:pt idx="0">
                  <c:v>0</c:v>
                </c:pt>
                <c:pt idx="1">
                  <c:v>0.240179</c:v>
                </c:pt>
                <c:pt idx="2">
                  <c:v>0.44699</c:v>
                </c:pt>
                <c:pt idx="3">
                  <c:v>0.63620100000000002</c:v>
                </c:pt>
                <c:pt idx="4">
                  <c:v>0.78580899999999998</c:v>
                </c:pt>
                <c:pt idx="5">
                  <c:v>0.88701399999999997</c:v>
                </c:pt>
                <c:pt idx="6">
                  <c:v>0.95741799999999999</c:v>
                </c:pt>
                <c:pt idx="7">
                  <c:v>1.04982</c:v>
                </c:pt>
                <c:pt idx="8">
                  <c:v>1.2654399999999999</c:v>
                </c:pt>
                <c:pt idx="9">
                  <c:v>1.37984</c:v>
                </c:pt>
                <c:pt idx="10">
                  <c:v>1.5118499999999999</c:v>
                </c:pt>
                <c:pt idx="11">
                  <c:v>1.7098599999999999</c:v>
                </c:pt>
                <c:pt idx="12">
                  <c:v>1.97387</c:v>
                </c:pt>
                <c:pt idx="13">
                  <c:v>2.3786999999999998</c:v>
                </c:pt>
                <c:pt idx="14">
                  <c:v>3.21034</c:v>
                </c:pt>
              </c:numCache>
            </c:numRef>
          </c:xVal>
          <c:yVal>
            <c:numRef>
              <c:f>Landslide!$T$3:$T$17</c:f>
              <c:numCache>
                <c:formatCode>General</c:formatCode>
                <c:ptCount val="15"/>
                <c:pt idx="0">
                  <c:v>0</c:v>
                </c:pt>
                <c:pt idx="1">
                  <c:v>4.1183699999999997E-3</c:v>
                </c:pt>
                <c:pt idx="2">
                  <c:v>2.3665599999999998E-2</c:v>
                </c:pt>
                <c:pt idx="3">
                  <c:v>5.8850600000000003E-2</c:v>
                </c:pt>
                <c:pt idx="4">
                  <c:v>0.12531100000000001</c:v>
                </c:pt>
                <c:pt idx="5">
                  <c:v>0.19763600000000001</c:v>
                </c:pt>
                <c:pt idx="6">
                  <c:v>0.27778000000000003</c:v>
                </c:pt>
                <c:pt idx="7">
                  <c:v>0.38919900000000002</c:v>
                </c:pt>
                <c:pt idx="8">
                  <c:v>0.67654300000000001</c:v>
                </c:pt>
                <c:pt idx="9">
                  <c:v>0.79382699999999995</c:v>
                </c:pt>
                <c:pt idx="10">
                  <c:v>0.89351800000000003</c:v>
                </c:pt>
                <c:pt idx="11">
                  <c:v>0.959978</c:v>
                </c:pt>
                <c:pt idx="12">
                  <c:v>0.98929900000000004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0-4B80-8267-FEEA1842EF2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Landslide!$U$3:$U$15</c:f>
              <c:numCache>
                <c:formatCode>General</c:formatCode>
                <c:ptCount val="13"/>
                <c:pt idx="0">
                  <c:v>0</c:v>
                </c:pt>
                <c:pt idx="1">
                  <c:v>0.50859399999999999</c:v>
                </c:pt>
                <c:pt idx="2">
                  <c:v>0.76380800000000004</c:v>
                </c:pt>
                <c:pt idx="3">
                  <c:v>0.99261999999999995</c:v>
                </c:pt>
                <c:pt idx="4">
                  <c:v>1.1422300000000001</c:v>
                </c:pt>
                <c:pt idx="5">
                  <c:v>1.27864</c:v>
                </c:pt>
                <c:pt idx="6">
                  <c:v>1.39744</c:v>
                </c:pt>
                <c:pt idx="7">
                  <c:v>1.5162500000000001</c:v>
                </c:pt>
                <c:pt idx="8">
                  <c:v>1.65706</c:v>
                </c:pt>
                <c:pt idx="9">
                  <c:v>1.8418699999999999</c:v>
                </c:pt>
                <c:pt idx="10">
                  <c:v>2.05748</c:v>
                </c:pt>
                <c:pt idx="11">
                  <c:v>2.4843000000000002</c:v>
                </c:pt>
                <c:pt idx="12">
                  <c:v>3.20594</c:v>
                </c:pt>
              </c:numCache>
            </c:numRef>
          </c:xVal>
          <c:yVal>
            <c:numRef>
              <c:f>Landslide!$V$3:$V$15</c:f>
              <c:numCache>
                <c:formatCode>General</c:formatCode>
                <c:ptCount val="13"/>
                <c:pt idx="0">
                  <c:v>0</c:v>
                </c:pt>
                <c:pt idx="1">
                  <c:v>4.1183699999999997E-3</c:v>
                </c:pt>
                <c:pt idx="2">
                  <c:v>2.3665599999999998E-2</c:v>
                </c:pt>
                <c:pt idx="3">
                  <c:v>9.2080899999999993E-2</c:v>
                </c:pt>
                <c:pt idx="4">
                  <c:v>0.21131900000000001</c:v>
                </c:pt>
                <c:pt idx="5">
                  <c:v>0.36574200000000001</c:v>
                </c:pt>
                <c:pt idx="6">
                  <c:v>0.54557699999999998</c:v>
                </c:pt>
                <c:pt idx="7">
                  <c:v>0.71954700000000005</c:v>
                </c:pt>
                <c:pt idx="8">
                  <c:v>0.852468</c:v>
                </c:pt>
                <c:pt idx="9">
                  <c:v>0.94433999999999996</c:v>
                </c:pt>
                <c:pt idx="10">
                  <c:v>0.987344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0-4B80-8267-FEEA1842EF2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Landslide!$W$3:$W$15</c:f>
              <c:numCache>
                <c:formatCode>General</c:formatCode>
                <c:ptCount val="13"/>
                <c:pt idx="0">
                  <c:v>0</c:v>
                </c:pt>
                <c:pt idx="1">
                  <c:v>0.80340999999999996</c:v>
                </c:pt>
                <c:pt idx="2">
                  <c:v>1.01902</c:v>
                </c:pt>
                <c:pt idx="3">
                  <c:v>1.22143</c:v>
                </c:pt>
                <c:pt idx="4">
                  <c:v>1.37104</c:v>
                </c:pt>
                <c:pt idx="5">
                  <c:v>1.5426500000000001</c:v>
                </c:pt>
                <c:pt idx="6">
                  <c:v>1.72306</c:v>
                </c:pt>
                <c:pt idx="7">
                  <c:v>1.8682700000000001</c:v>
                </c:pt>
                <c:pt idx="8">
                  <c:v>2.00468</c:v>
                </c:pt>
                <c:pt idx="9">
                  <c:v>2.1322800000000002</c:v>
                </c:pt>
                <c:pt idx="10">
                  <c:v>2.2906900000000001</c:v>
                </c:pt>
                <c:pt idx="11">
                  <c:v>2.5459100000000001</c:v>
                </c:pt>
                <c:pt idx="12">
                  <c:v>3.21034</c:v>
                </c:pt>
              </c:numCache>
            </c:numRef>
          </c:xVal>
          <c:yVal>
            <c:numRef>
              <c:f>Landslide!$X$3:$X$15</c:f>
              <c:numCache>
                <c:formatCode>General</c:formatCode>
                <c:ptCount val="13"/>
                <c:pt idx="0">
                  <c:v>0</c:v>
                </c:pt>
                <c:pt idx="1">
                  <c:v>4.1183699999999997E-3</c:v>
                </c:pt>
                <c:pt idx="2">
                  <c:v>1.9756200000000002E-2</c:v>
                </c:pt>
                <c:pt idx="3">
                  <c:v>6.2760099999999999E-2</c:v>
                </c:pt>
                <c:pt idx="4">
                  <c:v>0.13508500000000001</c:v>
                </c:pt>
                <c:pt idx="5">
                  <c:v>0.29146300000000003</c:v>
                </c:pt>
                <c:pt idx="6">
                  <c:v>0.52993900000000005</c:v>
                </c:pt>
                <c:pt idx="7">
                  <c:v>0.71759300000000004</c:v>
                </c:pt>
                <c:pt idx="8">
                  <c:v>0.84855899999999995</c:v>
                </c:pt>
                <c:pt idx="9">
                  <c:v>0.918929</c:v>
                </c:pt>
                <c:pt idx="10">
                  <c:v>0.96388799999999997</c:v>
                </c:pt>
                <c:pt idx="11">
                  <c:v>0.98929900000000004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90-4B80-8267-FEEA1842EF2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Landslide!$Y$3:$Y$17</c:f>
              <c:numCache>
                <c:formatCode>General</c:formatCode>
                <c:ptCount val="15"/>
                <c:pt idx="0">
                  <c:v>0</c:v>
                </c:pt>
                <c:pt idx="1">
                  <c:v>0.99702100000000005</c:v>
                </c:pt>
                <c:pt idx="2">
                  <c:v>1.27424</c:v>
                </c:pt>
                <c:pt idx="3">
                  <c:v>1.5118499999999999</c:v>
                </c:pt>
                <c:pt idx="4">
                  <c:v>1.68346</c:v>
                </c:pt>
                <c:pt idx="5">
                  <c:v>1.79786</c:v>
                </c:pt>
                <c:pt idx="6">
                  <c:v>1.8858699999999999</c:v>
                </c:pt>
                <c:pt idx="7">
                  <c:v>1.98708</c:v>
                </c:pt>
                <c:pt idx="8">
                  <c:v>2.0662799999999999</c:v>
                </c:pt>
                <c:pt idx="9">
                  <c:v>2.1674799999999999</c:v>
                </c:pt>
                <c:pt idx="10">
                  <c:v>2.2818900000000002</c:v>
                </c:pt>
                <c:pt idx="11">
                  <c:v>2.4182999999999999</c:v>
                </c:pt>
                <c:pt idx="12">
                  <c:v>2.5987100000000001</c:v>
                </c:pt>
                <c:pt idx="13">
                  <c:v>2.8363200000000002</c:v>
                </c:pt>
                <c:pt idx="14">
                  <c:v>3.21034</c:v>
                </c:pt>
              </c:numCache>
            </c:numRef>
          </c:xVal>
          <c:yVal>
            <c:numRef>
              <c:f>Landslide!$Z$3:$Z$17</c:f>
              <c:numCache>
                <c:formatCode>General</c:formatCode>
                <c:ptCount val="15"/>
                <c:pt idx="0">
                  <c:v>0</c:v>
                </c:pt>
                <c:pt idx="1">
                  <c:v>4.1183699999999997E-3</c:v>
                </c:pt>
                <c:pt idx="2">
                  <c:v>2.3665599999999998E-2</c:v>
                </c:pt>
                <c:pt idx="3">
                  <c:v>7.4488399999999996E-2</c:v>
                </c:pt>
                <c:pt idx="4">
                  <c:v>0.160496</c:v>
                </c:pt>
                <c:pt idx="5">
                  <c:v>0.24259500000000001</c:v>
                </c:pt>
                <c:pt idx="6">
                  <c:v>0.34033099999999999</c:v>
                </c:pt>
                <c:pt idx="7">
                  <c:v>0.44197599999999998</c:v>
                </c:pt>
                <c:pt idx="8">
                  <c:v>0.54166700000000001</c:v>
                </c:pt>
                <c:pt idx="9">
                  <c:v>0.65504099999999998</c:v>
                </c:pt>
                <c:pt idx="10">
                  <c:v>0.76255099999999998</c:v>
                </c:pt>
                <c:pt idx="11">
                  <c:v>0.86224199999999995</c:v>
                </c:pt>
                <c:pt idx="12">
                  <c:v>0.93652199999999997</c:v>
                </c:pt>
                <c:pt idx="13">
                  <c:v>0.97952499999999998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90-4B80-8267-FEEA1842EF2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Landslide!$S$3:$S$17</c:f>
              <c:numCache>
                <c:formatCode>General</c:formatCode>
                <c:ptCount val="15"/>
                <c:pt idx="0">
                  <c:v>0</c:v>
                </c:pt>
                <c:pt idx="1">
                  <c:v>0.240179</c:v>
                </c:pt>
                <c:pt idx="2">
                  <c:v>0.44699</c:v>
                </c:pt>
                <c:pt idx="3">
                  <c:v>0.63620100000000002</c:v>
                </c:pt>
                <c:pt idx="4">
                  <c:v>0.78580899999999998</c:v>
                </c:pt>
                <c:pt idx="5">
                  <c:v>0.88701399999999997</c:v>
                </c:pt>
                <c:pt idx="6">
                  <c:v>0.95741799999999999</c:v>
                </c:pt>
                <c:pt idx="7">
                  <c:v>1.04982</c:v>
                </c:pt>
                <c:pt idx="8">
                  <c:v>1.2654399999999999</c:v>
                </c:pt>
                <c:pt idx="9">
                  <c:v>1.37984</c:v>
                </c:pt>
                <c:pt idx="10">
                  <c:v>1.5118499999999999</c:v>
                </c:pt>
                <c:pt idx="11">
                  <c:v>1.7098599999999999</c:v>
                </c:pt>
                <c:pt idx="12">
                  <c:v>1.97387</c:v>
                </c:pt>
                <c:pt idx="13">
                  <c:v>2.3786999999999998</c:v>
                </c:pt>
                <c:pt idx="14">
                  <c:v>3.21034</c:v>
                </c:pt>
              </c:numCache>
            </c:numRef>
          </c:xVal>
          <c:yVal>
            <c:numRef>
              <c:f>Landslide!$AB$3:$AB$17</c:f>
              <c:numCache>
                <c:formatCode>General</c:formatCode>
                <c:ptCount val="15"/>
                <c:pt idx="1">
                  <c:v>4.3514312114051552E-9</c:v>
                </c:pt>
                <c:pt idx="2">
                  <c:v>3.0818075357212291E-4</c:v>
                </c:pt>
                <c:pt idx="3">
                  <c:v>1.7851639226532979E-2</c:v>
                </c:pt>
                <c:pt idx="4">
                  <c:v>9.5422482632415151E-2</c:v>
                </c:pt>
                <c:pt idx="5">
                  <c:v>0.19664620352681647</c:v>
                </c:pt>
                <c:pt idx="6">
                  <c:v>0.28530158440880149</c:v>
                </c:pt>
                <c:pt idx="7">
                  <c:v>0.41232449369114538</c:v>
                </c:pt>
                <c:pt idx="8">
                  <c:v>0.68407359366299181</c:v>
                </c:pt>
                <c:pt idx="9">
                  <c:v>0.78923233383556046</c:v>
                </c:pt>
                <c:pt idx="10">
                  <c:v>0.87420082655438436</c:v>
                </c:pt>
                <c:pt idx="11">
                  <c:v>0.94609758150095369</c:v>
                </c:pt>
                <c:pt idx="12">
                  <c:v>0.98409235266440664</c:v>
                </c:pt>
                <c:pt idx="13">
                  <c:v>0.99778987591143509</c:v>
                </c:pt>
                <c:pt idx="14">
                  <c:v>0.99996423452335625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90-4B80-8267-FEEA1842EF2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Landslide!$U$3:$U$17</c:f>
              <c:numCache>
                <c:formatCode>General</c:formatCode>
                <c:ptCount val="15"/>
                <c:pt idx="0">
                  <c:v>0</c:v>
                </c:pt>
                <c:pt idx="1">
                  <c:v>0.50859399999999999</c:v>
                </c:pt>
                <c:pt idx="2">
                  <c:v>0.76380800000000004</c:v>
                </c:pt>
                <c:pt idx="3">
                  <c:v>0.99261999999999995</c:v>
                </c:pt>
                <c:pt idx="4">
                  <c:v>1.1422300000000001</c:v>
                </c:pt>
                <c:pt idx="5">
                  <c:v>1.27864</c:v>
                </c:pt>
                <c:pt idx="6">
                  <c:v>1.39744</c:v>
                </c:pt>
                <c:pt idx="7">
                  <c:v>1.5162500000000001</c:v>
                </c:pt>
                <c:pt idx="8">
                  <c:v>1.65706</c:v>
                </c:pt>
                <c:pt idx="9">
                  <c:v>1.8418699999999999</c:v>
                </c:pt>
                <c:pt idx="10">
                  <c:v>2.05748</c:v>
                </c:pt>
                <c:pt idx="11">
                  <c:v>2.4843000000000002</c:v>
                </c:pt>
                <c:pt idx="12">
                  <c:v>3.20594</c:v>
                </c:pt>
              </c:numCache>
            </c:numRef>
          </c:xVal>
          <c:yVal>
            <c:numRef>
              <c:f>Landslide!$AD$3:$AD$17</c:f>
              <c:numCache>
                <c:formatCode>General</c:formatCode>
                <c:ptCount val="15"/>
                <c:pt idx="1">
                  <c:v>6.7543168610730519E-7</c:v>
                </c:pt>
                <c:pt idx="2">
                  <c:v>2.3545677697548537E-3</c:v>
                </c:pt>
                <c:pt idx="3">
                  <c:v>6.2533951711892827E-2</c:v>
                </c:pt>
                <c:pt idx="4">
                  <c:v>0.20006543622713999</c:v>
                </c:pt>
                <c:pt idx="5">
                  <c:v>0.38784400957363391</c:v>
                </c:pt>
                <c:pt idx="6">
                  <c:v>0.56090930111093995</c:v>
                </c:pt>
                <c:pt idx="7">
                  <c:v>0.71080870906689841</c:v>
                </c:pt>
                <c:pt idx="8">
                  <c:v>0.83983214040313925</c:v>
                </c:pt>
                <c:pt idx="9">
                  <c:v>0.93515190893503464</c:v>
                </c:pt>
                <c:pt idx="10">
                  <c:v>0.98036369346976848</c:v>
                </c:pt>
                <c:pt idx="11">
                  <c:v>0.99861021071463085</c:v>
                </c:pt>
                <c:pt idx="12">
                  <c:v>0.99998926115211562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90-4B80-8267-FEEA1842EF2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Landslide!$W$3:$W$17</c:f>
              <c:numCache>
                <c:formatCode>General</c:formatCode>
                <c:ptCount val="15"/>
                <c:pt idx="0">
                  <c:v>0</c:v>
                </c:pt>
                <c:pt idx="1">
                  <c:v>0.80340999999999996</c:v>
                </c:pt>
                <c:pt idx="2">
                  <c:v>1.01902</c:v>
                </c:pt>
                <c:pt idx="3">
                  <c:v>1.22143</c:v>
                </c:pt>
                <c:pt idx="4">
                  <c:v>1.37104</c:v>
                </c:pt>
                <c:pt idx="5">
                  <c:v>1.5426500000000001</c:v>
                </c:pt>
                <c:pt idx="6">
                  <c:v>1.72306</c:v>
                </c:pt>
                <c:pt idx="7">
                  <c:v>1.8682700000000001</c:v>
                </c:pt>
                <c:pt idx="8">
                  <c:v>2.00468</c:v>
                </c:pt>
                <c:pt idx="9">
                  <c:v>2.1322800000000002</c:v>
                </c:pt>
                <c:pt idx="10">
                  <c:v>2.2906900000000001</c:v>
                </c:pt>
                <c:pt idx="11">
                  <c:v>2.5459100000000001</c:v>
                </c:pt>
                <c:pt idx="12">
                  <c:v>3.21034</c:v>
                </c:pt>
              </c:numCache>
            </c:numRef>
          </c:xVal>
          <c:yVal>
            <c:numRef>
              <c:f>Landslide!$AF$3:$AF$17</c:f>
              <c:numCache>
                <c:formatCode>General</c:formatCode>
                <c:ptCount val="15"/>
                <c:pt idx="1">
                  <c:v>1.2641620092768872E-5</c:v>
                </c:pt>
                <c:pt idx="2">
                  <c:v>2.0950073662431611E-3</c:v>
                </c:pt>
                <c:pt idx="3">
                  <c:v>3.3211134560488693E-2</c:v>
                </c:pt>
                <c:pt idx="4">
                  <c:v>0.11899858458654375</c:v>
                </c:pt>
                <c:pt idx="5">
                  <c:v>0.30470301212951945</c:v>
                </c:pt>
                <c:pt idx="6">
                  <c:v>0.54639809837169406</c:v>
                </c:pt>
                <c:pt idx="7">
                  <c:v>0.71756194989536071</c:v>
                </c:pt>
                <c:pt idx="8">
                  <c:v>0.83532734328517244</c:v>
                </c:pt>
                <c:pt idx="9">
                  <c:v>0.90750216921134341</c:v>
                </c:pt>
                <c:pt idx="10">
                  <c:v>0.95837196764562949</c:v>
                </c:pt>
                <c:pt idx="11">
                  <c:v>0.99013431395384555</c:v>
                </c:pt>
                <c:pt idx="12">
                  <c:v>0.99986735763639445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90-4B80-8267-FEEA1842EF2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Landslide!$Y$3:$Y$18</c:f>
              <c:numCache>
                <c:formatCode>General</c:formatCode>
                <c:ptCount val="16"/>
                <c:pt idx="0">
                  <c:v>0</c:v>
                </c:pt>
                <c:pt idx="1">
                  <c:v>0.99702100000000005</c:v>
                </c:pt>
                <c:pt idx="2">
                  <c:v>1.27424</c:v>
                </c:pt>
                <c:pt idx="3">
                  <c:v>1.5118499999999999</c:v>
                </c:pt>
                <c:pt idx="4">
                  <c:v>1.68346</c:v>
                </c:pt>
                <c:pt idx="5">
                  <c:v>1.79786</c:v>
                </c:pt>
                <c:pt idx="6">
                  <c:v>1.8858699999999999</c:v>
                </c:pt>
                <c:pt idx="7">
                  <c:v>1.98708</c:v>
                </c:pt>
                <c:pt idx="8">
                  <c:v>2.0662799999999999</c:v>
                </c:pt>
                <c:pt idx="9">
                  <c:v>2.1674799999999999</c:v>
                </c:pt>
                <c:pt idx="10">
                  <c:v>2.2818900000000002</c:v>
                </c:pt>
                <c:pt idx="11">
                  <c:v>2.4182999999999999</c:v>
                </c:pt>
                <c:pt idx="12">
                  <c:v>2.5987100000000001</c:v>
                </c:pt>
                <c:pt idx="13">
                  <c:v>2.8363200000000002</c:v>
                </c:pt>
                <c:pt idx="14">
                  <c:v>3.21034</c:v>
                </c:pt>
              </c:numCache>
            </c:numRef>
          </c:xVal>
          <c:yVal>
            <c:numRef>
              <c:f>Landslide!$AH$3:$AH$17</c:f>
              <c:numCache>
                <c:formatCode>General</c:formatCode>
                <c:ptCount val="15"/>
                <c:pt idx="1">
                  <c:v>2.1984535277023432E-5</c:v>
                </c:pt>
                <c:pt idx="2">
                  <c:v>3.8110468114802018E-3</c:v>
                </c:pt>
                <c:pt idx="3">
                  <c:v>4.6415055795669249E-2</c:v>
                </c:pt>
                <c:pt idx="4">
                  <c:v>0.1446708241475376</c:v>
                </c:pt>
                <c:pt idx="5">
                  <c:v>0.2483228018584081</c:v>
                </c:pt>
                <c:pt idx="6">
                  <c:v>0.34321699085205981</c:v>
                </c:pt>
                <c:pt idx="7">
                  <c:v>0.45949177796047291</c:v>
                </c:pt>
                <c:pt idx="8">
                  <c:v>0.54936527566604809</c:v>
                </c:pt>
                <c:pt idx="9">
                  <c:v>0.65552097325318504</c:v>
                </c:pt>
                <c:pt idx="10">
                  <c:v>0.75722777620219106</c:v>
                </c:pt>
                <c:pt idx="11">
                  <c:v>0.84915328526639633</c:v>
                </c:pt>
                <c:pt idx="12">
                  <c:v>0.92625292723079733</c:v>
                </c:pt>
                <c:pt idx="13">
                  <c:v>0.97464054803071221</c:v>
                </c:pt>
                <c:pt idx="14">
                  <c:v>0.9962006415522896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90-4B80-8267-FEEA1842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41624"/>
        <c:axId val="731239000"/>
      </c:scatterChart>
      <c:valAx>
        <c:axId val="73124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239000"/>
        <c:crosses val="autoZero"/>
        <c:crossBetween val="midCat"/>
      </c:valAx>
      <c:valAx>
        <c:axId val="731239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24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24020</xdr:colOff>
      <xdr:row>17</xdr:row>
      <xdr:rowOff>66498</xdr:rowOff>
    </xdr:from>
    <xdr:to>
      <xdr:col>34</xdr:col>
      <xdr:colOff>228600</xdr:colOff>
      <xdr:row>29</xdr:row>
      <xdr:rowOff>12247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FF18D-AAD2-43DC-AA12-F334B8B3B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zoomScale="70" zoomScaleNormal="70" workbookViewId="0">
      <selection activeCell="C10" sqref="C10"/>
    </sheetView>
  </sheetViews>
  <sheetFormatPr defaultRowHeight="15" x14ac:dyDescent="0.25"/>
  <cols>
    <col min="1" max="1" width="18.7109375" style="82" bestFit="1" customWidth="1"/>
    <col min="2" max="2" width="5.85546875" style="88" bestFit="1" customWidth="1"/>
    <col min="3" max="3" width="9.140625" style="18" customWidth="1"/>
    <col min="4" max="13" width="9.140625" style="4" customWidth="1"/>
    <col min="14" max="15" width="9.140625" style="4"/>
    <col min="16" max="16" width="9.140625" style="78"/>
    <col min="17" max="17" width="9.140625" style="51"/>
  </cols>
  <sheetData>
    <row r="1" spans="1:19" ht="30" x14ac:dyDescent="0.25">
      <c r="A1" s="80" t="s">
        <v>94</v>
      </c>
      <c r="B1" s="86" t="s">
        <v>95</v>
      </c>
      <c r="C1" s="121" t="s">
        <v>111</v>
      </c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3"/>
      <c r="Q1" s="52" t="s">
        <v>10</v>
      </c>
    </row>
    <row r="2" spans="1:19" x14ac:dyDescent="0.25">
      <c r="A2" s="81">
        <v>3</v>
      </c>
      <c r="B2" s="87">
        <v>1</v>
      </c>
      <c r="C2" s="95" t="s">
        <v>101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  <c r="Q2" s="263" t="s">
        <v>77</v>
      </c>
      <c r="S2">
        <f>+MAX(B2:B102)</f>
        <v>31</v>
      </c>
    </row>
    <row r="3" spans="1:19" x14ac:dyDescent="0.25">
      <c r="A3" s="82">
        <v>6</v>
      </c>
      <c r="B3" s="88">
        <v>2</v>
      </c>
      <c r="C3" s="18" t="s">
        <v>72</v>
      </c>
      <c r="Q3" s="264"/>
    </row>
    <row r="4" spans="1:19" x14ac:dyDescent="0.25">
      <c r="A4" s="82">
        <v>8</v>
      </c>
      <c r="B4" s="88">
        <v>3</v>
      </c>
      <c r="C4" s="18" t="s">
        <v>73</v>
      </c>
      <c r="Q4" s="264"/>
    </row>
    <row r="5" spans="1:19" x14ac:dyDescent="0.25">
      <c r="A5" s="82">
        <v>9</v>
      </c>
      <c r="B5" s="88">
        <v>4</v>
      </c>
      <c r="C5" s="18" t="s">
        <v>76</v>
      </c>
      <c r="Q5" s="264"/>
    </row>
    <row r="6" spans="1:19" x14ac:dyDescent="0.25">
      <c r="A6" s="82">
        <v>2</v>
      </c>
      <c r="B6" s="88">
        <v>5</v>
      </c>
      <c r="C6" s="18" t="s">
        <v>74</v>
      </c>
      <c r="Q6" s="264"/>
    </row>
    <row r="7" spans="1:19" x14ac:dyDescent="0.25">
      <c r="A7" s="82">
        <v>7</v>
      </c>
      <c r="B7" s="88">
        <v>6</v>
      </c>
      <c r="C7" s="28" t="s">
        <v>75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134"/>
      <c r="Q7" s="264"/>
    </row>
    <row r="8" spans="1:19" x14ac:dyDescent="0.25">
      <c r="B8" s="88">
        <v>29</v>
      </c>
      <c r="C8" s="28" t="s">
        <v>138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134"/>
      <c r="Q8" s="264"/>
    </row>
    <row r="9" spans="1:19" x14ac:dyDescent="0.25">
      <c r="B9" s="88">
        <v>30</v>
      </c>
      <c r="C9" s="262" t="s">
        <v>143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134"/>
      <c r="Q9" s="264"/>
    </row>
    <row r="10" spans="1:19" x14ac:dyDescent="0.25">
      <c r="B10" s="88">
        <v>31</v>
      </c>
      <c r="C10" s="18" t="s">
        <v>144</v>
      </c>
      <c r="O10" s="28"/>
      <c r="P10" s="134"/>
      <c r="Q10" s="265"/>
    </row>
    <row r="11" spans="1:19" x14ac:dyDescent="0.25">
      <c r="A11" s="81">
        <v>1</v>
      </c>
      <c r="B11" s="87">
        <v>7</v>
      </c>
      <c r="C11" s="84" t="s">
        <v>102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6"/>
      <c r="Q11" s="263" t="s">
        <v>78</v>
      </c>
    </row>
    <row r="12" spans="1:19" x14ac:dyDescent="0.25">
      <c r="A12" s="82">
        <v>4</v>
      </c>
      <c r="B12" s="88">
        <v>8</v>
      </c>
      <c r="C12" s="18" t="s">
        <v>79</v>
      </c>
      <c r="Q12" s="264"/>
    </row>
    <row r="13" spans="1:19" x14ac:dyDescent="0.25">
      <c r="A13" s="82">
        <v>5</v>
      </c>
      <c r="B13" s="88">
        <v>9</v>
      </c>
      <c r="C13" s="18" t="s">
        <v>80</v>
      </c>
      <c r="Q13" s="264"/>
    </row>
    <row r="14" spans="1:19" x14ac:dyDescent="0.25">
      <c r="A14" s="82">
        <v>2</v>
      </c>
      <c r="B14" s="88">
        <v>10</v>
      </c>
      <c r="C14" s="18" t="s">
        <v>81</v>
      </c>
      <c r="Q14" s="264"/>
    </row>
    <row r="15" spans="1:19" x14ac:dyDescent="0.25">
      <c r="A15" s="83">
        <v>3</v>
      </c>
      <c r="B15" s="89">
        <v>11</v>
      </c>
      <c r="C15" s="90" t="s">
        <v>82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9"/>
      <c r="Q15" s="265"/>
    </row>
    <row r="16" spans="1:19" x14ac:dyDescent="0.25">
      <c r="A16" s="81">
        <v>2</v>
      </c>
      <c r="B16" s="87">
        <v>12</v>
      </c>
      <c r="C16" s="85" t="s">
        <v>103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/>
      <c r="Q16" s="263" t="s">
        <v>83</v>
      </c>
    </row>
    <row r="17" spans="1:17" x14ac:dyDescent="0.25">
      <c r="A17" s="82">
        <v>7</v>
      </c>
      <c r="B17" s="88">
        <v>13</v>
      </c>
      <c r="C17" s="18" t="s">
        <v>104</v>
      </c>
      <c r="Q17" s="264"/>
    </row>
    <row r="18" spans="1:17" x14ac:dyDescent="0.25">
      <c r="A18" s="83">
        <v>8</v>
      </c>
      <c r="B18" s="89">
        <v>28</v>
      </c>
      <c r="C18" s="19" t="s">
        <v>131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9"/>
      <c r="Q18" s="265"/>
    </row>
    <row r="19" spans="1:17" x14ac:dyDescent="0.25">
      <c r="A19" s="81">
        <v>2</v>
      </c>
      <c r="B19" s="87">
        <v>14</v>
      </c>
      <c r="C19" s="92" t="s">
        <v>105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263" t="s">
        <v>84</v>
      </c>
    </row>
    <row r="20" spans="1:17" x14ac:dyDescent="0.25">
      <c r="A20" s="83">
        <v>3</v>
      </c>
      <c r="B20" s="89">
        <v>15</v>
      </c>
      <c r="C20" s="96" t="s">
        <v>85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9"/>
      <c r="Q20" s="265"/>
    </row>
    <row r="21" spans="1:17" x14ac:dyDescent="0.25">
      <c r="A21" s="81">
        <v>2</v>
      </c>
      <c r="B21" s="87">
        <v>14</v>
      </c>
      <c r="C21" s="92" t="s">
        <v>105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263" t="s">
        <v>70</v>
      </c>
    </row>
    <row r="22" spans="1:17" x14ac:dyDescent="0.25">
      <c r="A22" s="82">
        <v>3</v>
      </c>
      <c r="B22" s="88">
        <v>15</v>
      </c>
      <c r="C22" s="96" t="s">
        <v>85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34"/>
      <c r="Q22" s="264"/>
    </row>
    <row r="23" spans="1:17" x14ac:dyDescent="0.25">
      <c r="A23" s="82">
        <v>5</v>
      </c>
      <c r="B23" s="88">
        <v>24</v>
      </c>
      <c r="C23" s="28" t="s">
        <v>118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134"/>
      <c r="Q23" s="264"/>
    </row>
    <row r="24" spans="1:17" x14ac:dyDescent="0.25">
      <c r="A24" s="82">
        <v>7</v>
      </c>
      <c r="B24" s="88">
        <v>25</v>
      </c>
      <c r="C24" s="28" t="s">
        <v>127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134"/>
      <c r="Q24" s="265"/>
    </row>
    <row r="25" spans="1:17" x14ac:dyDescent="0.25">
      <c r="A25" s="81" t="s">
        <v>87</v>
      </c>
      <c r="B25" s="87">
        <v>14</v>
      </c>
      <c r="C25" s="93" t="s">
        <v>105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63" t="s">
        <v>86</v>
      </c>
    </row>
    <row r="26" spans="1:17" x14ac:dyDescent="0.25">
      <c r="A26" s="82">
        <v>2</v>
      </c>
      <c r="B26" s="88">
        <v>16</v>
      </c>
      <c r="C26" s="4" t="s">
        <v>79</v>
      </c>
      <c r="Q26" s="264"/>
    </row>
    <row r="27" spans="1:17" x14ac:dyDescent="0.25">
      <c r="A27" s="82">
        <v>1</v>
      </c>
      <c r="B27" s="88">
        <v>11</v>
      </c>
      <c r="C27" s="12" t="s">
        <v>82</v>
      </c>
      <c r="Q27" s="264"/>
    </row>
    <row r="28" spans="1:17" x14ac:dyDescent="0.25">
      <c r="A28" s="82" t="s">
        <v>88</v>
      </c>
      <c r="B28" s="88">
        <v>1</v>
      </c>
      <c r="C28" s="94" t="s">
        <v>101</v>
      </c>
      <c r="Q28" s="264"/>
    </row>
    <row r="29" spans="1:17" x14ac:dyDescent="0.25">
      <c r="A29" s="75">
        <v>1</v>
      </c>
      <c r="B29" s="87">
        <v>11</v>
      </c>
      <c r="C29" s="97" t="s">
        <v>82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63" t="s">
        <v>89</v>
      </c>
    </row>
    <row r="30" spans="1:17" x14ac:dyDescent="0.25">
      <c r="A30" s="76">
        <v>3</v>
      </c>
      <c r="B30" s="88">
        <v>17</v>
      </c>
      <c r="C30" s="4" t="s">
        <v>90</v>
      </c>
      <c r="P30" s="4"/>
      <c r="Q30" s="264"/>
    </row>
    <row r="31" spans="1:17" x14ac:dyDescent="0.25">
      <c r="A31" s="77">
        <v>2</v>
      </c>
      <c r="B31" s="89">
        <v>18</v>
      </c>
      <c r="C31" s="7" t="s">
        <v>108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65"/>
    </row>
    <row r="32" spans="1:17" x14ac:dyDescent="0.25">
      <c r="A32" s="82">
        <v>2</v>
      </c>
      <c r="B32" s="88">
        <v>19</v>
      </c>
      <c r="C32" s="18" t="s">
        <v>92</v>
      </c>
      <c r="Q32" s="264" t="s">
        <v>91</v>
      </c>
    </row>
    <row r="33" spans="1:17" x14ac:dyDescent="0.25">
      <c r="A33" s="83">
        <v>1</v>
      </c>
      <c r="B33" s="89">
        <v>11</v>
      </c>
      <c r="C33" s="90" t="s">
        <v>82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9"/>
      <c r="Q33" s="265"/>
    </row>
    <row r="34" spans="1:17" x14ac:dyDescent="0.25">
      <c r="A34" s="81">
        <v>1</v>
      </c>
      <c r="B34" s="87">
        <v>11</v>
      </c>
      <c r="C34" s="91" t="s">
        <v>82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3" t="s">
        <v>96</v>
      </c>
    </row>
    <row r="35" spans="1:17" x14ac:dyDescent="0.25">
      <c r="A35" s="83">
        <v>2</v>
      </c>
      <c r="B35" s="89">
        <v>20</v>
      </c>
      <c r="C35" s="19" t="s">
        <v>93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9"/>
      <c r="Q35" s="265"/>
    </row>
    <row r="36" spans="1:17" x14ac:dyDescent="0.25">
      <c r="A36" s="81">
        <v>2</v>
      </c>
      <c r="B36" s="87">
        <v>21</v>
      </c>
      <c r="C36" s="84" t="s">
        <v>106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3" t="s">
        <v>97</v>
      </c>
    </row>
    <row r="37" spans="1:17" x14ac:dyDescent="0.25">
      <c r="A37" s="83">
        <v>4</v>
      </c>
      <c r="B37" s="89">
        <v>22</v>
      </c>
      <c r="C37" s="19" t="s">
        <v>98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9"/>
      <c r="Q37" s="265"/>
    </row>
    <row r="38" spans="1:17" x14ac:dyDescent="0.25">
      <c r="A38" s="81">
        <v>1</v>
      </c>
      <c r="B38" s="87">
        <v>11</v>
      </c>
      <c r="C38" s="91" t="s">
        <v>82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3" t="s">
        <v>99</v>
      </c>
    </row>
    <row r="39" spans="1:17" x14ac:dyDescent="0.25">
      <c r="A39" s="83">
        <v>4</v>
      </c>
      <c r="B39" s="89">
        <v>23</v>
      </c>
      <c r="C39" s="7" t="s">
        <v>100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9"/>
      <c r="Q39" s="265"/>
    </row>
    <row r="40" spans="1:1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 x14ac:dyDescent="0.25">
      <c r="A41" s="163"/>
      <c r="B41" s="164">
        <v>26</v>
      </c>
      <c r="C41" s="165" t="s">
        <v>129</v>
      </c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7"/>
      <c r="Q41" s="263"/>
    </row>
    <row r="42" spans="1:17" x14ac:dyDescent="0.25">
      <c r="A42" s="83"/>
      <c r="B42" s="164">
        <v>27</v>
      </c>
      <c r="C42" s="165" t="s">
        <v>130</v>
      </c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7"/>
      <c r="Q42" s="265"/>
    </row>
  </sheetData>
  <mergeCells count="12">
    <mergeCell ref="Q41:Q42"/>
    <mergeCell ref="Q32:Q33"/>
    <mergeCell ref="Q34:Q35"/>
    <mergeCell ref="Q36:Q37"/>
    <mergeCell ref="Q38:Q39"/>
    <mergeCell ref="Q29:Q31"/>
    <mergeCell ref="Q25:Q28"/>
    <mergeCell ref="Q2:Q10"/>
    <mergeCell ref="Q11:Q15"/>
    <mergeCell ref="Q16:Q18"/>
    <mergeCell ref="Q19:Q20"/>
    <mergeCell ref="Q21:Q24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8652-F7A6-4CD6-A986-54994425A771}">
  <dimension ref="A1:Q7"/>
  <sheetViews>
    <sheetView tabSelected="1" topLeftCell="G1" workbookViewId="0">
      <selection activeCell="O17" sqref="O17"/>
    </sheetView>
  </sheetViews>
  <sheetFormatPr defaultRowHeight="15" x14ac:dyDescent="0.25"/>
  <cols>
    <col min="1" max="1" width="9.140625" style="181"/>
    <col min="2" max="2" width="15.42578125" style="181" bestFit="1" customWidth="1"/>
    <col min="3" max="3" width="25.85546875" style="181" bestFit="1" customWidth="1"/>
    <col min="4" max="4" width="11" style="181" bestFit="1" customWidth="1"/>
    <col min="5" max="5" width="19.42578125" style="181" bestFit="1" customWidth="1"/>
    <col min="6" max="6" width="9.42578125" style="347" customWidth="1"/>
    <col min="7" max="8" width="9.42578125" style="333" customWidth="1"/>
    <col min="9" max="9" width="9.42578125" style="348" customWidth="1"/>
    <col min="10" max="10" width="9.42578125" style="347" customWidth="1"/>
    <col min="11" max="13" width="9.42578125" style="333" customWidth="1"/>
    <col min="14" max="14" width="4.5703125" style="349" bestFit="1" customWidth="1"/>
    <col min="15" max="15" width="36.7109375" style="115" bestFit="1" customWidth="1"/>
  </cols>
  <sheetData>
    <row r="1" spans="1:17" x14ac:dyDescent="0.25">
      <c r="F1" s="314" t="s">
        <v>149</v>
      </c>
      <c r="G1" s="315"/>
      <c r="H1" s="315"/>
      <c r="I1" s="316"/>
      <c r="J1" s="314" t="s">
        <v>6</v>
      </c>
      <c r="K1" s="315"/>
      <c r="L1" s="315"/>
      <c r="M1" s="315"/>
      <c r="N1" s="317"/>
      <c r="O1" s="114"/>
    </row>
    <row r="2" spans="1:17" x14ac:dyDescent="0.25">
      <c r="A2" s="318" t="s">
        <v>10</v>
      </c>
      <c r="B2" s="319" t="s">
        <v>18</v>
      </c>
      <c r="C2" s="320"/>
      <c r="D2" s="320"/>
      <c r="E2" s="320"/>
      <c r="F2" s="321" t="s">
        <v>65</v>
      </c>
      <c r="G2" s="322" t="s">
        <v>66</v>
      </c>
      <c r="H2" s="322" t="s">
        <v>67</v>
      </c>
      <c r="I2" s="323" t="s">
        <v>68</v>
      </c>
      <c r="J2" s="321" t="s">
        <v>65</v>
      </c>
      <c r="K2" s="322" t="s">
        <v>66</v>
      </c>
      <c r="L2" s="322" t="s">
        <v>67</v>
      </c>
      <c r="M2" s="322" t="s">
        <v>68</v>
      </c>
      <c r="N2" s="324" t="s">
        <v>71</v>
      </c>
      <c r="O2" s="113" t="s">
        <v>179</v>
      </c>
    </row>
    <row r="3" spans="1:17" x14ac:dyDescent="0.25">
      <c r="A3" s="325" t="s">
        <v>57</v>
      </c>
      <c r="B3" s="326" t="s">
        <v>57</v>
      </c>
      <c r="C3" s="327" t="s">
        <v>0</v>
      </c>
      <c r="D3" s="327" t="s">
        <v>23</v>
      </c>
      <c r="E3" s="327"/>
      <c r="F3" s="328"/>
      <c r="G3" s="329"/>
      <c r="H3" s="329"/>
      <c r="I3" s="330"/>
      <c r="J3" s="328"/>
      <c r="K3" s="329"/>
      <c r="L3" s="329"/>
      <c r="M3" s="329"/>
      <c r="N3" s="331"/>
      <c r="O3" s="107"/>
    </row>
    <row r="4" spans="1:17" x14ac:dyDescent="0.25">
      <c r="A4" s="325"/>
      <c r="B4" s="332"/>
      <c r="C4" s="333" t="s">
        <v>57</v>
      </c>
      <c r="D4" s="334" t="s">
        <v>57</v>
      </c>
      <c r="E4" s="333"/>
      <c r="F4" s="335"/>
      <c r="G4" s="336"/>
      <c r="H4" s="336"/>
      <c r="I4" s="337">
        <v>1500</v>
      </c>
      <c r="J4" s="336"/>
      <c r="K4" s="336"/>
      <c r="L4" s="336"/>
      <c r="M4" s="336">
        <v>0.9</v>
      </c>
      <c r="N4" s="313">
        <v>31</v>
      </c>
      <c r="O4" s="313" t="s">
        <v>199</v>
      </c>
      <c r="Q4" s="206" t="s">
        <v>146</v>
      </c>
    </row>
    <row r="5" spans="1:17" x14ac:dyDescent="0.25">
      <c r="A5" s="325"/>
      <c r="B5" s="326"/>
      <c r="C5" s="338"/>
      <c r="D5" s="327"/>
      <c r="E5" s="189"/>
      <c r="F5" s="339"/>
      <c r="G5" s="340"/>
      <c r="H5" s="340"/>
      <c r="I5" s="341"/>
      <c r="J5" s="340"/>
      <c r="K5" s="340"/>
      <c r="L5" s="340"/>
      <c r="M5" s="342"/>
      <c r="N5" s="331"/>
      <c r="O5" s="107"/>
    </row>
    <row r="6" spans="1:17" x14ac:dyDescent="0.25">
      <c r="A6" s="325"/>
      <c r="B6" s="332"/>
      <c r="C6" s="343"/>
      <c r="D6" s="334"/>
      <c r="E6" s="334"/>
      <c r="F6" s="335"/>
      <c r="G6" s="344"/>
      <c r="H6" s="344"/>
      <c r="I6" s="345"/>
      <c r="J6" s="344"/>
      <c r="K6" s="344"/>
      <c r="L6" s="344"/>
      <c r="M6" s="345"/>
      <c r="N6" s="346"/>
      <c r="O6" s="156"/>
    </row>
    <row r="7" spans="1:17" x14ac:dyDescent="0.25">
      <c r="B7" s="333"/>
    </row>
  </sheetData>
  <mergeCells count="5">
    <mergeCell ref="F1:I1"/>
    <mergeCell ref="J1:M1"/>
    <mergeCell ref="B3:B4"/>
    <mergeCell ref="A3:A6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topLeftCell="A7" zoomScaleNormal="100" workbookViewId="0">
      <selection activeCell="G26" sqref="G26"/>
    </sheetView>
  </sheetViews>
  <sheetFormatPr defaultRowHeight="15" x14ac:dyDescent="0.25"/>
  <cols>
    <col min="2" max="2" width="25.7109375" customWidth="1"/>
    <col min="3" max="3" width="22.5703125" customWidth="1"/>
    <col min="4" max="4" width="9.140625" style="31"/>
    <col min="5" max="6" width="9.140625" style="4"/>
    <col min="7" max="7" width="9.140625" style="32"/>
    <col min="8" max="8" width="4.5703125" style="100" bestFit="1" customWidth="1"/>
  </cols>
  <sheetData>
    <row r="1" spans="1:8" x14ac:dyDescent="0.25">
      <c r="D1" s="104"/>
      <c r="E1" s="105"/>
      <c r="F1" s="105"/>
      <c r="G1" s="127"/>
      <c r="H1" s="106"/>
    </row>
    <row r="2" spans="1:8" x14ac:dyDescent="0.25">
      <c r="A2" t="s">
        <v>10</v>
      </c>
      <c r="B2" t="s">
        <v>18</v>
      </c>
      <c r="D2" s="124" t="s">
        <v>65</v>
      </c>
      <c r="E2" s="125" t="s">
        <v>66</v>
      </c>
      <c r="F2" s="125" t="s">
        <v>67</v>
      </c>
      <c r="G2" s="126" t="s">
        <v>68</v>
      </c>
      <c r="H2" s="113" t="s">
        <v>71</v>
      </c>
    </row>
    <row r="3" spans="1:8" ht="15" customHeight="1" x14ac:dyDescent="0.25">
      <c r="A3" s="266" t="s">
        <v>19</v>
      </c>
      <c r="B3" s="263" t="s">
        <v>12</v>
      </c>
      <c r="C3" s="1" t="s">
        <v>14</v>
      </c>
      <c r="D3" s="33">
        <v>0.05</v>
      </c>
      <c r="E3" s="2">
        <v>0.2</v>
      </c>
      <c r="F3" s="2">
        <v>0.45</v>
      </c>
      <c r="G3" s="128">
        <v>0.8</v>
      </c>
      <c r="H3" s="101">
        <v>5</v>
      </c>
    </row>
    <row r="4" spans="1:8" x14ac:dyDescent="0.25">
      <c r="A4" s="267"/>
      <c r="B4" s="264"/>
      <c r="C4" s="3" t="s">
        <v>15</v>
      </c>
      <c r="D4" s="40">
        <f t="shared" ref="D4:F4" si="0">+D3/$G$3</f>
        <v>6.25E-2</v>
      </c>
      <c r="E4" s="11">
        <f t="shared" si="0"/>
        <v>0.25</v>
      </c>
      <c r="F4" s="11">
        <f t="shared" si="0"/>
        <v>0.5625</v>
      </c>
      <c r="G4" s="129">
        <f>+G3/$G$3</f>
        <v>1</v>
      </c>
      <c r="H4" s="102" t="s">
        <v>107</v>
      </c>
    </row>
    <row r="5" spans="1:8" x14ac:dyDescent="0.25">
      <c r="A5" s="267"/>
      <c r="B5" s="264"/>
      <c r="C5" s="9" t="s">
        <v>16</v>
      </c>
      <c r="D5" s="34">
        <v>2</v>
      </c>
      <c r="E5" s="7">
        <v>68</v>
      </c>
      <c r="F5" s="7">
        <v>270</v>
      </c>
      <c r="G5" s="130">
        <v>360</v>
      </c>
      <c r="H5" s="103">
        <v>6</v>
      </c>
    </row>
    <row r="6" spans="1:8" x14ac:dyDescent="0.25">
      <c r="A6" s="267"/>
      <c r="B6" s="264" t="s">
        <v>13</v>
      </c>
      <c r="C6" s="1" t="s">
        <v>14</v>
      </c>
      <c r="D6" s="33">
        <v>0.05</v>
      </c>
      <c r="E6" s="2">
        <v>0.2</v>
      </c>
      <c r="F6" s="2">
        <v>0.45</v>
      </c>
      <c r="G6" s="128">
        <v>0.8</v>
      </c>
      <c r="H6" s="101"/>
    </row>
    <row r="7" spans="1:8" x14ac:dyDescent="0.25">
      <c r="A7" s="267"/>
      <c r="B7" s="264"/>
      <c r="C7" s="3" t="s">
        <v>15</v>
      </c>
      <c r="D7" s="40">
        <v>0</v>
      </c>
      <c r="E7" s="11">
        <v>0.5</v>
      </c>
      <c r="F7" s="11">
        <v>1</v>
      </c>
      <c r="G7" s="129">
        <v>1</v>
      </c>
      <c r="H7" s="102"/>
    </row>
    <row r="8" spans="1:8" x14ac:dyDescent="0.25">
      <c r="A8" s="267"/>
      <c r="B8" s="264"/>
      <c r="C8" s="9" t="s">
        <v>16</v>
      </c>
      <c r="D8" s="34">
        <v>2</v>
      </c>
      <c r="E8" s="7">
        <v>68</v>
      </c>
      <c r="F8" s="7">
        <v>270</v>
      </c>
      <c r="G8" s="130">
        <v>360</v>
      </c>
      <c r="H8" s="103"/>
    </row>
    <row r="9" spans="1:8" ht="15" customHeight="1" x14ac:dyDescent="0.25">
      <c r="A9" s="266" t="s">
        <v>56</v>
      </c>
      <c r="B9" s="264" t="s">
        <v>21</v>
      </c>
      <c r="C9" s="1" t="s">
        <v>14</v>
      </c>
      <c r="D9" s="33">
        <v>0.04</v>
      </c>
      <c r="E9" s="2">
        <v>0.12</v>
      </c>
      <c r="F9" s="2">
        <v>0.5</v>
      </c>
      <c r="G9" s="128">
        <v>0.8</v>
      </c>
      <c r="H9" s="101">
        <v>14</v>
      </c>
    </row>
    <row r="10" spans="1:8" x14ac:dyDescent="0.25">
      <c r="A10" s="267"/>
      <c r="B10" s="264"/>
      <c r="C10" s="3" t="s">
        <v>15</v>
      </c>
      <c r="D10" s="36">
        <v>0</v>
      </c>
      <c r="E10" s="11">
        <v>0.5</v>
      </c>
      <c r="F10" s="15">
        <v>1</v>
      </c>
      <c r="G10" s="131">
        <v>1</v>
      </c>
      <c r="H10" s="102">
        <v>14</v>
      </c>
    </row>
    <row r="11" spans="1:8" x14ac:dyDescent="0.25">
      <c r="A11" s="267"/>
      <c r="B11" s="264"/>
      <c r="C11" s="9" t="s">
        <v>16</v>
      </c>
      <c r="D11" s="34">
        <v>5</v>
      </c>
      <c r="E11" s="7">
        <v>7</v>
      </c>
      <c r="F11" s="7">
        <v>30</v>
      </c>
      <c r="G11" s="38"/>
      <c r="H11" s="103">
        <v>11</v>
      </c>
    </row>
    <row r="12" spans="1:8" x14ac:dyDescent="0.25">
      <c r="A12" s="267"/>
      <c r="B12" s="264" t="s">
        <v>33</v>
      </c>
      <c r="C12" s="1" t="s">
        <v>14</v>
      </c>
      <c r="D12" s="35">
        <v>0.04</v>
      </c>
      <c r="E12" s="14">
        <v>0.12</v>
      </c>
      <c r="F12" s="14">
        <v>0.5</v>
      </c>
      <c r="G12" s="132">
        <v>0.8</v>
      </c>
      <c r="H12" s="101">
        <v>10</v>
      </c>
    </row>
    <row r="13" spans="1:8" x14ac:dyDescent="0.25">
      <c r="A13" s="267"/>
      <c r="B13" s="264"/>
      <c r="C13" s="3" t="s">
        <v>15</v>
      </c>
      <c r="D13" s="36">
        <v>0</v>
      </c>
      <c r="E13" s="11">
        <v>0.5</v>
      </c>
      <c r="F13" s="15">
        <v>1</v>
      </c>
      <c r="G13" s="131">
        <v>1</v>
      </c>
      <c r="H13" s="102">
        <v>11</v>
      </c>
    </row>
    <row r="14" spans="1:8" x14ac:dyDescent="0.25">
      <c r="A14" s="267"/>
      <c r="B14" s="264"/>
      <c r="C14" s="9" t="s">
        <v>16</v>
      </c>
      <c r="D14" s="37">
        <v>1</v>
      </c>
      <c r="E14" s="16">
        <v>3</v>
      </c>
      <c r="F14" s="16">
        <v>7</v>
      </c>
      <c r="G14" s="41">
        <v>30</v>
      </c>
      <c r="H14" s="103">
        <v>11</v>
      </c>
    </row>
    <row r="15" spans="1:8" x14ac:dyDescent="0.25">
      <c r="A15" s="267"/>
      <c r="B15" s="264" t="s">
        <v>48</v>
      </c>
      <c r="C15" s="1" t="s">
        <v>14</v>
      </c>
      <c r="D15" s="35">
        <v>0.02</v>
      </c>
      <c r="E15" s="14">
        <v>0.14000000000000001</v>
      </c>
      <c r="F15" s="14">
        <v>0.38</v>
      </c>
      <c r="G15" s="132">
        <v>0.75</v>
      </c>
      <c r="H15" s="101">
        <v>13</v>
      </c>
    </row>
    <row r="16" spans="1:8" x14ac:dyDescent="0.25">
      <c r="A16" s="267"/>
      <c r="B16" s="264"/>
      <c r="C16" s="3" t="s">
        <v>15</v>
      </c>
      <c r="D16" s="40">
        <f t="shared" ref="D16:F16" si="1">+D15/$G$15</f>
        <v>2.6666666666666668E-2</v>
      </c>
      <c r="E16" s="11">
        <f t="shared" si="1"/>
        <v>0.18666666666666668</v>
      </c>
      <c r="F16" s="11">
        <f t="shared" si="1"/>
        <v>0.50666666666666671</v>
      </c>
      <c r="G16" s="129">
        <f>+G15/$G$15</f>
        <v>1</v>
      </c>
      <c r="H16" s="102" t="s">
        <v>112</v>
      </c>
    </row>
    <row r="17" spans="1:8" x14ac:dyDescent="0.25">
      <c r="A17" s="267"/>
      <c r="B17" s="264"/>
      <c r="C17" s="9" t="s">
        <v>16</v>
      </c>
      <c r="D17" s="37">
        <v>3</v>
      </c>
      <c r="E17" s="16">
        <v>11</v>
      </c>
      <c r="F17" s="16">
        <v>25</v>
      </c>
      <c r="G17" s="41">
        <v>44</v>
      </c>
      <c r="H17" s="103">
        <v>13</v>
      </c>
    </row>
    <row r="18" spans="1:8" x14ac:dyDescent="0.25">
      <c r="A18" s="267"/>
      <c r="B18" s="264" t="s">
        <v>49</v>
      </c>
      <c r="C18" s="1" t="s">
        <v>14</v>
      </c>
      <c r="D18" s="35">
        <v>0.01</v>
      </c>
      <c r="E18" s="14">
        <v>0.1</v>
      </c>
      <c r="F18" s="14">
        <v>0.2</v>
      </c>
      <c r="G18" s="132">
        <v>1</v>
      </c>
      <c r="H18" s="101">
        <v>15</v>
      </c>
    </row>
    <row r="19" spans="1:8" x14ac:dyDescent="0.25">
      <c r="A19" s="267"/>
      <c r="B19" s="264"/>
      <c r="C19" s="3" t="s">
        <v>15</v>
      </c>
      <c r="D19" s="40">
        <v>0.01</v>
      </c>
      <c r="E19" s="11">
        <v>0.1</v>
      </c>
      <c r="F19" s="11">
        <v>0.2</v>
      </c>
      <c r="G19" s="129">
        <v>1</v>
      </c>
      <c r="H19" s="102" t="s">
        <v>113</v>
      </c>
    </row>
    <row r="20" spans="1:8" x14ac:dyDescent="0.25">
      <c r="A20" s="267"/>
      <c r="B20" s="264"/>
      <c r="C20" s="9" t="s">
        <v>16</v>
      </c>
      <c r="D20" s="34">
        <v>1</v>
      </c>
      <c r="E20" s="7">
        <v>10</v>
      </c>
      <c r="F20" s="7">
        <v>50</v>
      </c>
      <c r="G20" s="130">
        <v>415</v>
      </c>
      <c r="H20" s="103">
        <v>14</v>
      </c>
    </row>
    <row r="21" spans="1:8" x14ac:dyDescent="0.25">
      <c r="A21" s="267"/>
      <c r="B21" s="264" t="s">
        <v>69</v>
      </c>
      <c r="C21" s="1" t="s">
        <v>14</v>
      </c>
      <c r="D21" s="35">
        <v>0</v>
      </c>
      <c r="E21" s="14">
        <v>1.4999999999999999E-2</v>
      </c>
      <c r="F21" s="14">
        <v>6.5000000000000002E-2</v>
      </c>
      <c r="G21" s="132">
        <v>1</v>
      </c>
      <c r="H21" s="101">
        <v>15</v>
      </c>
    </row>
    <row r="22" spans="1:8" x14ac:dyDescent="0.25">
      <c r="A22" s="267"/>
      <c r="B22" s="264"/>
      <c r="C22" s="3" t="s">
        <v>15</v>
      </c>
      <c r="D22" s="40">
        <v>0</v>
      </c>
      <c r="E22" s="11">
        <v>1.4999999999999999E-2</v>
      </c>
      <c r="F22" s="11">
        <v>6.5000000000000002E-2</v>
      </c>
      <c r="G22" s="129">
        <v>1</v>
      </c>
      <c r="H22" s="102" t="s">
        <v>113</v>
      </c>
    </row>
    <row r="23" spans="1:8" x14ac:dyDescent="0.25">
      <c r="A23" s="267"/>
      <c r="B23" s="264"/>
      <c r="C23" s="9" t="s">
        <v>16</v>
      </c>
      <c r="D23" s="34">
        <v>0</v>
      </c>
      <c r="E23" s="7">
        <v>10</v>
      </c>
      <c r="F23" s="7">
        <v>50</v>
      </c>
      <c r="G23" s="130">
        <v>400</v>
      </c>
      <c r="H23" s="103">
        <v>14</v>
      </c>
    </row>
    <row r="24" spans="1:8" x14ac:dyDescent="0.25">
      <c r="A24" s="267"/>
      <c r="B24" s="264" t="s">
        <v>35</v>
      </c>
      <c r="C24" s="1" t="s">
        <v>14</v>
      </c>
      <c r="D24" s="35">
        <v>0.05</v>
      </c>
      <c r="E24" s="14">
        <v>0.12</v>
      </c>
      <c r="F24" s="14">
        <v>0.43</v>
      </c>
      <c r="G24" s="132">
        <v>0.8</v>
      </c>
      <c r="H24" s="101">
        <v>18</v>
      </c>
    </row>
    <row r="25" spans="1:8" x14ac:dyDescent="0.25">
      <c r="A25" s="267"/>
      <c r="B25" s="264"/>
      <c r="C25" s="3" t="s">
        <v>15</v>
      </c>
      <c r="D25" s="36">
        <v>0</v>
      </c>
      <c r="E25" s="11">
        <v>0.5</v>
      </c>
      <c r="F25" s="15">
        <v>1</v>
      </c>
      <c r="G25" s="131">
        <v>1</v>
      </c>
      <c r="H25" s="102">
        <v>18</v>
      </c>
    </row>
    <row r="26" spans="1:8" x14ac:dyDescent="0.25">
      <c r="A26" s="267"/>
      <c r="B26" s="264"/>
      <c r="C26" s="9" t="s">
        <v>16</v>
      </c>
      <c r="D26" s="37">
        <v>0</v>
      </c>
      <c r="E26" s="16">
        <v>25</v>
      </c>
      <c r="F26" s="16">
        <v>100</v>
      </c>
      <c r="G26" s="38"/>
      <c r="H26" s="103">
        <v>11</v>
      </c>
    </row>
    <row r="27" spans="1:8" x14ac:dyDescent="0.25">
      <c r="A27" s="267"/>
      <c r="B27" s="264" t="s">
        <v>52</v>
      </c>
      <c r="C27" s="1" t="s">
        <v>14</v>
      </c>
      <c r="D27" s="35">
        <v>0.05</v>
      </c>
      <c r="E27" s="14">
        <v>0.2</v>
      </c>
      <c r="F27" s="14">
        <v>0.45</v>
      </c>
      <c r="G27" s="132">
        <v>0.8</v>
      </c>
      <c r="H27" s="101">
        <v>19</v>
      </c>
    </row>
    <row r="28" spans="1:8" x14ac:dyDescent="0.25">
      <c r="A28" s="267"/>
      <c r="B28" s="264"/>
      <c r="C28" s="3" t="s">
        <v>15</v>
      </c>
      <c r="D28" s="36">
        <v>0</v>
      </c>
      <c r="E28" s="11">
        <v>0.5</v>
      </c>
      <c r="F28" s="15">
        <v>1</v>
      </c>
      <c r="G28" s="131">
        <v>1</v>
      </c>
      <c r="H28" s="102" t="s">
        <v>109</v>
      </c>
    </row>
    <row r="29" spans="1:8" x14ac:dyDescent="0.25">
      <c r="A29" s="267"/>
      <c r="B29" s="264"/>
      <c r="C29" s="9" t="s">
        <v>16</v>
      </c>
      <c r="D29" s="37">
        <v>0</v>
      </c>
      <c r="E29" s="16">
        <v>25</v>
      </c>
      <c r="F29" s="16">
        <v>100</v>
      </c>
      <c r="G29" s="38"/>
      <c r="H29" s="103">
        <v>11</v>
      </c>
    </row>
    <row r="30" spans="1:8" x14ac:dyDescent="0.25">
      <c r="A30" s="267"/>
      <c r="B30" s="264" t="s">
        <v>55</v>
      </c>
      <c r="C30" s="1" t="s">
        <v>14</v>
      </c>
      <c r="D30" s="44">
        <v>0.05</v>
      </c>
      <c r="E30" s="10">
        <v>0.12</v>
      </c>
      <c r="F30" s="10">
        <v>0.43</v>
      </c>
      <c r="G30" s="133">
        <v>0.8</v>
      </c>
      <c r="H30" s="101" t="s">
        <v>109</v>
      </c>
    </row>
    <row r="31" spans="1:8" x14ac:dyDescent="0.25">
      <c r="A31" s="267"/>
      <c r="B31" s="264"/>
      <c r="C31" s="3" t="s">
        <v>15</v>
      </c>
      <c r="D31" s="40">
        <v>0</v>
      </c>
      <c r="E31" s="11">
        <v>0.5</v>
      </c>
      <c r="F31" s="11">
        <v>1</v>
      </c>
      <c r="G31" s="129">
        <v>1</v>
      </c>
      <c r="H31" s="102" t="s">
        <v>109</v>
      </c>
    </row>
    <row r="32" spans="1:8" x14ac:dyDescent="0.25">
      <c r="A32" s="267"/>
      <c r="B32" s="264"/>
      <c r="C32" s="9" t="s">
        <v>16</v>
      </c>
      <c r="D32" s="39">
        <v>0</v>
      </c>
      <c r="E32" s="13">
        <v>25</v>
      </c>
      <c r="F32" s="13">
        <v>100</v>
      </c>
      <c r="G32" s="38"/>
      <c r="H32" s="103" t="s">
        <v>114</v>
      </c>
    </row>
    <row r="33" spans="1:8" x14ac:dyDescent="0.25">
      <c r="A33" s="267"/>
      <c r="B33" s="264" t="s">
        <v>54</v>
      </c>
      <c r="C33" s="1" t="s">
        <v>14</v>
      </c>
      <c r="D33" s="44">
        <v>0.05</v>
      </c>
      <c r="E33" s="10">
        <v>0.12</v>
      </c>
      <c r="F33" s="10">
        <v>0.43</v>
      </c>
      <c r="G33" s="133">
        <v>0.8</v>
      </c>
      <c r="H33" s="101" t="s">
        <v>109</v>
      </c>
    </row>
    <row r="34" spans="1:8" x14ac:dyDescent="0.25">
      <c r="A34" s="267"/>
      <c r="B34" s="264"/>
      <c r="C34" s="3" t="s">
        <v>15</v>
      </c>
      <c r="D34" s="40">
        <v>0</v>
      </c>
      <c r="E34" s="11">
        <v>0.5</v>
      </c>
      <c r="F34" s="11">
        <v>1</v>
      </c>
      <c r="G34" s="129">
        <v>1</v>
      </c>
      <c r="H34" s="102" t="s">
        <v>109</v>
      </c>
    </row>
    <row r="35" spans="1:8" x14ac:dyDescent="0.25">
      <c r="A35" s="267"/>
      <c r="B35" s="264"/>
      <c r="C35" s="9" t="s">
        <v>16</v>
      </c>
      <c r="D35" s="39">
        <v>0</v>
      </c>
      <c r="E35" s="13">
        <v>25</v>
      </c>
      <c r="F35" s="13">
        <v>100</v>
      </c>
      <c r="G35" s="38"/>
      <c r="H35" s="103" t="s">
        <v>114</v>
      </c>
    </row>
    <row r="36" spans="1:8" x14ac:dyDescent="0.25">
      <c r="A36" s="267"/>
      <c r="B36" s="264" t="s">
        <v>53</v>
      </c>
      <c r="C36" s="1" t="s">
        <v>14</v>
      </c>
      <c r="D36" s="44">
        <v>0.05</v>
      </c>
      <c r="E36" s="10">
        <v>0.12</v>
      </c>
      <c r="F36" s="10">
        <v>0.43</v>
      </c>
      <c r="G36" s="133">
        <v>0.8</v>
      </c>
      <c r="H36" s="101" t="s">
        <v>109</v>
      </c>
    </row>
    <row r="37" spans="1:8" x14ac:dyDescent="0.25">
      <c r="A37" s="267"/>
      <c r="B37" s="264"/>
      <c r="C37" s="3" t="s">
        <v>15</v>
      </c>
      <c r="D37" s="40">
        <v>0</v>
      </c>
      <c r="E37" s="11">
        <v>0.5</v>
      </c>
      <c r="F37" s="11">
        <v>1</v>
      </c>
      <c r="G37" s="129">
        <v>1</v>
      </c>
      <c r="H37" s="102" t="s">
        <v>109</v>
      </c>
    </row>
    <row r="38" spans="1:8" x14ac:dyDescent="0.25">
      <c r="A38" s="268"/>
      <c r="B38" s="265"/>
      <c r="C38" s="9" t="s">
        <v>16</v>
      </c>
      <c r="D38" s="39">
        <v>0</v>
      </c>
      <c r="E38" s="13">
        <v>25</v>
      </c>
      <c r="F38" s="13">
        <v>100</v>
      </c>
      <c r="G38" s="38"/>
      <c r="H38" s="103" t="s">
        <v>114</v>
      </c>
    </row>
  </sheetData>
  <mergeCells count="14">
    <mergeCell ref="B36:B38"/>
    <mergeCell ref="A3:A8"/>
    <mergeCell ref="A9:A38"/>
    <mergeCell ref="B15:B17"/>
    <mergeCell ref="B18:B20"/>
    <mergeCell ref="B24:B26"/>
    <mergeCell ref="B27:B29"/>
    <mergeCell ref="B30:B32"/>
    <mergeCell ref="B33:B35"/>
    <mergeCell ref="B3:B5"/>
    <mergeCell ref="B6:B8"/>
    <mergeCell ref="B9:B11"/>
    <mergeCell ref="B12:B14"/>
    <mergeCell ref="B21:B2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4"/>
  <sheetViews>
    <sheetView topLeftCell="D1" zoomScale="70" zoomScaleNormal="70" workbookViewId="0">
      <selection activeCell="O1" sqref="O1:O2"/>
    </sheetView>
  </sheetViews>
  <sheetFormatPr defaultRowHeight="15" x14ac:dyDescent="0.25"/>
  <cols>
    <col min="2" max="2" width="15.42578125" bestFit="1" customWidth="1"/>
    <col min="3" max="3" width="23.7109375" bestFit="1" customWidth="1"/>
    <col min="4" max="4" width="12.5703125" bestFit="1" customWidth="1"/>
    <col min="5" max="5" width="19.42578125" bestFit="1" customWidth="1"/>
    <col min="6" max="6" width="9.42578125" style="31" customWidth="1"/>
    <col min="7" max="8" width="9.42578125" style="4" customWidth="1"/>
    <col min="9" max="9" width="9.42578125" style="32" customWidth="1"/>
    <col min="10" max="10" width="9.42578125" style="31" customWidth="1"/>
    <col min="11" max="13" width="9.42578125" style="4" customWidth="1"/>
    <col min="14" max="14" width="4.5703125" style="115" bestFit="1" customWidth="1"/>
    <col min="15" max="15" width="59.140625" style="298" bestFit="1" customWidth="1"/>
  </cols>
  <sheetData>
    <row r="1" spans="1:24" x14ac:dyDescent="0.25">
      <c r="F1" s="274" t="s">
        <v>7</v>
      </c>
      <c r="G1" s="275"/>
      <c r="H1" s="275"/>
      <c r="I1" s="276"/>
      <c r="J1" s="274" t="s">
        <v>6</v>
      </c>
      <c r="K1" s="275"/>
      <c r="L1" s="275"/>
      <c r="M1" s="275"/>
      <c r="N1" s="114"/>
      <c r="O1" s="297"/>
    </row>
    <row r="2" spans="1:24" x14ac:dyDescent="0.25">
      <c r="A2" s="98" t="s">
        <v>10</v>
      </c>
      <c r="B2" s="99" t="s">
        <v>18</v>
      </c>
      <c r="C2" s="99"/>
      <c r="D2" s="99"/>
      <c r="E2" s="99"/>
      <c r="F2" s="47" t="s">
        <v>65</v>
      </c>
      <c r="G2" s="48" t="s">
        <v>66</v>
      </c>
      <c r="H2" s="48" t="s">
        <v>67</v>
      </c>
      <c r="I2" s="49" t="s">
        <v>68</v>
      </c>
      <c r="J2" s="47" t="s">
        <v>65</v>
      </c>
      <c r="K2" s="48" t="s">
        <v>66</v>
      </c>
      <c r="L2" s="48" t="s">
        <v>67</v>
      </c>
      <c r="M2" s="74" t="s">
        <v>68</v>
      </c>
      <c r="N2" s="113" t="s">
        <v>71</v>
      </c>
      <c r="O2" s="300" t="s">
        <v>179</v>
      </c>
      <c r="P2" s="174"/>
      <c r="Q2" s="174"/>
      <c r="R2" s="174"/>
      <c r="S2" s="174"/>
      <c r="U2" s="174"/>
      <c r="V2" s="174"/>
      <c r="W2" s="174"/>
      <c r="X2" s="174"/>
    </row>
    <row r="3" spans="1:24" x14ac:dyDescent="0.25">
      <c r="A3" s="266" t="s">
        <v>19</v>
      </c>
      <c r="B3" s="263" t="s">
        <v>12</v>
      </c>
      <c r="C3" s="23" t="s">
        <v>0</v>
      </c>
      <c r="D3" s="1" t="s">
        <v>2</v>
      </c>
      <c r="E3" s="1" t="s">
        <v>3</v>
      </c>
      <c r="F3" s="53"/>
      <c r="G3" s="54"/>
      <c r="H3" s="54"/>
      <c r="I3" s="55"/>
      <c r="J3" s="53"/>
      <c r="K3" s="54"/>
      <c r="L3" s="54"/>
      <c r="M3" s="54"/>
      <c r="N3" s="108"/>
    </row>
    <row r="4" spans="1:24" x14ac:dyDescent="0.25">
      <c r="A4" s="267"/>
      <c r="B4" s="264"/>
      <c r="C4" s="18" t="s">
        <v>1</v>
      </c>
      <c r="D4" s="5" t="s">
        <v>4</v>
      </c>
      <c r="E4" s="4" t="s">
        <v>5</v>
      </c>
      <c r="F4" s="56">
        <v>9.0999999999999998E-2</v>
      </c>
      <c r="G4" s="57">
        <v>0.184</v>
      </c>
      <c r="H4" s="57">
        <v>0.30199999999999999</v>
      </c>
      <c r="I4" s="58">
        <v>0.41599999999999998</v>
      </c>
      <c r="J4" s="56">
        <v>0.78100000000000003</v>
      </c>
      <c r="K4" s="57">
        <v>0.74199999999999999</v>
      </c>
      <c r="L4" s="57">
        <v>0.72499999999999998</v>
      </c>
      <c r="M4" s="57">
        <v>0.73199999999999998</v>
      </c>
      <c r="N4" s="108">
        <v>1</v>
      </c>
      <c r="O4" s="298" t="s">
        <v>150</v>
      </c>
      <c r="P4" s="174"/>
      <c r="Q4" s="174"/>
      <c r="R4" s="174"/>
      <c r="S4" s="174"/>
    </row>
    <row r="5" spans="1:24" x14ac:dyDescent="0.25">
      <c r="A5" s="267"/>
      <c r="B5" s="264"/>
      <c r="C5" s="18" t="s">
        <v>1</v>
      </c>
      <c r="D5" s="5" t="s">
        <v>8</v>
      </c>
      <c r="E5" s="4" t="s">
        <v>5</v>
      </c>
      <c r="F5" s="56">
        <v>2.4E-2</v>
      </c>
      <c r="G5" s="57">
        <v>0.14599999999999999</v>
      </c>
      <c r="H5" s="57">
        <v>0.23499999999999999</v>
      </c>
      <c r="I5" s="58">
        <v>0.28499999999999998</v>
      </c>
      <c r="J5" s="56">
        <v>0.96499999999999997</v>
      </c>
      <c r="K5" s="57">
        <v>0.68799999999999994</v>
      </c>
      <c r="L5" s="57">
        <v>0.66600000000000004</v>
      </c>
      <c r="M5" s="57">
        <v>0.66700000000000004</v>
      </c>
      <c r="N5" s="108">
        <v>1</v>
      </c>
      <c r="O5" s="298" t="s">
        <v>151</v>
      </c>
      <c r="P5" s="174"/>
      <c r="Q5" s="174"/>
      <c r="R5" s="174"/>
      <c r="S5" s="174"/>
    </row>
    <row r="6" spans="1:24" x14ac:dyDescent="0.25">
      <c r="A6" s="267"/>
      <c r="B6" s="264"/>
      <c r="C6" s="18" t="s">
        <v>1</v>
      </c>
      <c r="D6" s="6" t="s">
        <v>9</v>
      </c>
      <c r="E6" s="4" t="s">
        <v>5</v>
      </c>
      <c r="F6" s="56">
        <v>6.6000000000000003E-2</v>
      </c>
      <c r="G6" s="57">
        <v>0.193</v>
      </c>
      <c r="H6" s="57">
        <v>0.36699999999999999</v>
      </c>
      <c r="I6" s="58">
        <v>1.24</v>
      </c>
      <c r="J6" s="56">
        <v>0.73499999999999999</v>
      </c>
      <c r="K6" s="57">
        <v>0.66300000000000003</v>
      </c>
      <c r="L6" s="57">
        <v>0.63500000000000001</v>
      </c>
      <c r="M6" s="57">
        <v>0.63500000000000001</v>
      </c>
      <c r="N6" s="108">
        <v>1</v>
      </c>
      <c r="O6" s="298" t="s">
        <v>152</v>
      </c>
      <c r="P6" s="174"/>
      <c r="Q6" s="174"/>
      <c r="R6" s="174"/>
      <c r="S6" s="174"/>
    </row>
    <row r="7" spans="1:24" x14ac:dyDescent="0.25">
      <c r="A7" s="267"/>
      <c r="B7" s="264"/>
      <c r="C7" s="18" t="s">
        <v>1</v>
      </c>
      <c r="D7" s="5" t="s">
        <v>4</v>
      </c>
      <c r="E7" s="4" t="s">
        <v>11</v>
      </c>
      <c r="F7" s="56">
        <v>0.11799999999999999</v>
      </c>
      <c r="G7" s="57">
        <v>0.28799999999999998</v>
      </c>
      <c r="H7" s="57">
        <v>1.669</v>
      </c>
      <c r="I7" s="58">
        <v>2.1680000000000001</v>
      </c>
      <c r="J7" s="56">
        <v>0.752</v>
      </c>
      <c r="K7" s="57">
        <v>0.70699999999999996</v>
      </c>
      <c r="L7" s="57">
        <v>0.70299999999999996</v>
      </c>
      <c r="M7" s="57">
        <v>0.69599999999999995</v>
      </c>
      <c r="N7" s="108">
        <v>1</v>
      </c>
      <c r="O7" s="298" t="s">
        <v>153</v>
      </c>
      <c r="P7" s="174"/>
      <c r="Q7" s="174"/>
      <c r="R7" s="174"/>
      <c r="S7" s="174"/>
    </row>
    <row r="8" spans="1:24" x14ac:dyDescent="0.25">
      <c r="A8" s="267"/>
      <c r="B8" s="264"/>
      <c r="C8" s="18" t="s">
        <v>1</v>
      </c>
      <c r="D8" s="5" t="s">
        <v>8</v>
      </c>
      <c r="E8" s="4" t="s">
        <v>11</v>
      </c>
      <c r="F8" s="56">
        <v>9.8000000000000004E-2</v>
      </c>
      <c r="G8" s="57">
        <v>0.20499999999999999</v>
      </c>
      <c r="H8" s="57">
        <v>0.85699999999999998</v>
      </c>
      <c r="I8" s="58">
        <v>1.7030000000000001</v>
      </c>
      <c r="J8" s="56">
        <v>0.66</v>
      </c>
      <c r="K8" s="57">
        <v>0.64200000000000002</v>
      </c>
      <c r="L8" s="57">
        <v>0.63700000000000001</v>
      </c>
      <c r="M8" s="57">
        <v>0.62</v>
      </c>
      <c r="N8" s="108">
        <v>1</v>
      </c>
      <c r="O8" s="298" t="s">
        <v>154</v>
      </c>
      <c r="P8" s="174"/>
      <c r="Q8" s="174"/>
      <c r="R8" s="174"/>
      <c r="S8" s="174"/>
    </row>
    <row r="9" spans="1:24" x14ac:dyDescent="0.25">
      <c r="A9" s="267"/>
      <c r="B9" s="265"/>
      <c r="C9" s="19" t="s">
        <v>1</v>
      </c>
      <c r="D9" s="8" t="s">
        <v>9</v>
      </c>
      <c r="E9" s="7" t="s">
        <v>11</v>
      </c>
      <c r="F9" s="59">
        <v>9.6000000000000002E-2</v>
      </c>
      <c r="G9" s="60">
        <v>0.27100000000000002</v>
      </c>
      <c r="H9" s="60">
        <v>1.58</v>
      </c>
      <c r="I9" s="61">
        <v>4.26</v>
      </c>
      <c r="J9" s="59">
        <v>0.63</v>
      </c>
      <c r="K9" s="60">
        <v>0.60399999999999998</v>
      </c>
      <c r="L9" s="60">
        <v>0.58599999999999997</v>
      </c>
      <c r="M9" s="60">
        <v>0.53300000000000003</v>
      </c>
      <c r="N9" s="109">
        <v>1</v>
      </c>
      <c r="O9" s="300" t="s">
        <v>155</v>
      </c>
      <c r="P9" s="174"/>
      <c r="Q9" s="174"/>
      <c r="R9" s="174"/>
      <c r="S9" s="174"/>
    </row>
    <row r="10" spans="1:24" x14ac:dyDescent="0.25">
      <c r="A10" s="267"/>
      <c r="B10" s="263" t="s">
        <v>13</v>
      </c>
      <c r="C10" s="3" t="s">
        <v>0</v>
      </c>
      <c r="D10" s="1" t="s">
        <v>23</v>
      </c>
      <c r="E10" s="3"/>
      <c r="F10" s="56"/>
      <c r="G10" s="57"/>
      <c r="H10" s="57"/>
      <c r="I10" s="58"/>
      <c r="J10" s="56"/>
      <c r="K10" s="57"/>
      <c r="L10" s="57"/>
      <c r="M10" s="57"/>
      <c r="N10" s="108"/>
    </row>
    <row r="11" spans="1:24" x14ac:dyDescent="0.25">
      <c r="A11" s="268"/>
      <c r="B11" s="265"/>
      <c r="C11" s="7" t="s">
        <v>17</v>
      </c>
      <c r="D11" s="7" t="s">
        <v>57</v>
      </c>
      <c r="E11" s="7"/>
      <c r="F11" s="59">
        <v>0.26900000000000002</v>
      </c>
      <c r="G11" s="60">
        <v>0.33200000000000002</v>
      </c>
      <c r="H11" s="60">
        <v>0.41099999999999998</v>
      </c>
      <c r="I11" s="61">
        <v>0.47199999999999998</v>
      </c>
      <c r="J11" s="59">
        <v>0.45400000000000001</v>
      </c>
      <c r="K11" s="60">
        <v>0.49399999999999999</v>
      </c>
      <c r="L11" s="60">
        <v>0.59499999999999997</v>
      </c>
      <c r="M11" s="60">
        <v>0.59099999999999997</v>
      </c>
      <c r="N11" s="109"/>
      <c r="O11" s="300"/>
      <c r="P11" s="174"/>
      <c r="Q11" s="174"/>
      <c r="R11" s="174"/>
      <c r="S11" s="174"/>
    </row>
    <row r="12" spans="1:24" ht="15" customHeight="1" x14ac:dyDescent="0.25">
      <c r="A12" s="272" t="s">
        <v>56</v>
      </c>
      <c r="B12" s="269" t="s">
        <v>21</v>
      </c>
      <c r="C12" s="17" t="s">
        <v>0</v>
      </c>
      <c r="D12" s="3" t="s">
        <v>23</v>
      </c>
      <c r="E12" s="20" t="s">
        <v>22</v>
      </c>
      <c r="F12" s="56"/>
      <c r="G12" s="57"/>
      <c r="H12" s="57"/>
      <c r="I12" s="58"/>
      <c r="J12" s="56"/>
      <c r="K12" s="57"/>
      <c r="L12" s="57"/>
      <c r="M12" s="57"/>
      <c r="N12" s="108"/>
    </row>
    <row r="13" spans="1:24" x14ac:dyDescent="0.25">
      <c r="A13" s="272"/>
      <c r="B13" s="270"/>
      <c r="C13" s="18" t="s">
        <v>20</v>
      </c>
      <c r="D13" s="4" t="s">
        <v>26</v>
      </c>
      <c r="E13" s="21" t="s">
        <v>24</v>
      </c>
      <c r="F13" s="62">
        <v>0.28000000000000003</v>
      </c>
      <c r="G13" s="63">
        <v>0.4</v>
      </c>
      <c r="H13" s="63">
        <v>0.72</v>
      </c>
      <c r="I13" s="64">
        <v>1.1000000000000001</v>
      </c>
      <c r="J13" s="62">
        <v>0.3</v>
      </c>
      <c r="K13" s="63">
        <v>0.2</v>
      </c>
      <c r="L13" s="63">
        <v>0.15</v>
      </c>
      <c r="M13" s="63">
        <v>0.15</v>
      </c>
      <c r="N13" s="110">
        <v>14</v>
      </c>
      <c r="O13" s="298" t="s">
        <v>156</v>
      </c>
      <c r="P13" s="174"/>
      <c r="Q13" s="174"/>
      <c r="R13" s="174"/>
      <c r="S13" s="174"/>
    </row>
    <row r="14" spans="1:24" x14ac:dyDescent="0.25">
      <c r="A14" s="272"/>
      <c r="B14" s="271"/>
      <c r="C14" s="19" t="s">
        <v>20</v>
      </c>
      <c r="D14" s="7" t="s">
        <v>27</v>
      </c>
      <c r="E14" s="22" t="s">
        <v>25</v>
      </c>
      <c r="F14" s="65">
        <v>0.24</v>
      </c>
      <c r="G14" s="66">
        <v>0.33</v>
      </c>
      <c r="H14" s="66">
        <v>0.57999999999999996</v>
      </c>
      <c r="I14" s="67">
        <v>0.89</v>
      </c>
      <c r="J14" s="65">
        <v>0.25</v>
      </c>
      <c r="K14" s="66">
        <v>0.2</v>
      </c>
      <c r="L14" s="66">
        <v>0.15</v>
      </c>
      <c r="M14" s="66">
        <v>0.15</v>
      </c>
      <c r="N14" s="111">
        <v>14</v>
      </c>
      <c r="O14" s="300" t="s">
        <v>157</v>
      </c>
      <c r="P14" s="174"/>
      <c r="Q14" s="174"/>
      <c r="R14" s="174"/>
      <c r="S14" s="174"/>
    </row>
    <row r="15" spans="1:24" x14ac:dyDescent="0.25">
      <c r="A15" s="272"/>
      <c r="B15" s="263" t="s">
        <v>33</v>
      </c>
      <c r="C15" s="23" t="s">
        <v>0</v>
      </c>
      <c r="D15" s="1" t="s">
        <v>23</v>
      </c>
      <c r="E15" s="24" t="s">
        <v>29</v>
      </c>
      <c r="F15" s="68"/>
      <c r="G15" s="69"/>
      <c r="H15" s="69"/>
      <c r="I15" s="70"/>
      <c r="J15" s="68"/>
      <c r="K15" s="69"/>
      <c r="L15" s="69"/>
      <c r="M15" s="69"/>
      <c r="N15" s="112"/>
    </row>
    <row r="16" spans="1:24" x14ac:dyDescent="0.25">
      <c r="A16" s="272"/>
      <c r="B16" s="264"/>
      <c r="C16" s="18" t="s">
        <v>28</v>
      </c>
      <c r="D16" s="4" t="s">
        <v>26</v>
      </c>
      <c r="E16" s="21" t="s">
        <v>30</v>
      </c>
      <c r="F16" s="62">
        <v>0.15</v>
      </c>
      <c r="G16" s="63">
        <v>0.28999999999999998</v>
      </c>
      <c r="H16" s="63">
        <v>0.45</v>
      </c>
      <c r="I16" s="64">
        <v>0.9</v>
      </c>
      <c r="J16" s="62">
        <v>0.7</v>
      </c>
      <c r="K16" s="63">
        <v>0.55000000000000004</v>
      </c>
      <c r="L16" s="63">
        <v>0.45</v>
      </c>
      <c r="M16" s="63">
        <v>0.45</v>
      </c>
      <c r="N16" s="110">
        <v>7</v>
      </c>
      <c r="O16" s="298" t="s">
        <v>158</v>
      </c>
      <c r="P16" s="174"/>
      <c r="Q16" s="174"/>
      <c r="R16" s="174"/>
      <c r="S16" s="174"/>
    </row>
    <row r="17" spans="1:19" x14ac:dyDescent="0.25">
      <c r="A17" s="272"/>
      <c r="B17" s="264"/>
      <c r="C17" s="18" t="s">
        <v>28</v>
      </c>
      <c r="D17" s="4" t="s">
        <v>26</v>
      </c>
      <c r="E17" s="21" t="s">
        <v>31</v>
      </c>
      <c r="F17" s="62">
        <v>0.15</v>
      </c>
      <c r="G17" s="63">
        <v>0.25</v>
      </c>
      <c r="H17" s="63">
        <v>0.35</v>
      </c>
      <c r="I17" s="64">
        <v>0.7</v>
      </c>
      <c r="J17" s="62">
        <v>0.6</v>
      </c>
      <c r="K17" s="63">
        <v>0.5</v>
      </c>
      <c r="L17" s="63">
        <v>0.4</v>
      </c>
      <c r="M17" s="63">
        <v>0.4</v>
      </c>
      <c r="N17" s="110">
        <v>7</v>
      </c>
      <c r="O17" s="298" t="s">
        <v>159</v>
      </c>
      <c r="P17" s="174"/>
      <c r="Q17" s="174"/>
      <c r="R17" s="174"/>
      <c r="S17" s="174"/>
    </row>
    <row r="18" spans="1:19" x14ac:dyDescent="0.25">
      <c r="A18" s="272"/>
      <c r="B18" s="264"/>
      <c r="C18" s="18" t="s">
        <v>28</v>
      </c>
      <c r="D18" s="4" t="s">
        <v>26</v>
      </c>
      <c r="E18" s="21" t="s">
        <v>32</v>
      </c>
      <c r="F18" s="62">
        <v>0.11</v>
      </c>
      <c r="G18" s="63">
        <v>0.12</v>
      </c>
      <c r="H18" s="63">
        <v>0.2</v>
      </c>
      <c r="I18" s="64">
        <v>0.47</v>
      </c>
      <c r="J18" s="62">
        <v>0.5</v>
      </c>
      <c r="K18" s="63">
        <v>0.45</v>
      </c>
      <c r="L18" s="63">
        <v>0.35</v>
      </c>
      <c r="M18" s="63">
        <v>0.4</v>
      </c>
      <c r="N18" s="110">
        <v>7</v>
      </c>
      <c r="O18" s="298" t="s">
        <v>160</v>
      </c>
      <c r="P18" s="174"/>
      <c r="Q18" s="174"/>
      <c r="R18" s="174"/>
      <c r="S18" s="174"/>
    </row>
    <row r="19" spans="1:19" x14ac:dyDescent="0.25">
      <c r="A19" s="272"/>
      <c r="B19" s="264"/>
      <c r="C19" s="18" t="s">
        <v>28</v>
      </c>
      <c r="D19" s="4" t="s">
        <v>27</v>
      </c>
      <c r="E19" s="21" t="s">
        <v>30</v>
      </c>
      <c r="F19" s="62">
        <v>0.13</v>
      </c>
      <c r="G19" s="63">
        <v>0.26</v>
      </c>
      <c r="H19" s="63">
        <v>0.34</v>
      </c>
      <c r="I19" s="64">
        <v>0.74</v>
      </c>
      <c r="J19" s="62">
        <v>0.65</v>
      </c>
      <c r="K19" s="63">
        <v>0.5</v>
      </c>
      <c r="L19" s="63">
        <v>0.4</v>
      </c>
      <c r="M19" s="63">
        <v>0.4</v>
      </c>
      <c r="N19" s="110">
        <v>7</v>
      </c>
      <c r="O19" s="298" t="s">
        <v>161</v>
      </c>
      <c r="P19" s="174"/>
      <c r="Q19" s="174"/>
      <c r="R19" s="174"/>
      <c r="S19" s="174"/>
    </row>
    <row r="20" spans="1:19" x14ac:dyDescent="0.25">
      <c r="A20" s="272"/>
      <c r="B20" s="264"/>
      <c r="C20" s="18" t="s">
        <v>28</v>
      </c>
      <c r="D20" s="4" t="s">
        <v>27</v>
      </c>
      <c r="E20" s="21" t="s">
        <v>31</v>
      </c>
      <c r="F20" s="62">
        <v>0.1</v>
      </c>
      <c r="G20" s="63">
        <v>0.2</v>
      </c>
      <c r="H20" s="63">
        <v>0.3</v>
      </c>
      <c r="I20" s="64">
        <v>0.5</v>
      </c>
      <c r="J20" s="62">
        <v>0.6</v>
      </c>
      <c r="K20" s="63">
        <v>0.5</v>
      </c>
      <c r="L20" s="63">
        <v>0.4</v>
      </c>
      <c r="M20" s="63">
        <v>0.4</v>
      </c>
      <c r="N20" s="110">
        <v>7</v>
      </c>
      <c r="O20" s="298" t="s">
        <v>162</v>
      </c>
      <c r="P20" s="174"/>
      <c r="Q20" s="174"/>
      <c r="R20" s="174"/>
      <c r="S20" s="174"/>
    </row>
    <row r="21" spans="1:19" x14ac:dyDescent="0.25">
      <c r="A21" s="272"/>
      <c r="B21" s="265"/>
      <c r="C21" s="19" t="s">
        <v>28</v>
      </c>
      <c r="D21" s="7" t="s">
        <v>27</v>
      </c>
      <c r="E21" s="27" t="s">
        <v>32</v>
      </c>
      <c r="F21" s="65">
        <v>0.09</v>
      </c>
      <c r="G21" s="66">
        <v>0.13</v>
      </c>
      <c r="H21" s="66">
        <v>0.17</v>
      </c>
      <c r="I21" s="67">
        <v>0.38</v>
      </c>
      <c r="J21" s="65">
        <v>0.5</v>
      </c>
      <c r="K21" s="66">
        <v>0.4</v>
      </c>
      <c r="L21" s="66">
        <v>0.35</v>
      </c>
      <c r="M21" s="66">
        <v>0.35</v>
      </c>
      <c r="N21" s="111">
        <v>7</v>
      </c>
      <c r="O21" s="300" t="s">
        <v>163</v>
      </c>
      <c r="P21" s="174"/>
      <c r="Q21" s="174"/>
      <c r="R21" s="174"/>
      <c r="S21" s="174"/>
    </row>
    <row r="22" spans="1:19" x14ac:dyDescent="0.25">
      <c r="A22" s="272"/>
      <c r="B22" s="269" t="s">
        <v>48</v>
      </c>
      <c r="C22" s="23" t="s">
        <v>0</v>
      </c>
      <c r="D22" s="1" t="s">
        <v>23</v>
      </c>
      <c r="E22" s="24"/>
      <c r="F22" s="68"/>
      <c r="G22" s="69"/>
      <c r="H22" s="69"/>
      <c r="I22" s="70"/>
      <c r="J22" s="68"/>
      <c r="K22" s="69"/>
      <c r="L22" s="69"/>
      <c r="M22" s="69"/>
      <c r="N22" s="112"/>
    </row>
    <row r="23" spans="1:19" x14ac:dyDescent="0.25">
      <c r="A23" s="272"/>
      <c r="B23" s="270"/>
      <c r="C23" s="29" t="s">
        <v>48</v>
      </c>
      <c r="D23" s="7" t="s">
        <v>57</v>
      </c>
      <c r="E23" s="4"/>
      <c r="F23" s="170">
        <v>0.24785110843758401</v>
      </c>
      <c r="G23" s="171">
        <v>0.38837294671594108</v>
      </c>
      <c r="H23" s="173">
        <v>0.55544602057164805</v>
      </c>
      <c r="I23" s="172">
        <v>0.78231833883330715</v>
      </c>
      <c r="J23" s="170">
        <v>0.42334229064211848</v>
      </c>
      <c r="K23" s="171">
        <v>0.33535740367340922</v>
      </c>
      <c r="L23" s="173">
        <v>0.23633158802110876</v>
      </c>
      <c r="M23" s="171">
        <v>0.14008072266841448</v>
      </c>
      <c r="N23" s="155">
        <v>28</v>
      </c>
      <c r="O23" s="300" t="s">
        <v>164</v>
      </c>
      <c r="P23" s="159" t="s">
        <v>132</v>
      </c>
    </row>
    <row r="24" spans="1:19" x14ac:dyDescent="0.25">
      <c r="A24" s="272"/>
      <c r="B24" s="269" t="s">
        <v>60</v>
      </c>
      <c r="C24" s="23" t="s">
        <v>0</v>
      </c>
      <c r="D24" s="1" t="s">
        <v>23</v>
      </c>
      <c r="E24" s="24" t="s">
        <v>29</v>
      </c>
      <c r="F24" s="68"/>
      <c r="G24" s="69"/>
      <c r="H24" s="69"/>
      <c r="I24" s="70"/>
      <c r="J24" s="68"/>
      <c r="K24" s="69"/>
      <c r="L24" s="69"/>
      <c r="M24" s="69"/>
      <c r="N24" s="112"/>
    </row>
    <row r="25" spans="1:19" x14ac:dyDescent="0.25">
      <c r="A25" s="272"/>
      <c r="B25" s="270"/>
      <c r="C25" s="46" t="s">
        <v>61</v>
      </c>
      <c r="D25" s="4" t="s">
        <v>26</v>
      </c>
      <c r="E25" s="21" t="s">
        <v>62</v>
      </c>
      <c r="F25" s="62">
        <v>0.28999999999999998</v>
      </c>
      <c r="G25" s="63">
        <v>0.52</v>
      </c>
      <c r="H25" s="63">
        <v>0.64</v>
      </c>
      <c r="I25" s="64">
        <v>0.86</v>
      </c>
      <c r="J25" s="62">
        <v>0.55000000000000004</v>
      </c>
      <c r="K25" s="63">
        <v>0.5</v>
      </c>
      <c r="L25" s="63">
        <v>0.6</v>
      </c>
      <c r="M25" s="63">
        <v>0.55000000000000004</v>
      </c>
      <c r="N25" s="110">
        <v>14</v>
      </c>
      <c r="O25" s="298" t="s">
        <v>165</v>
      </c>
      <c r="P25" s="174"/>
      <c r="Q25" s="174"/>
      <c r="R25" s="174"/>
      <c r="S25" s="174"/>
    </row>
    <row r="26" spans="1:19" x14ac:dyDescent="0.25">
      <c r="A26" s="272"/>
      <c r="B26" s="270"/>
      <c r="C26" s="46" t="s">
        <v>61</v>
      </c>
      <c r="D26" s="4" t="s">
        <v>26</v>
      </c>
      <c r="E26" s="21" t="s">
        <v>63</v>
      </c>
      <c r="F26" s="62">
        <v>0.38</v>
      </c>
      <c r="G26" s="63">
        <v>0.6</v>
      </c>
      <c r="H26" s="63">
        <v>0.98</v>
      </c>
      <c r="I26" s="64">
        <v>1.26</v>
      </c>
      <c r="J26" s="62">
        <v>0.45</v>
      </c>
      <c r="K26" s="63">
        <v>0.45</v>
      </c>
      <c r="L26" s="63">
        <v>0.5</v>
      </c>
      <c r="M26" s="63">
        <v>0.45</v>
      </c>
      <c r="N26" s="110">
        <v>14</v>
      </c>
      <c r="O26" s="298" t="s">
        <v>166</v>
      </c>
      <c r="P26" s="174"/>
      <c r="Q26" s="174"/>
      <c r="R26" s="174"/>
      <c r="S26" s="174"/>
    </row>
    <row r="27" spans="1:19" x14ac:dyDescent="0.25">
      <c r="A27" s="272"/>
      <c r="B27" s="270"/>
      <c r="C27" s="46" t="s">
        <v>61</v>
      </c>
      <c r="D27" s="4" t="s">
        <v>27</v>
      </c>
      <c r="E27" s="21" t="s">
        <v>62</v>
      </c>
      <c r="F27" s="62">
        <v>0.13</v>
      </c>
      <c r="G27" s="63">
        <v>0.27</v>
      </c>
      <c r="H27" s="63">
        <v>0.43</v>
      </c>
      <c r="I27" s="64">
        <v>0.68</v>
      </c>
      <c r="J27" s="62">
        <v>0.5</v>
      </c>
      <c r="K27" s="63">
        <v>0.5</v>
      </c>
      <c r="L27" s="63">
        <v>0.6</v>
      </c>
      <c r="M27" s="63">
        <v>0.55000000000000004</v>
      </c>
      <c r="N27" s="110">
        <v>14</v>
      </c>
      <c r="O27" s="298" t="s">
        <v>167</v>
      </c>
      <c r="P27" s="174"/>
      <c r="Q27" s="174"/>
      <c r="R27" s="174"/>
      <c r="S27" s="174"/>
    </row>
    <row r="28" spans="1:19" x14ac:dyDescent="0.25">
      <c r="A28" s="272"/>
      <c r="B28" s="271"/>
      <c r="C28" s="46" t="s">
        <v>61</v>
      </c>
      <c r="D28" s="4" t="s">
        <v>27</v>
      </c>
      <c r="E28" s="21" t="s">
        <v>63</v>
      </c>
      <c r="F28" s="65">
        <v>0.17</v>
      </c>
      <c r="G28" s="66">
        <v>0.32</v>
      </c>
      <c r="H28" s="66">
        <v>0.68</v>
      </c>
      <c r="I28" s="67">
        <v>1.04</v>
      </c>
      <c r="J28" s="65">
        <v>0.4</v>
      </c>
      <c r="K28" s="66">
        <v>0.45</v>
      </c>
      <c r="L28" s="66">
        <v>0.5</v>
      </c>
      <c r="M28" s="66">
        <v>0.45</v>
      </c>
      <c r="N28" s="111">
        <v>14</v>
      </c>
      <c r="O28" s="300" t="s">
        <v>168</v>
      </c>
      <c r="P28" s="174"/>
      <c r="Q28" s="174"/>
      <c r="R28" s="174"/>
      <c r="S28" s="174"/>
    </row>
    <row r="29" spans="1:19" x14ac:dyDescent="0.25">
      <c r="A29" s="272"/>
      <c r="B29" s="269" t="s">
        <v>69</v>
      </c>
      <c r="C29" s="23" t="s">
        <v>0</v>
      </c>
      <c r="D29" s="1" t="s">
        <v>23</v>
      </c>
      <c r="E29" s="24"/>
      <c r="F29" s="62"/>
      <c r="G29" s="63"/>
      <c r="H29" s="63"/>
      <c r="I29" s="64"/>
      <c r="J29" s="62"/>
      <c r="K29" s="63"/>
      <c r="L29" s="63"/>
      <c r="M29" s="63"/>
      <c r="N29" s="110"/>
    </row>
    <row r="30" spans="1:19" x14ac:dyDescent="0.25">
      <c r="A30" s="272"/>
      <c r="B30" s="270"/>
      <c r="C30" s="46" t="s">
        <v>70</v>
      </c>
      <c r="D30" s="4" t="s">
        <v>26</v>
      </c>
      <c r="E30" s="21"/>
      <c r="F30" s="62">
        <v>0.3</v>
      </c>
      <c r="G30" s="63">
        <v>0.51</v>
      </c>
      <c r="H30" s="63">
        <v>0.51</v>
      </c>
      <c r="I30" s="64">
        <v>0.88</v>
      </c>
      <c r="J30" s="62">
        <v>0.55000000000000004</v>
      </c>
      <c r="K30" s="63">
        <v>0.52</v>
      </c>
      <c r="L30" s="63">
        <v>0.52</v>
      </c>
      <c r="M30" s="63">
        <v>0.51</v>
      </c>
      <c r="N30" s="110">
        <v>14</v>
      </c>
      <c r="O30" s="299" t="s">
        <v>169</v>
      </c>
      <c r="P30" s="174"/>
      <c r="Q30" s="174"/>
      <c r="R30" s="174"/>
      <c r="S30" s="174"/>
    </row>
    <row r="31" spans="1:19" x14ac:dyDescent="0.25">
      <c r="A31" s="272"/>
      <c r="B31" s="271"/>
      <c r="C31" s="46" t="s">
        <v>70</v>
      </c>
      <c r="D31" s="4" t="s">
        <v>27</v>
      </c>
      <c r="E31" s="21"/>
      <c r="F31" s="62">
        <v>0.12</v>
      </c>
      <c r="G31" s="63">
        <v>0.23</v>
      </c>
      <c r="H31" s="63">
        <v>0.41</v>
      </c>
      <c r="I31" s="64">
        <v>0.69</v>
      </c>
      <c r="J31" s="62">
        <v>0.55000000000000004</v>
      </c>
      <c r="K31" s="63">
        <v>0.55000000000000004</v>
      </c>
      <c r="L31" s="63">
        <v>0.53</v>
      </c>
      <c r="M31" s="63">
        <v>0.51</v>
      </c>
      <c r="N31" s="110">
        <v>14</v>
      </c>
      <c r="O31" s="300" t="s">
        <v>170</v>
      </c>
      <c r="P31" s="174"/>
      <c r="Q31" s="174"/>
      <c r="R31" s="174"/>
      <c r="S31" s="174"/>
    </row>
    <row r="32" spans="1:19" x14ac:dyDescent="0.25">
      <c r="A32" s="272"/>
      <c r="B32" s="273" t="s">
        <v>35</v>
      </c>
      <c r="C32" s="23" t="s">
        <v>0</v>
      </c>
      <c r="D32" s="1" t="s">
        <v>23</v>
      </c>
      <c r="E32" s="24"/>
      <c r="F32" s="71"/>
      <c r="G32" s="72"/>
      <c r="H32" s="72"/>
      <c r="I32" s="73"/>
      <c r="J32" s="71"/>
      <c r="K32" s="72"/>
      <c r="L32" s="72"/>
      <c r="M32" s="72"/>
      <c r="N32" s="107"/>
    </row>
    <row r="33" spans="1:19" x14ac:dyDescent="0.25">
      <c r="A33" s="272"/>
      <c r="B33" s="273"/>
      <c r="C33" s="29" t="s">
        <v>34</v>
      </c>
      <c r="D33" s="4" t="s">
        <v>26</v>
      </c>
      <c r="E33" s="4"/>
      <c r="F33" s="56">
        <v>0.2</v>
      </c>
      <c r="G33" s="57">
        <v>0.42</v>
      </c>
      <c r="H33" s="57">
        <v>0.81</v>
      </c>
      <c r="I33" s="58">
        <v>1.31</v>
      </c>
      <c r="J33" s="56">
        <v>0.55000000000000004</v>
      </c>
      <c r="K33" s="57">
        <v>0.54</v>
      </c>
      <c r="L33" s="57">
        <v>0.53</v>
      </c>
      <c r="M33" s="57">
        <v>0.52</v>
      </c>
      <c r="N33" s="108">
        <v>11</v>
      </c>
      <c r="O33" s="298" t="s">
        <v>171</v>
      </c>
      <c r="P33" s="174"/>
      <c r="Q33" s="174"/>
      <c r="R33" s="174"/>
      <c r="S33" s="174"/>
    </row>
    <row r="34" spans="1:19" x14ac:dyDescent="0.25">
      <c r="A34" s="272"/>
      <c r="B34" s="273"/>
      <c r="C34" s="30" t="s">
        <v>34</v>
      </c>
      <c r="D34" s="7" t="s">
        <v>27</v>
      </c>
      <c r="E34" s="7"/>
      <c r="F34" s="59">
        <v>0.08</v>
      </c>
      <c r="G34" s="60">
        <v>0.17</v>
      </c>
      <c r="H34" s="60">
        <v>0.37</v>
      </c>
      <c r="I34" s="61">
        <v>0.6</v>
      </c>
      <c r="J34" s="59">
        <v>0.67</v>
      </c>
      <c r="K34" s="60">
        <v>0.56999999999999995</v>
      </c>
      <c r="L34" s="60">
        <v>0.55000000000000004</v>
      </c>
      <c r="M34" s="60">
        <v>0.55000000000000004</v>
      </c>
      <c r="N34" s="109">
        <v>11</v>
      </c>
      <c r="O34" s="300" t="s">
        <v>172</v>
      </c>
      <c r="P34" s="174"/>
      <c r="Q34" s="174"/>
      <c r="R34" s="174"/>
      <c r="S34" s="174"/>
    </row>
    <row r="35" spans="1:19" x14ac:dyDescent="0.25">
      <c r="A35" s="272"/>
      <c r="B35" s="273" t="s">
        <v>38</v>
      </c>
      <c r="C35" s="23" t="s">
        <v>0</v>
      </c>
      <c r="D35" s="1" t="s">
        <v>23</v>
      </c>
      <c r="E35" s="4"/>
      <c r="F35" s="56"/>
      <c r="G35" s="57"/>
      <c r="H35" s="57"/>
      <c r="I35" s="58"/>
      <c r="J35" s="56"/>
      <c r="K35" s="57"/>
      <c r="L35" s="57"/>
      <c r="M35" s="57"/>
      <c r="N35" s="108"/>
    </row>
    <row r="36" spans="1:19" x14ac:dyDescent="0.25">
      <c r="A36" s="272"/>
      <c r="B36" s="273"/>
      <c r="C36" s="18" t="s">
        <v>39</v>
      </c>
      <c r="D36" s="4" t="s">
        <v>36</v>
      </c>
      <c r="E36" s="4"/>
      <c r="F36" s="56">
        <v>0.23</v>
      </c>
      <c r="G36" s="57">
        <v>0.35</v>
      </c>
      <c r="H36" s="57">
        <v>0.81</v>
      </c>
      <c r="I36" s="58">
        <v>1.2</v>
      </c>
      <c r="J36" s="56">
        <v>0.26</v>
      </c>
      <c r="K36" s="57">
        <v>0.26</v>
      </c>
      <c r="L36" s="57">
        <v>0.11</v>
      </c>
      <c r="M36" s="57">
        <v>0.2</v>
      </c>
      <c r="N36" s="108">
        <v>19</v>
      </c>
      <c r="O36" s="298" t="s">
        <v>173</v>
      </c>
      <c r="P36" s="174"/>
      <c r="Q36" s="174"/>
      <c r="R36" s="174"/>
      <c r="S36" s="174"/>
    </row>
    <row r="37" spans="1:19" x14ac:dyDescent="0.25">
      <c r="A37" s="272"/>
      <c r="B37" s="273"/>
      <c r="C37" s="18" t="s">
        <v>39</v>
      </c>
      <c r="D37" s="28" t="s">
        <v>37</v>
      </c>
      <c r="E37" s="4"/>
      <c r="F37" s="56">
        <v>0.12</v>
      </c>
      <c r="G37" s="57">
        <v>0.28999999999999998</v>
      </c>
      <c r="H37" s="57">
        <v>0.72</v>
      </c>
      <c r="I37" s="58">
        <v>1.02</v>
      </c>
      <c r="J37" s="56">
        <v>0.33</v>
      </c>
      <c r="K37" s="57">
        <v>0.27</v>
      </c>
      <c r="L37" s="57">
        <v>0.18</v>
      </c>
      <c r="M37" s="57">
        <v>0.17</v>
      </c>
      <c r="N37" s="108">
        <v>19</v>
      </c>
      <c r="O37" s="300" t="s">
        <v>174</v>
      </c>
      <c r="P37" s="174"/>
      <c r="Q37" s="174"/>
      <c r="R37" s="174"/>
      <c r="S37" s="174"/>
    </row>
    <row r="38" spans="1:19" x14ac:dyDescent="0.25">
      <c r="A38" s="272"/>
      <c r="B38" s="273" t="s">
        <v>43</v>
      </c>
      <c r="C38" s="23" t="s">
        <v>0</v>
      </c>
      <c r="D38" s="1" t="s">
        <v>23</v>
      </c>
      <c r="E38" s="24" t="s">
        <v>22</v>
      </c>
      <c r="F38" s="71"/>
      <c r="G38" s="72"/>
      <c r="H38" s="72"/>
      <c r="I38" s="73"/>
      <c r="J38" s="71"/>
      <c r="K38" s="72"/>
      <c r="L38" s="72"/>
      <c r="M38" s="72"/>
      <c r="N38" s="107"/>
      <c r="P38" s="174"/>
      <c r="Q38" s="174"/>
      <c r="R38" s="174"/>
      <c r="S38" s="174"/>
    </row>
    <row r="39" spans="1:19" x14ac:dyDescent="0.25">
      <c r="A39" s="272"/>
      <c r="B39" s="273"/>
      <c r="C39" s="18" t="s">
        <v>40</v>
      </c>
      <c r="D39" s="4" t="s">
        <v>41</v>
      </c>
      <c r="E39" s="21" t="s">
        <v>24</v>
      </c>
      <c r="F39" s="56">
        <v>0.19</v>
      </c>
      <c r="G39" s="57">
        <v>0.37</v>
      </c>
      <c r="H39" s="57">
        <v>0.8</v>
      </c>
      <c r="I39" s="58">
        <v>1.44</v>
      </c>
      <c r="J39" s="56">
        <v>0.64</v>
      </c>
      <c r="K39" s="57">
        <v>0.63</v>
      </c>
      <c r="L39" s="57">
        <v>0.63</v>
      </c>
      <c r="M39" s="57">
        <v>0.61</v>
      </c>
      <c r="N39" s="108">
        <v>11</v>
      </c>
      <c r="O39" s="298" t="s">
        <v>175</v>
      </c>
      <c r="P39" s="174"/>
      <c r="Q39" s="174"/>
      <c r="R39" s="174"/>
      <c r="S39" s="174"/>
    </row>
    <row r="40" spans="1:19" x14ac:dyDescent="0.25">
      <c r="A40" s="272"/>
      <c r="B40" s="273"/>
      <c r="C40" s="19" t="s">
        <v>40</v>
      </c>
      <c r="D40" s="7" t="s">
        <v>42</v>
      </c>
      <c r="E40" s="22" t="s">
        <v>25</v>
      </c>
      <c r="F40" s="59">
        <v>0.14000000000000001</v>
      </c>
      <c r="G40" s="60">
        <v>0.21</v>
      </c>
      <c r="H40" s="60">
        <v>0.51</v>
      </c>
      <c r="I40" s="61">
        <v>0.95</v>
      </c>
      <c r="J40" s="59">
        <v>0.65</v>
      </c>
      <c r="K40" s="60">
        <v>0.63</v>
      </c>
      <c r="L40" s="60">
        <v>0.62</v>
      </c>
      <c r="M40" s="60">
        <v>0.62</v>
      </c>
      <c r="N40" s="109">
        <v>11</v>
      </c>
      <c r="O40" s="300" t="s">
        <v>176</v>
      </c>
      <c r="P40" s="174"/>
      <c r="Q40" s="174"/>
      <c r="R40" s="174"/>
      <c r="S40" s="174"/>
    </row>
    <row r="41" spans="1:19" x14ac:dyDescent="0.25">
      <c r="A41" s="272"/>
      <c r="B41" s="273" t="s">
        <v>47</v>
      </c>
      <c r="C41" s="23" t="s">
        <v>0</v>
      </c>
      <c r="D41" s="1" t="s">
        <v>23</v>
      </c>
      <c r="E41" s="25"/>
      <c r="F41" s="71"/>
      <c r="G41" s="72"/>
      <c r="H41" s="72"/>
      <c r="I41" s="73"/>
      <c r="J41" s="71"/>
      <c r="K41" s="72"/>
      <c r="L41" s="72"/>
      <c r="M41" s="72"/>
      <c r="N41" s="107"/>
    </row>
    <row r="42" spans="1:19" x14ac:dyDescent="0.25">
      <c r="A42" s="272"/>
      <c r="B42" s="273"/>
      <c r="C42" s="19" t="s">
        <v>44</v>
      </c>
      <c r="D42" s="7" t="s">
        <v>57</v>
      </c>
      <c r="E42" s="7"/>
      <c r="F42" s="59">
        <v>0.95</v>
      </c>
      <c r="G42" s="60">
        <v>0.97499999999999998</v>
      </c>
      <c r="H42" s="60">
        <v>1</v>
      </c>
      <c r="I42" s="61">
        <v>1.61</v>
      </c>
      <c r="J42" s="59">
        <v>0.55000000000000004</v>
      </c>
      <c r="K42" s="60">
        <v>0.55000000000000004</v>
      </c>
      <c r="L42" s="60">
        <v>0.55000000000000004</v>
      </c>
      <c r="M42" s="60">
        <v>0.6</v>
      </c>
      <c r="N42" s="109">
        <v>21</v>
      </c>
      <c r="O42" s="300" t="s">
        <v>177</v>
      </c>
      <c r="P42" s="174"/>
      <c r="Q42" s="174"/>
      <c r="R42" s="174"/>
      <c r="S42" s="174"/>
    </row>
    <row r="43" spans="1:19" x14ac:dyDescent="0.25">
      <c r="A43" s="272"/>
      <c r="B43" s="273" t="s">
        <v>46</v>
      </c>
      <c r="C43" s="23" t="s">
        <v>0</v>
      </c>
      <c r="D43" s="1" t="s">
        <v>23</v>
      </c>
      <c r="E43" s="25"/>
      <c r="F43" s="71"/>
      <c r="G43" s="72"/>
      <c r="H43" s="72"/>
      <c r="I43" s="73"/>
      <c r="J43" s="71"/>
      <c r="K43" s="72"/>
      <c r="L43" s="72"/>
      <c r="M43" s="72"/>
      <c r="N43" s="107"/>
    </row>
    <row r="44" spans="1:19" x14ac:dyDescent="0.25">
      <c r="A44" s="272"/>
      <c r="B44" s="273"/>
      <c r="C44" s="19" t="s">
        <v>45</v>
      </c>
      <c r="D44" s="7" t="s">
        <v>57</v>
      </c>
      <c r="E44" s="7"/>
      <c r="F44" s="59">
        <v>0.79800000000000004</v>
      </c>
      <c r="G44" s="60">
        <v>1.028</v>
      </c>
      <c r="H44" s="60">
        <v>1.2210000000000001</v>
      </c>
      <c r="I44" s="67">
        <v>1.2569999999999999</v>
      </c>
      <c r="J44" s="65">
        <v>0.59799999999999998</v>
      </c>
      <c r="K44" s="66">
        <v>0.55600000000000005</v>
      </c>
      <c r="L44" s="66">
        <v>0.51900000000000002</v>
      </c>
      <c r="M44" s="66">
        <v>0.247</v>
      </c>
      <c r="N44" s="109">
        <v>11</v>
      </c>
      <c r="O44" s="300" t="s">
        <v>178</v>
      </c>
      <c r="P44" s="174"/>
      <c r="Q44" s="174"/>
      <c r="R44" s="174"/>
      <c r="S44" s="174"/>
    </row>
  </sheetData>
  <mergeCells count="16">
    <mergeCell ref="F1:I1"/>
    <mergeCell ref="J1:M1"/>
    <mergeCell ref="B3:B9"/>
    <mergeCell ref="B24:B28"/>
    <mergeCell ref="B10:B11"/>
    <mergeCell ref="A3:A11"/>
    <mergeCell ref="B12:B14"/>
    <mergeCell ref="B15:B21"/>
    <mergeCell ref="B22:B23"/>
    <mergeCell ref="B29:B31"/>
    <mergeCell ref="A12:A44"/>
    <mergeCell ref="B43:B44"/>
    <mergeCell ref="B35:B37"/>
    <mergeCell ref="B38:B40"/>
    <mergeCell ref="B41:B42"/>
    <mergeCell ref="B32:B3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8"/>
  <sheetViews>
    <sheetView topLeftCell="C1" zoomScale="70" zoomScaleNormal="70" workbookViewId="0">
      <selection activeCell="X32" sqref="X32"/>
    </sheetView>
  </sheetViews>
  <sheetFormatPr defaultRowHeight="15" x14ac:dyDescent="0.25"/>
  <cols>
    <col min="2" max="2" width="14.7109375" bestFit="1" customWidth="1"/>
    <col min="3" max="3" width="24.7109375" bestFit="1" customWidth="1"/>
    <col min="4" max="4" width="20.140625" bestFit="1" customWidth="1"/>
    <col min="5" max="5" width="18.85546875" bestFit="1" customWidth="1"/>
    <col min="6" max="6" width="9.140625" style="31"/>
    <col min="7" max="8" width="9.140625" style="4"/>
    <col min="9" max="9" width="9.140625" style="32"/>
    <col min="10" max="10" width="9.140625" style="31"/>
    <col min="11" max="13" width="9.140625" style="4"/>
    <col min="14" max="14" width="4.5703125" style="100" bestFit="1" customWidth="1"/>
    <col min="15" max="15" width="35.28515625" style="301" bestFit="1" customWidth="1"/>
  </cols>
  <sheetData>
    <row r="1" spans="1:16" x14ac:dyDescent="0.25">
      <c r="F1" s="277" t="s">
        <v>50</v>
      </c>
      <c r="G1" s="278"/>
      <c r="H1" s="278"/>
      <c r="I1" s="279"/>
      <c r="J1" s="280" t="s">
        <v>6</v>
      </c>
      <c r="K1" s="281"/>
      <c r="L1" s="281"/>
      <c r="M1" s="282"/>
      <c r="N1" s="106"/>
      <c r="O1" s="305"/>
    </row>
    <row r="2" spans="1:16" x14ac:dyDescent="0.25">
      <c r="A2" t="s">
        <v>10</v>
      </c>
      <c r="B2" t="s">
        <v>18</v>
      </c>
      <c r="F2" s="226" t="s">
        <v>65</v>
      </c>
      <c r="G2" s="227" t="s">
        <v>66</v>
      </c>
      <c r="H2" s="227" t="s">
        <v>67</v>
      </c>
      <c r="I2" s="228" t="s">
        <v>68</v>
      </c>
      <c r="J2" s="226" t="s">
        <v>65</v>
      </c>
      <c r="K2" s="227" t="s">
        <v>66</v>
      </c>
      <c r="L2" s="227" t="s">
        <v>67</v>
      </c>
      <c r="M2" s="227" t="s">
        <v>68</v>
      </c>
      <c r="N2" s="113" t="s">
        <v>71</v>
      </c>
      <c r="O2" s="230" t="s">
        <v>179</v>
      </c>
    </row>
    <row r="3" spans="1:16" x14ac:dyDescent="0.25">
      <c r="A3" s="283" t="s">
        <v>58</v>
      </c>
      <c r="B3" s="263" t="s">
        <v>12</v>
      </c>
      <c r="C3" s="23" t="s">
        <v>0</v>
      </c>
      <c r="D3" s="1" t="s">
        <v>23</v>
      </c>
      <c r="E3" s="1"/>
      <c r="F3" s="219"/>
      <c r="G3" s="220"/>
      <c r="H3" s="220"/>
      <c r="I3" s="221"/>
      <c r="J3" s="209"/>
      <c r="K3" s="210"/>
      <c r="L3" s="210"/>
      <c r="M3" s="210"/>
      <c r="N3" s="116"/>
      <c r="O3" s="307"/>
    </row>
    <row r="4" spans="1:16" x14ac:dyDescent="0.25">
      <c r="A4" s="284"/>
      <c r="B4" s="265"/>
      <c r="C4" s="19" t="s">
        <v>1</v>
      </c>
      <c r="D4" s="7" t="s">
        <v>57</v>
      </c>
      <c r="E4" s="7"/>
      <c r="F4" s="233">
        <v>97.514394207054011</v>
      </c>
      <c r="G4" s="234">
        <v>112.16825266780917</v>
      </c>
      <c r="H4" s="234">
        <v>122.73161751726514</v>
      </c>
      <c r="I4" s="236">
        <v>190.56626845862999</v>
      </c>
      <c r="J4" s="214">
        <v>0.23</v>
      </c>
      <c r="K4" s="214">
        <v>0.22</v>
      </c>
      <c r="L4" s="214">
        <v>0.21</v>
      </c>
      <c r="M4" s="214">
        <v>0.26</v>
      </c>
      <c r="N4" s="100">
        <v>2</v>
      </c>
      <c r="O4" s="299" t="s">
        <v>194</v>
      </c>
    </row>
    <row r="5" spans="1:16" x14ac:dyDescent="0.25">
      <c r="A5" s="284"/>
      <c r="B5" s="263" t="s">
        <v>13</v>
      </c>
      <c r="C5" s="1" t="s">
        <v>0</v>
      </c>
      <c r="D5" s="1" t="s">
        <v>23</v>
      </c>
      <c r="E5" s="1"/>
      <c r="F5" s="246"/>
      <c r="G5" s="247"/>
      <c r="H5" s="247"/>
      <c r="I5" s="248"/>
      <c r="J5" s="209"/>
      <c r="K5" s="210"/>
      <c r="L5" s="210"/>
      <c r="M5" s="210"/>
      <c r="N5" s="116"/>
      <c r="O5" s="308"/>
    </row>
    <row r="6" spans="1:16" x14ac:dyDescent="0.25">
      <c r="A6" s="285"/>
      <c r="B6" s="265"/>
      <c r="C6" s="7" t="s">
        <v>17</v>
      </c>
      <c r="D6" s="7" t="s">
        <v>57</v>
      </c>
      <c r="E6" s="7"/>
      <c r="F6" s="239">
        <v>35.096450499923449</v>
      </c>
      <c r="G6" s="240">
        <v>41.342870986843025</v>
      </c>
      <c r="H6" s="240">
        <v>44.447112534670552</v>
      </c>
      <c r="I6" s="241">
        <v>47.674659054101063</v>
      </c>
      <c r="J6" s="22">
        <v>0.14499999999999999</v>
      </c>
      <c r="K6" s="22">
        <v>0.105</v>
      </c>
      <c r="L6" s="22">
        <v>0.111</v>
      </c>
      <c r="M6" s="22">
        <v>0.108</v>
      </c>
      <c r="N6" s="117"/>
      <c r="O6" s="306"/>
    </row>
    <row r="7" spans="1:16" ht="15" customHeight="1" x14ac:dyDescent="0.25">
      <c r="A7" s="272" t="s">
        <v>56</v>
      </c>
      <c r="B7" s="273" t="s">
        <v>21</v>
      </c>
      <c r="C7" s="23" t="s">
        <v>0</v>
      </c>
      <c r="D7" s="1" t="s">
        <v>23</v>
      </c>
      <c r="E7" s="24"/>
      <c r="F7" s="246"/>
      <c r="G7" s="247"/>
      <c r="H7" s="247"/>
      <c r="I7" s="248"/>
      <c r="J7" s="209"/>
      <c r="K7" s="210"/>
      <c r="L7" s="210"/>
      <c r="M7" s="210"/>
      <c r="N7" s="116"/>
      <c r="O7" s="308"/>
    </row>
    <row r="8" spans="1:16" x14ac:dyDescent="0.25">
      <c r="A8" s="272"/>
      <c r="B8" s="273"/>
      <c r="C8" s="19" t="s">
        <v>20</v>
      </c>
      <c r="D8" s="7" t="s">
        <v>57</v>
      </c>
      <c r="E8" s="27"/>
      <c r="F8" s="233">
        <v>24.532530197109352</v>
      </c>
      <c r="G8" s="234">
        <v>44.701184493300815</v>
      </c>
      <c r="H8" s="234">
        <v>73.699793699595787</v>
      </c>
      <c r="I8" s="236">
        <v>134.28977968493552</v>
      </c>
      <c r="J8" s="234">
        <v>0.17</v>
      </c>
      <c r="K8" s="234">
        <v>0.22</v>
      </c>
      <c r="L8" s="234">
        <v>0.4</v>
      </c>
      <c r="M8" s="234">
        <v>0.6</v>
      </c>
      <c r="N8" s="118">
        <v>14</v>
      </c>
      <c r="O8" s="309" t="s">
        <v>183</v>
      </c>
    </row>
    <row r="9" spans="1:16" x14ac:dyDescent="0.25">
      <c r="A9" s="272"/>
      <c r="B9" s="286" t="s">
        <v>33</v>
      </c>
      <c r="C9" s="23" t="s">
        <v>0</v>
      </c>
      <c r="D9" s="1" t="s">
        <v>23</v>
      </c>
      <c r="E9" s="24"/>
      <c r="F9" s="246"/>
      <c r="G9" s="247"/>
      <c r="H9" s="247"/>
      <c r="I9" s="248"/>
      <c r="J9" s="219"/>
      <c r="K9" s="220"/>
      <c r="L9" s="220"/>
      <c r="M9" s="220"/>
      <c r="N9" s="119"/>
      <c r="O9" s="310"/>
    </row>
    <row r="10" spans="1:16" x14ac:dyDescent="0.25">
      <c r="A10" s="272"/>
      <c r="B10" s="286"/>
      <c r="C10" s="19" t="s">
        <v>28</v>
      </c>
      <c r="D10" s="7" t="s">
        <v>57</v>
      </c>
      <c r="E10" s="27"/>
      <c r="F10" s="233">
        <v>24.532530197109352</v>
      </c>
      <c r="G10" s="234">
        <v>44.701184493300815</v>
      </c>
      <c r="H10" s="234">
        <v>73.699793699595787</v>
      </c>
      <c r="I10" s="236">
        <v>134.28977968493552</v>
      </c>
      <c r="J10" s="234">
        <v>0.17</v>
      </c>
      <c r="K10" s="234">
        <v>0.22</v>
      </c>
      <c r="L10" s="234">
        <v>0.4</v>
      </c>
      <c r="M10" s="234">
        <v>0.6</v>
      </c>
      <c r="N10" s="118">
        <v>8</v>
      </c>
      <c r="O10" s="309" t="s">
        <v>190</v>
      </c>
    </row>
    <row r="11" spans="1:16" x14ac:dyDescent="0.25">
      <c r="A11" s="272"/>
      <c r="B11" s="273" t="s">
        <v>48</v>
      </c>
      <c r="C11" s="23" t="s">
        <v>0</v>
      </c>
      <c r="D11" s="1" t="s">
        <v>23</v>
      </c>
      <c r="E11" s="24"/>
      <c r="F11" s="219"/>
      <c r="G11" s="220"/>
      <c r="H11" s="220"/>
      <c r="I11" s="221"/>
      <c r="J11" s="219"/>
      <c r="K11" s="220"/>
      <c r="L11" s="220"/>
      <c r="M11" s="220"/>
      <c r="N11" s="119"/>
      <c r="O11" s="310"/>
    </row>
    <row r="12" spans="1:16" x14ac:dyDescent="0.25">
      <c r="A12" s="272"/>
      <c r="B12" s="273"/>
      <c r="C12" s="29"/>
      <c r="D12" s="4"/>
      <c r="E12" s="4"/>
      <c r="F12" s="216" t="s">
        <v>51</v>
      </c>
      <c r="G12" s="217" t="s">
        <v>51</v>
      </c>
      <c r="H12" s="217" t="s">
        <v>51</v>
      </c>
      <c r="I12" s="218" t="s">
        <v>51</v>
      </c>
      <c r="J12" s="216" t="s">
        <v>51</v>
      </c>
      <c r="K12" s="217" t="s">
        <v>51</v>
      </c>
      <c r="L12" s="217" t="s">
        <v>51</v>
      </c>
      <c r="M12" s="217" t="s">
        <v>51</v>
      </c>
      <c r="N12" s="168" t="s">
        <v>51</v>
      </c>
      <c r="O12" s="306" t="s">
        <v>164</v>
      </c>
    </row>
    <row r="13" spans="1:16" x14ac:dyDescent="0.25">
      <c r="A13" s="272"/>
      <c r="B13" s="273" t="s">
        <v>49</v>
      </c>
      <c r="C13" s="23" t="s">
        <v>0</v>
      </c>
      <c r="D13" s="1" t="s">
        <v>23</v>
      </c>
      <c r="E13" s="24"/>
      <c r="F13" s="219"/>
      <c r="G13" s="220"/>
      <c r="H13" s="220"/>
      <c r="I13" s="221"/>
      <c r="J13" s="219"/>
      <c r="K13" s="220"/>
      <c r="L13" s="220"/>
      <c r="M13" s="220"/>
      <c r="N13" s="119"/>
      <c r="O13" s="310"/>
    </row>
    <row r="14" spans="1:16" x14ac:dyDescent="0.25">
      <c r="A14" s="272"/>
      <c r="B14" s="273"/>
      <c r="C14" s="17"/>
      <c r="D14" s="192" t="s">
        <v>62</v>
      </c>
      <c r="E14" s="193"/>
      <c r="F14" s="138">
        <v>27.7</v>
      </c>
      <c r="G14" s="139">
        <v>32.58</v>
      </c>
      <c r="H14" s="139">
        <v>35.020000000000003</v>
      </c>
      <c r="I14" s="149">
        <v>37.607147720277112</v>
      </c>
      <c r="J14" s="141">
        <v>7.0000000000000007E-2</v>
      </c>
      <c r="K14" s="142">
        <v>7.0000000000000007E-2</v>
      </c>
      <c r="L14" s="142">
        <v>7.0000000000000007E-2</v>
      </c>
      <c r="M14" s="142">
        <v>7.0000000000000007E-2</v>
      </c>
      <c r="N14" s="143" t="s">
        <v>119</v>
      </c>
      <c r="O14" s="309" t="s">
        <v>195</v>
      </c>
      <c r="P14" s="159" t="s">
        <v>123</v>
      </c>
    </row>
    <row r="15" spans="1:16" x14ac:dyDescent="0.25">
      <c r="A15" s="272"/>
      <c r="B15" s="273"/>
      <c r="C15" s="29"/>
      <c r="D15" s="192" t="s">
        <v>63</v>
      </c>
      <c r="E15" s="192"/>
      <c r="F15" s="144" t="s">
        <v>51</v>
      </c>
      <c r="G15" s="145" t="s">
        <v>51</v>
      </c>
      <c r="H15" s="145" t="s">
        <v>51</v>
      </c>
      <c r="I15" s="146" t="s">
        <v>51</v>
      </c>
      <c r="J15" s="147" t="s">
        <v>51</v>
      </c>
      <c r="K15" s="148" t="s">
        <v>51</v>
      </c>
      <c r="L15" s="148" t="s">
        <v>51</v>
      </c>
      <c r="M15" s="148" t="s">
        <v>51</v>
      </c>
      <c r="N15" s="143" t="s">
        <v>119</v>
      </c>
      <c r="O15" s="306" t="s">
        <v>186</v>
      </c>
      <c r="P15" s="159"/>
    </row>
    <row r="16" spans="1:16" x14ac:dyDescent="0.25">
      <c r="A16" s="272"/>
      <c r="B16" s="273" t="s">
        <v>69</v>
      </c>
      <c r="C16" s="23" t="s">
        <v>0</v>
      </c>
      <c r="D16" s="1" t="s">
        <v>23</v>
      </c>
      <c r="E16" s="24"/>
      <c r="F16" s="177"/>
      <c r="G16" s="178"/>
      <c r="H16" s="178"/>
      <c r="I16" s="179"/>
      <c r="J16" s="177"/>
      <c r="K16" s="178"/>
      <c r="L16" s="178"/>
      <c r="M16" s="178"/>
      <c r="N16" s="180"/>
      <c r="O16" s="310"/>
      <c r="P16" s="181"/>
    </row>
    <row r="17" spans="1:16" x14ac:dyDescent="0.25">
      <c r="A17" s="272"/>
      <c r="B17" s="273"/>
      <c r="C17" s="17"/>
      <c r="D17" s="192" t="s">
        <v>116</v>
      </c>
      <c r="E17" s="193"/>
      <c r="F17" s="138">
        <v>27.7</v>
      </c>
      <c r="G17" s="139">
        <v>32.58</v>
      </c>
      <c r="H17" s="139">
        <v>35.020000000000003</v>
      </c>
      <c r="I17" s="140">
        <v>37.607147720277112</v>
      </c>
      <c r="J17" s="141">
        <v>7.0000000000000007E-2</v>
      </c>
      <c r="K17" s="142">
        <v>7.0000000000000007E-2</v>
      </c>
      <c r="L17" s="142">
        <v>7.0000000000000007E-2</v>
      </c>
      <c r="M17" s="142">
        <v>7.0000000000000007E-2</v>
      </c>
      <c r="N17" s="143">
        <v>24</v>
      </c>
      <c r="O17" s="309" t="s">
        <v>196</v>
      </c>
      <c r="P17" s="159" t="s">
        <v>123</v>
      </c>
    </row>
    <row r="18" spans="1:16" x14ac:dyDescent="0.25">
      <c r="A18" s="272"/>
      <c r="B18" s="273"/>
      <c r="C18" s="17"/>
      <c r="D18" s="192" t="s">
        <v>115</v>
      </c>
      <c r="E18" s="193"/>
      <c r="F18" s="138">
        <v>56.52</v>
      </c>
      <c r="G18" s="139">
        <v>66.48</v>
      </c>
      <c r="H18" s="139">
        <v>71.459999999999994</v>
      </c>
      <c r="I18" s="140">
        <v>76.742577912447544</v>
      </c>
      <c r="J18" s="141">
        <v>7.0000000000000007E-2</v>
      </c>
      <c r="K18" s="142">
        <v>7.0000000000000007E-2</v>
      </c>
      <c r="L18" s="142">
        <v>7.0000000000000007E-2</v>
      </c>
      <c r="M18" s="142">
        <v>7.0000000000000007E-2</v>
      </c>
      <c r="N18" s="143">
        <v>24</v>
      </c>
      <c r="O18" s="309" t="s">
        <v>197</v>
      </c>
      <c r="P18" s="159"/>
    </row>
    <row r="19" spans="1:16" x14ac:dyDescent="0.25">
      <c r="A19" s="272"/>
      <c r="B19" s="273"/>
      <c r="C19" s="29"/>
      <c r="D19" s="192" t="s">
        <v>117</v>
      </c>
      <c r="E19" s="192"/>
      <c r="F19" s="144" t="s">
        <v>51</v>
      </c>
      <c r="G19" s="145" t="s">
        <v>51</v>
      </c>
      <c r="H19" s="145" t="s">
        <v>51</v>
      </c>
      <c r="I19" s="146" t="s">
        <v>51</v>
      </c>
      <c r="J19" s="147" t="s">
        <v>51</v>
      </c>
      <c r="K19" s="148" t="s">
        <v>51</v>
      </c>
      <c r="L19" s="148" t="s">
        <v>51</v>
      </c>
      <c r="M19" s="148" t="s">
        <v>51</v>
      </c>
      <c r="N19" s="143">
        <v>24</v>
      </c>
      <c r="O19" s="306" t="s">
        <v>189</v>
      </c>
      <c r="P19" s="159"/>
    </row>
    <row r="20" spans="1:16" x14ac:dyDescent="0.25">
      <c r="A20" s="272"/>
      <c r="B20" s="273" t="s">
        <v>35</v>
      </c>
      <c r="C20" s="23" t="s">
        <v>0</v>
      </c>
      <c r="D20" s="1" t="s">
        <v>23</v>
      </c>
      <c r="E20" s="24"/>
      <c r="F20" s="209"/>
      <c r="G20" s="210"/>
      <c r="H20" s="210"/>
      <c r="I20" s="211"/>
      <c r="J20" s="209"/>
      <c r="K20" s="210"/>
      <c r="L20" s="210"/>
      <c r="M20" s="210"/>
      <c r="N20" s="116"/>
      <c r="O20" s="308"/>
    </row>
    <row r="21" spans="1:16" x14ac:dyDescent="0.25">
      <c r="A21" s="272"/>
      <c r="B21" s="273"/>
      <c r="C21" s="30" t="s">
        <v>34</v>
      </c>
      <c r="D21" s="7" t="s">
        <v>57</v>
      </c>
      <c r="E21" s="7"/>
      <c r="F21" s="213">
        <v>35.29</v>
      </c>
      <c r="G21" s="214">
        <v>41.51</v>
      </c>
      <c r="H21" s="214">
        <v>44.62</v>
      </c>
      <c r="I21" s="215">
        <v>47.92</v>
      </c>
      <c r="J21" s="21">
        <v>0.13</v>
      </c>
      <c r="K21" s="21">
        <v>0.12</v>
      </c>
      <c r="L21" s="21">
        <v>0.12</v>
      </c>
      <c r="M21" s="214">
        <v>0.12</v>
      </c>
      <c r="N21" s="100">
        <v>11</v>
      </c>
      <c r="O21" s="299" t="s">
        <v>192</v>
      </c>
    </row>
    <row r="22" spans="1:16" x14ac:dyDescent="0.25">
      <c r="A22" s="272"/>
      <c r="B22" s="273" t="s">
        <v>38</v>
      </c>
      <c r="C22" s="23" t="s">
        <v>0</v>
      </c>
      <c r="D22" s="1" t="s">
        <v>23</v>
      </c>
      <c r="E22" s="25"/>
      <c r="F22" s="209"/>
      <c r="G22" s="210"/>
      <c r="H22" s="210"/>
      <c r="I22" s="211"/>
      <c r="J22" s="209"/>
      <c r="K22" s="210"/>
      <c r="L22" s="210"/>
      <c r="M22" s="210"/>
      <c r="N22" s="116"/>
      <c r="O22" s="308"/>
    </row>
    <row r="23" spans="1:16" x14ac:dyDescent="0.25">
      <c r="A23" s="272"/>
      <c r="B23" s="273"/>
      <c r="C23" s="19" t="s">
        <v>39</v>
      </c>
      <c r="D23" s="7" t="s">
        <v>57</v>
      </c>
      <c r="E23" s="7"/>
      <c r="F23" s="216" t="s">
        <v>51</v>
      </c>
      <c r="G23" s="217" t="s">
        <v>51</v>
      </c>
      <c r="H23" s="217" t="s">
        <v>51</v>
      </c>
      <c r="I23" s="218" t="s">
        <v>51</v>
      </c>
      <c r="J23" s="216" t="s">
        <v>51</v>
      </c>
      <c r="K23" s="217" t="s">
        <v>51</v>
      </c>
      <c r="L23" s="217" t="s">
        <v>51</v>
      </c>
      <c r="M23" s="217" t="s">
        <v>51</v>
      </c>
      <c r="N23" s="117">
        <v>26</v>
      </c>
      <c r="O23" s="306" t="s">
        <v>191</v>
      </c>
    </row>
    <row r="24" spans="1:16" x14ac:dyDescent="0.25">
      <c r="A24" s="272"/>
      <c r="B24" s="273" t="s">
        <v>43</v>
      </c>
      <c r="C24" s="17" t="s">
        <v>0</v>
      </c>
      <c r="D24" s="3" t="s">
        <v>23</v>
      </c>
      <c r="E24" s="20"/>
      <c r="F24" s="213"/>
      <c r="G24" s="214"/>
      <c r="H24" s="214"/>
      <c r="I24" s="215"/>
      <c r="J24" s="213"/>
      <c r="K24" s="214"/>
      <c r="L24" s="214"/>
      <c r="M24" s="214"/>
      <c r="O24" s="299"/>
    </row>
    <row r="25" spans="1:16" x14ac:dyDescent="0.25">
      <c r="A25" s="272"/>
      <c r="B25" s="273"/>
      <c r="C25" s="18" t="s">
        <v>40</v>
      </c>
      <c r="D25" s="7" t="s">
        <v>57</v>
      </c>
      <c r="E25" s="21"/>
      <c r="F25" s="249">
        <v>40.31</v>
      </c>
      <c r="G25" s="250">
        <v>47.42</v>
      </c>
      <c r="H25" s="250">
        <v>50.97</v>
      </c>
      <c r="I25" s="251">
        <v>54.74</v>
      </c>
      <c r="J25" s="252">
        <v>0.23</v>
      </c>
      <c r="K25" s="21">
        <v>0.23</v>
      </c>
      <c r="L25" s="21">
        <v>0.23</v>
      </c>
      <c r="M25" s="21">
        <v>0.23</v>
      </c>
      <c r="N25" s="118">
        <v>11</v>
      </c>
      <c r="O25" s="311" t="s">
        <v>193</v>
      </c>
    </row>
    <row r="26" spans="1:16" x14ac:dyDescent="0.25">
      <c r="A26" s="272"/>
      <c r="B26" s="273" t="s">
        <v>47</v>
      </c>
      <c r="C26" s="23" t="s">
        <v>0</v>
      </c>
      <c r="D26" s="1" t="s">
        <v>23</v>
      </c>
      <c r="E26" s="25"/>
      <c r="F26" s="209"/>
      <c r="G26" s="210"/>
      <c r="H26" s="210"/>
      <c r="I26" s="211"/>
      <c r="J26" s="209"/>
      <c r="K26" s="210"/>
      <c r="L26" s="210"/>
      <c r="M26" s="210"/>
      <c r="N26" s="116"/>
      <c r="O26" s="308"/>
    </row>
    <row r="27" spans="1:16" x14ac:dyDescent="0.25">
      <c r="A27" s="272"/>
      <c r="B27" s="273"/>
      <c r="C27" s="19" t="s">
        <v>44</v>
      </c>
      <c r="D27" s="7" t="s">
        <v>57</v>
      </c>
      <c r="E27" s="7"/>
      <c r="F27" s="253">
        <v>51.15</v>
      </c>
      <c r="G27" s="254">
        <v>60.16</v>
      </c>
      <c r="H27" s="27">
        <v>64.67</v>
      </c>
      <c r="I27" s="255">
        <v>69.45</v>
      </c>
      <c r="J27" s="256">
        <v>7.0000000000000007E-2</v>
      </c>
      <c r="K27" s="27">
        <v>7.0000000000000007E-2</v>
      </c>
      <c r="L27" s="27">
        <v>7.0000000000000007E-2</v>
      </c>
      <c r="M27" s="27">
        <v>7.0000000000000007E-2</v>
      </c>
      <c r="N27" s="120">
        <v>21</v>
      </c>
      <c r="O27" s="312" t="s">
        <v>177</v>
      </c>
    </row>
    <row r="28" spans="1:16" x14ac:dyDescent="0.25">
      <c r="A28" s="272"/>
      <c r="B28" s="273" t="s">
        <v>46</v>
      </c>
      <c r="C28" s="23" t="s">
        <v>0</v>
      </c>
      <c r="D28" s="1" t="s">
        <v>23</v>
      </c>
      <c r="E28" s="25"/>
      <c r="F28" s="219"/>
      <c r="G28" s="220"/>
      <c r="H28" s="220"/>
      <c r="I28" s="221"/>
      <c r="J28" s="219"/>
      <c r="K28" s="220"/>
      <c r="L28" s="220"/>
      <c r="M28" s="220"/>
      <c r="N28" s="119"/>
      <c r="O28" s="310"/>
    </row>
    <row r="29" spans="1:16" x14ac:dyDescent="0.25">
      <c r="A29" s="272"/>
      <c r="B29" s="273"/>
      <c r="C29" s="19" t="s">
        <v>45</v>
      </c>
      <c r="D29" s="7" t="s">
        <v>57</v>
      </c>
      <c r="E29" s="7"/>
      <c r="F29" s="216" t="s">
        <v>51</v>
      </c>
      <c r="G29" s="217" t="s">
        <v>51</v>
      </c>
      <c r="H29" s="217" t="s">
        <v>51</v>
      </c>
      <c r="I29" s="218" t="s">
        <v>51</v>
      </c>
      <c r="J29" s="216" t="s">
        <v>51</v>
      </c>
      <c r="K29" s="217" t="s">
        <v>51</v>
      </c>
      <c r="L29" s="217" t="s">
        <v>51</v>
      </c>
      <c r="M29" s="217" t="s">
        <v>51</v>
      </c>
      <c r="N29" s="117">
        <v>27</v>
      </c>
      <c r="O29" s="306" t="s">
        <v>178</v>
      </c>
    </row>
    <row r="30" spans="1:16" x14ac:dyDescent="0.25">
      <c r="A30" s="45"/>
      <c r="B30" s="4"/>
    </row>
    <row r="31" spans="1:16" x14ac:dyDescent="0.25">
      <c r="A31" s="45"/>
      <c r="B31" s="4"/>
    </row>
    <row r="32" spans="1:16" x14ac:dyDescent="0.25">
      <c r="A32" s="45"/>
      <c r="B32" s="4"/>
    </row>
    <row r="33" spans="1:2" x14ac:dyDescent="0.25">
      <c r="A33" s="45"/>
      <c r="B33" s="4"/>
    </row>
    <row r="34" spans="1:2" x14ac:dyDescent="0.25">
      <c r="A34" s="45"/>
      <c r="B34" s="4"/>
    </row>
    <row r="35" spans="1:2" x14ac:dyDescent="0.25">
      <c r="A35" s="45"/>
      <c r="B35" s="4"/>
    </row>
    <row r="36" spans="1:2" x14ac:dyDescent="0.25">
      <c r="A36" s="45"/>
      <c r="B36" s="4"/>
    </row>
    <row r="37" spans="1:2" x14ac:dyDescent="0.25">
      <c r="A37" s="45"/>
      <c r="B37" s="4"/>
    </row>
    <row r="38" spans="1:2" x14ac:dyDescent="0.25">
      <c r="A38" s="45"/>
      <c r="B38" s="4"/>
    </row>
  </sheetData>
  <mergeCells count="16">
    <mergeCell ref="F1:I1"/>
    <mergeCell ref="J1:M1"/>
    <mergeCell ref="A3:A6"/>
    <mergeCell ref="A7:A29"/>
    <mergeCell ref="B9:B10"/>
    <mergeCell ref="B11:B12"/>
    <mergeCell ref="B13:B15"/>
    <mergeCell ref="B20:B21"/>
    <mergeCell ref="B22:B23"/>
    <mergeCell ref="B24:B25"/>
    <mergeCell ref="B7:B8"/>
    <mergeCell ref="B16:B19"/>
    <mergeCell ref="B3:B4"/>
    <mergeCell ref="B5:B6"/>
    <mergeCell ref="B26:B27"/>
    <mergeCell ref="B28:B29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opLeftCell="J1" zoomScale="85" zoomScaleNormal="85" workbookViewId="0">
      <selection activeCell="O1" sqref="O1:O2"/>
    </sheetView>
  </sheetViews>
  <sheetFormatPr defaultRowHeight="15" x14ac:dyDescent="0.25"/>
  <cols>
    <col min="2" max="2" width="14.7109375" bestFit="1" customWidth="1"/>
    <col min="3" max="3" width="25.85546875" bestFit="1" customWidth="1"/>
    <col min="4" max="4" width="21.42578125" style="50" bestFit="1" customWidth="1"/>
    <col min="5" max="5" width="18.85546875" bestFit="1" customWidth="1"/>
    <col min="6" max="6" width="9.140625" style="31"/>
    <col min="7" max="8" width="9.140625" style="4" customWidth="1"/>
    <col min="9" max="9" width="9.140625" style="32" customWidth="1"/>
    <col min="10" max="10" width="9.140625" style="31"/>
    <col min="11" max="13" width="9.140625" style="4"/>
    <col min="14" max="14" width="4.5703125" style="100" bestFit="1" customWidth="1"/>
    <col min="15" max="15" width="51.140625" style="301" bestFit="1" customWidth="1"/>
  </cols>
  <sheetData>
    <row r="1" spans="1:16" x14ac:dyDescent="0.25">
      <c r="F1" s="289" t="s">
        <v>64</v>
      </c>
      <c r="G1" s="290"/>
      <c r="H1" s="290"/>
      <c r="I1" s="291"/>
      <c r="J1" s="289" t="s">
        <v>6</v>
      </c>
      <c r="K1" s="290"/>
      <c r="L1" s="290"/>
      <c r="M1" s="291"/>
      <c r="N1" s="106"/>
      <c r="O1" s="297"/>
    </row>
    <row r="2" spans="1:16" x14ac:dyDescent="0.25">
      <c r="A2" s="224" t="s">
        <v>10</v>
      </c>
      <c r="B2" s="224" t="s">
        <v>18</v>
      </c>
      <c r="C2" s="224"/>
      <c r="D2" s="225"/>
      <c r="E2" s="224"/>
      <c r="F2" s="226" t="s">
        <v>65</v>
      </c>
      <c r="G2" s="227" t="s">
        <v>66</v>
      </c>
      <c r="H2" s="227" t="s">
        <v>67</v>
      </c>
      <c r="I2" s="228" t="s">
        <v>68</v>
      </c>
      <c r="J2" s="226" t="s">
        <v>65</v>
      </c>
      <c r="K2" s="227" t="s">
        <v>66</v>
      </c>
      <c r="L2" s="227" t="s">
        <v>67</v>
      </c>
      <c r="M2" s="227" t="s">
        <v>68</v>
      </c>
      <c r="N2" s="229" t="s">
        <v>71</v>
      </c>
      <c r="O2" s="300" t="s">
        <v>179</v>
      </c>
    </row>
    <row r="3" spans="1:16" x14ac:dyDescent="0.25">
      <c r="A3" s="283" t="s">
        <v>58</v>
      </c>
      <c r="B3" s="292" t="s">
        <v>12</v>
      </c>
      <c r="C3" s="23" t="s">
        <v>0</v>
      </c>
      <c r="D3" s="150" t="s">
        <v>2</v>
      </c>
      <c r="E3" s="1"/>
      <c r="F3" s="209"/>
      <c r="G3" s="210"/>
      <c r="H3" s="210"/>
      <c r="I3" s="211"/>
      <c r="J3" s="209"/>
      <c r="K3" s="210"/>
      <c r="L3" s="210"/>
      <c r="M3" s="210"/>
      <c r="N3" s="230"/>
    </row>
    <row r="4" spans="1:16" x14ac:dyDescent="0.25">
      <c r="A4" s="284"/>
      <c r="B4" s="293"/>
      <c r="C4" s="46" t="s">
        <v>1</v>
      </c>
      <c r="D4" s="151">
        <v>1</v>
      </c>
      <c r="E4" s="3"/>
      <c r="F4" s="175">
        <v>0.24</v>
      </c>
      <c r="G4" s="182">
        <v>0.54</v>
      </c>
      <c r="H4" s="182">
        <v>1.1499999999999999</v>
      </c>
      <c r="I4" s="183">
        <v>5.34</v>
      </c>
      <c r="J4" s="175">
        <v>0.88</v>
      </c>
      <c r="K4" s="182">
        <v>0.88</v>
      </c>
      <c r="L4" s="182">
        <v>0.88</v>
      </c>
      <c r="M4" s="182">
        <v>0.88</v>
      </c>
      <c r="N4" s="176">
        <v>3</v>
      </c>
      <c r="O4" s="301" t="s">
        <v>180</v>
      </c>
      <c r="P4" s="181" t="s">
        <v>122</v>
      </c>
    </row>
    <row r="5" spans="1:16" x14ac:dyDescent="0.25">
      <c r="A5" s="284"/>
      <c r="B5" s="293"/>
      <c r="C5" s="46" t="s">
        <v>1</v>
      </c>
      <c r="D5" s="151">
        <v>2</v>
      </c>
      <c r="E5" s="3"/>
      <c r="F5" s="175">
        <v>0.19</v>
      </c>
      <c r="G5" s="182">
        <v>0.5</v>
      </c>
      <c r="H5" s="182">
        <v>1.24</v>
      </c>
      <c r="I5" s="183">
        <v>5.96</v>
      </c>
      <c r="J5" s="175">
        <v>0.73</v>
      </c>
      <c r="K5" s="182">
        <v>0.73</v>
      </c>
      <c r="L5" s="182">
        <v>0.73</v>
      </c>
      <c r="M5" s="182">
        <v>0.73</v>
      </c>
      <c r="N5" s="176">
        <v>3</v>
      </c>
      <c r="O5" s="301" t="s">
        <v>181</v>
      </c>
    </row>
    <row r="6" spans="1:16" x14ac:dyDescent="0.25">
      <c r="A6" s="284"/>
      <c r="B6" s="294"/>
      <c r="C6" s="212" t="s">
        <v>1</v>
      </c>
      <c r="D6" s="152" t="s">
        <v>59</v>
      </c>
      <c r="E6" s="22"/>
      <c r="F6" s="184">
        <v>0.17</v>
      </c>
      <c r="G6" s="185">
        <v>0.48</v>
      </c>
      <c r="H6" s="185">
        <v>1.1299999999999999</v>
      </c>
      <c r="I6" s="186">
        <v>10.6</v>
      </c>
      <c r="J6" s="184">
        <v>0.77</v>
      </c>
      <c r="K6" s="185">
        <v>0.77</v>
      </c>
      <c r="L6" s="185">
        <v>0.77</v>
      </c>
      <c r="M6" s="185">
        <v>0.77</v>
      </c>
      <c r="N6" s="187">
        <v>3</v>
      </c>
      <c r="O6" s="303" t="s">
        <v>182</v>
      </c>
    </row>
    <row r="7" spans="1:16" x14ac:dyDescent="0.25">
      <c r="A7" s="284"/>
      <c r="B7" s="292" t="s">
        <v>13</v>
      </c>
      <c r="C7" s="23" t="s">
        <v>0</v>
      </c>
      <c r="D7" s="150" t="s">
        <v>2</v>
      </c>
      <c r="E7" s="1"/>
      <c r="F7" s="188"/>
      <c r="G7" s="189"/>
      <c r="H7" s="189"/>
      <c r="I7" s="190"/>
      <c r="J7" s="188"/>
      <c r="K7" s="189"/>
      <c r="L7" s="189"/>
      <c r="M7" s="189"/>
      <c r="N7" s="191"/>
    </row>
    <row r="8" spans="1:16" x14ac:dyDescent="0.25">
      <c r="A8" s="284"/>
      <c r="B8" s="293"/>
      <c r="C8" s="46" t="s">
        <v>17</v>
      </c>
      <c r="D8" s="151">
        <v>1</v>
      </c>
      <c r="E8" s="3"/>
      <c r="F8" s="175">
        <v>0.24</v>
      </c>
      <c r="G8" s="182">
        <v>0.54</v>
      </c>
      <c r="H8" s="182">
        <v>1.1499999999999999</v>
      </c>
      <c r="I8" s="183">
        <v>5.34</v>
      </c>
      <c r="J8" s="175">
        <v>0.88</v>
      </c>
      <c r="K8" s="182">
        <v>0.88</v>
      </c>
      <c r="L8" s="182">
        <v>0.88</v>
      </c>
      <c r="M8" s="182">
        <v>0.88</v>
      </c>
      <c r="N8" s="176"/>
    </row>
    <row r="9" spans="1:16" x14ac:dyDescent="0.25">
      <c r="A9" s="284"/>
      <c r="B9" s="293"/>
      <c r="C9" s="46" t="s">
        <v>17</v>
      </c>
      <c r="D9" s="151">
        <v>2</v>
      </c>
      <c r="E9" s="3"/>
      <c r="F9" s="175">
        <v>0.19</v>
      </c>
      <c r="G9" s="182">
        <v>0.5</v>
      </c>
      <c r="H9" s="182">
        <v>1.24</v>
      </c>
      <c r="I9" s="183">
        <v>5.96</v>
      </c>
      <c r="J9" s="175">
        <v>0.73</v>
      </c>
      <c r="K9" s="182">
        <v>0.73</v>
      </c>
      <c r="L9" s="182">
        <v>0.73</v>
      </c>
      <c r="M9" s="182">
        <v>0.73</v>
      </c>
      <c r="N9" s="176"/>
    </row>
    <row r="10" spans="1:16" x14ac:dyDescent="0.25">
      <c r="A10" s="285"/>
      <c r="B10" s="294"/>
      <c r="C10" s="212" t="s">
        <v>17</v>
      </c>
      <c r="D10" s="152" t="s">
        <v>59</v>
      </c>
      <c r="E10" s="22"/>
      <c r="F10" s="184">
        <v>0.17</v>
      </c>
      <c r="G10" s="185">
        <v>0.48</v>
      </c>
      <c r="H10" s="185">
        <v>1.1299999999999999</v>
      </c>
      <c r="I10" s="186">
        <v>10.6</v>
      </c>
      <c r="J10" s="184">
        <v>0.77</v>
      </c>
      <c r="K10" s="185">
        <v>0.77</v>
      </c>
      <c r="L10" s="185">
        <v>0.77</v>
      </c>
      <c r="M10" s="185">
        <v>0.77</v>
      </c>
      <c r="N10" s="187"/>
      <c r="O10" s="303"/>
    </row>
    <row r="11" spans="1:16" ht="15" customHeight="1" x14ac:dyDescent="0.25">
      <c r="A11" s="272" t="s">
        <v>56</v>
      </c>
      <c r="B11" s="287" t="s">
        <v>21</v>
      </c>
      <c r="C11" s="17" t="s">
        <v>0</v>
      </c>
      <c r="D11" s="153" t="s">
        <v>23</v>
      </c>
      <c r="E11" s="20"/>
      <c r="F11" s="213"/>
      <c r="G11" s="214"/>
      <c r="H11" s="214"/>
      <c r="I11" s="215"/>
      <c r="J11" s="213"/>
      <c r="K11" s="214"/>
      <c r="L11" s="214"/>
      <c r="M11" s="214"/>
      <c r="N11" s="230"/>
    </row>
    <row r="12" spans="1:16" x14ac:dyDescent="0.25">
      <c r="A12" s="272"/>
      <c r="B12" s="287"/>
      <c r="C12" s="212" t="s">
        <v>20</v>
      </c>
      <c r="D12" s="152" t="s">
        <v>57</v>
      </c>
      <c r="E12" s="27"/>
      <c r="F12" s="216" t="s">
        <v>51</v>
      </c>
      <c r="G12" s="217" t="s">
        <v>51</v>
      </c>
      <c r="H12" s="217" t="s">
        <v>51</v>
      </c>
      <c r="I12" s="218" t="s">
        <v>51</v>
      </c>
      <c r="J12" s="216" t="s">
        <v>51</v>
      </c>
      <c r="K12" s="217" t="s">
        <v>51</v>
      </c>
      <c r="L12" s="217" t="s">
        <v>51</v>
      </c>
      <c r="M12" s="217" t="s">
        <v>51</v>
      </c>
      <c r="N12" s="231">
        <v>26</v>
      </c>
      <c r="O12" s="304" t="s">
        <v>183</v>
      </c>
    </row>
    <row r="13" spans="1:16" x14ac:dyDescent="0.25">
      <c r="A13" s="272"/>
      <c r="B13" s="288" t="s">
        <v>33</v>
      </c>
      <c r="C13" s="23" t="s">
        <v>0</v>
      </c>
      <c r="D13" s="150" t="s">
        <v>23</v>
      </c>
      <c r="E13" s="24"/>
      <c r="F13" s="219"/>
      <c r="G13" s="220"/>
      <c r="H13" s="220"/>
      <c r="I13" s="221"/>
      <c r="J13" s="219"/>
      <c r="K13" s="220"/>
      <c r="L13" s="220"/>
      <c r="M13" s="220"/>
      <c r="N13" s="232"/>
    </row>
    <row r="14" spans="1:16" x14ac:dyDescent="0.25">
      <c r="A14" s="272"/>
      <c r="B14" s="288"/>
      <c r="C14" s="212" t="s">
        <v>28</v>
      </c>
      <c r="D14" s="152" t="s">
        <v>57</v>
      </c>
      <c r="E14" s="27"/>
      <c r="F14" s="233">
        <v>0.8</v>
      </c>
      <c r="G14" s="234">
        <v>1.5</v>
      </c>
      <c r="H14" s="235">
        <v>2.25</v>
      </c>
      <c r="I14" s="236">
        <v>2.25</v>
      </c>
      <c r="J14" s="233">
        <v>0.3</v>
      </c>
      <c r="K14" s="234">
        <v>0.3</v>
      </c>
      <c r="L14" s="235">
        <v>0.2</v>
      </c>
      <c r="M14" s="234">
        <v>0.2</v>
      </c>
      <c r="N14" s="237">
        <v>9</v>
      </c>
      <c r="O14" s="304" t="s">
        <v>164</v>
      </c>
    </row>
    <row r="15" spans="1:16" x14ac:dyDescent="0.25">
      <c r="A15" s="272"/>
      <c r="B15" s="287" t="s">
        <v>48</v>
      </c>
      <c r="C15" s="23" t="s">
        <v>0</v>
      </c>
      <c r="D15" s="150" t="s">
        <v>23</v>
      </c>
      <c r="E15" s="24"/>
      <c r="F15" s="219"/>
      <c r="G15" s="220"/>
      <c r="H15" s="220"/>
      <c r="I15" s="221"/>
      <c r="J15" s="219"/>
      <c r="K15" s="220"/>
      <c r="L15" s="220"/>
      <c r="M15" s="220"/>
      <c r="N15" s="232"/>
    </row>
    <row r="16" spans="1:16" x14ac:dyDescent="0.25">
      <c r="A16" s="272"/>
      <c r="B16" s="287"/>
      <c r="C16" s="222"/>
      <c r="D16" s="151"/>
      <c r="E16" s="214"/>
      <c r="F16" s="144" t="s">
        <v>51</v>
      </c>
      <c r="G16" s="145" t="s">
        <v>51</v>
      </c>
      <c r="H16" s="145" t="s">
        <v>51</v>
      </c>
      <c r="I16" s="169" t="s">
        <v>51</v>
      </c>
      <c r="J16" s="144" t="s">
        <v>51</v>
      </c>
      <c r="K16" s="145" t="s">
        <v>51</v>
      </c>
      <c r="L16" s="145" t="s">
        <v>51</v>
      </c>
      <c r="M16" s="145" t="s">
        <v>51</v>
      </c>
      <c r="N16" s="168" t="s">
        <v>51</v>
      </c>
      <c r="O16" s="304" t="s">
        <v>190</v>
      </c>
      <c r="P16" s="159" t="s">
        <v>123</v>
      </c>
    </row>
    <row r="17" spans="1:16" x14ac:dyDescent="0.25">
      <c r="A17" s="272"/>
      <c r="B17" s="287" t="s">
        <v>49</v>
      </c>
      <c r="C17" s="23" t="s">
        <v>0</v>
      </c>
      <c r="D17" s="150" t="s">
        <v>23</v>
      </c>
      <c r="E17" s="150" t="s">
        <v>126</v>
      </c>
      <c r="F17" s="219"/>
      <c r="G17" s="220"/>
      <c r="H17" s="220"/>
      <c r="I17" s="221"/>
      <c r="J17" s="219"/>
      <c r="K17" s="220"/>
      <c r="L17" s="220"/>
      <c r="M17" s="220"/>
      <c r="N17" s="232"/>
    </row>
    <row r="18" spans="1:16" x14ac:dyDescent="0.25">
      <c r="A18" s="272"/>
      <c r="B18" s="287"/>
      <c r="C18" s="17"/>
      <c r="D18" s="154" t="s">
        <v>139</v>
      </c>
      <c r="E18" s="154" t="s">
        <v>124</v>
      </c>
      <c r="F18" s="138">
        <v>0.76721724073669606</v>
      </c>
      <c r="G18" s="139">
        <v>1.9167853686602043</v>
      </c>
      <c r="H18" s="139">
        <v>3.8989728627602585</v>
      </c>
      <c r="I18" s="140">
        <v>3.8989728627602585</v>
      </c>
      <c r="J18" s="141">
        <v>0.42</v>
      </c>
      <c r="K18" s="142">
        <v>0.42</v>
      </c>
      <c r="L18" s="142">
        <v>0.42</v>
      </c>
      <c r="M18" s="142">
        <v>0.42</v>
      </c>
      <c r="N18" s="143" t="s">
        <v>128</v>
      </c>
      <c r="O18" s="302" t="s">
        <v>184</v>
      </c>
      <c r="P18" s="159" t="s">
        <v>123</v>
      </c>
    </row>
    <row r="19" spans="1:16" x14ac:dyDescent="0.25">
      <c r="A19" s="272"/>
      <c r="B19" s="287"/>
      <c r="C19" s="17"/>
      <c r="D19" s="154" t="s">
        <v>139</v>
      </c>
      <c r="E19" s="154" t="s">
        <v>125</v>
      </c>
      <c r="F19" s="138">
        <v>1.1188946091315994</v>
      </c>
      <c r="G19" s="139">
        <v>2.7954022693714058</v>
      </c>
      <c r="H19" s="139">
        <v>5.6861857185376365</v>
      </c>
      <c r="I19" s="140">
        <v>5.6861857185376365</v>
      </c>
      <c r="J19" s="141">
        <v>0.25</v>
      </c>
      <c r="K19" s="142">
        <v>0.25</v>
      </c>
      <c r="L19" s="142">
        <v>0.25</v>
      </c>
      <c r="M19" s="142">
        <v>0.25</v>
      </c>
      <c r="N19" s="143" t="s">
        <v>128</v>
      </c>
      <c r="O19" s="302" t="s">
        <v>185</v>
      </c>
      <c r="P19" s="159"/>
    </row>
    <row r="20" spans="1:16" x14ac:dyDescent="0.25">
      <c r="A20" s="272"/>
      <c r="B20" s="287"/>
      <c r="C20" s="222"/>
      <c r="D20" s="154" t="s">
        <v>140</v>
      </c>
      <c r="E20" s="192"/>
      <c r="F20" s="160" t="s">
        <v>51</v>
      </c>
      <c r="G20" s="161" t="s">
        <v>51</v>
      </c>
      <c r="H20" s="161" t="s">
        <v>51</v>
      </c>
      <c r="I20" s="162" t="s">
        <v>51</v>
      </c>
      <c r="J20" s="160" t="s">
        <v>51</v>
      </c>
      <c r="K20" s="161" t="s">
        <v>51</v>
      </c>
      <c r="L20" s="161" t="s">
        <v>51</v>
      </c>
      <c r="M20" s="161" t="s">
        <v>51</v>
      </c>
      <c r="N20" s="143"/>
      <c r="O20" s="304" t="s">
        <v>186</v>
      </c>
      <c r="P20" s="159"/>
    </row>
    <row r="21" spans="1:16" x14ac:dyDescent="0.25">
      <c r="A21" s="272"/>
      <c r="B21" s="287" t="s">
        <v>69</v>
      </c>
      <c r="C21" s="23" t="s">
        <v>0</v>
      </c>
      <c r="D21" s="150" t="s">
        <v>23</v>
      </c>
      <c r="E21" s="150" t="s">
        <v>126</v>
      </c>
      <c r="F21" s="177"/>
      <c r="G21" s="178"/>
      <c r="H21" s="178"/>
      <c r="I21" s="179"/>
      <c r="J21" s="177"/>
      <c r="K21" s="178"/>
      <c r="L21" s="178"/>
      <c r="M21" s="178"/>
      <c r="N21" s="180"/>
      <c r="P21" s="181"/>
    </row>
    <row r="22" spans="1:16" x14ac:dyDescent="0.25">
      <c r="A22" s="272"/>
      <c r="B22" s="287"/>
      <c r="C22" s="17"/>
      <c r="D22" s="192" t="s">
        <v>115</v>
      </c>
      <c r="E22" s="154" t="s">
        <v>124</v>
      </c>
      <c r="F22" s="138">
        <v>0.76721724073669606</v>
      </c>
      <c r="G22" s="139">
        <v>1.9167853686602043</v>
      </c>
      <c r="H22" s="139">
        <v>3.8989728627602585</v>
      </c>
      <c r="I22" s="140">
        <v>3.8989728627602585</v>
      </c>
      <c r="J22" s="141">
        <v>0.42</v>
      </c>
      <c r="K22" s="142">
        <v>0.42</v>
      </c>
      <c r="L22" s="142">
        <v>0.42</v>
      </c>
      <c r="M22" s="142">
        <v>0.42</v>
      </c>
      <c r="N22" s="143">
        <v>25</v>
      </c>
      <c r="O22" s="302" t="s">
        <v>187</v>
      </c>
      <c r="P22" s="159" t="s">
        <v>123</v>
      </c>
    </row>
    <row r="23" spans="1:16" x14ac:dyDescent="0.25">
      <c r="A23" s="272"/>
      <c r="B23" s="287"/>
      <c r="C23" s="17"/>
      <c r="D23" s="192" t="s">
        <v>115</v>
      </c>
      <c r="E23" s="154" t="s">
        <v>125</v>
      </c>
      <c r="F23" s="138">
        <v>1.1188946091315994</v>
      </c>
      <c r="G23" s="139">
        <v>2.7954022693714058</v>
      </c>
      <c r="H23" s="139">
        <v>5.6861857185376365</v>
      </c>
      <c r="I23" s="140">
        <v>5.6861857185376365</v>
      </c>
      <c r="J23" s="141">
        <v>0.25</v>
      </c>
      <c r="K23" s="142">
        <v>0.25</v>
      </c>
      <c r="L23" s="142">
        <v>0.25</v>
      </c>
      <c r="M23" s="142">
        <v>0.25</v>
      </c>
      <c r="N23" s="143">
        <v>25</v>
      </c>
      <c r="O23" s="302" t="s">
        <v>188</v>
      </c>
      <c r="P23" s="159"/>
    </row>
    <row r="24" spans="1:16" x14ac:dyDescent="0.25">
      <c r="A24" s="272"/>
      <c r="B24" s="287"/>
      <c r="C24" s="222"/>
      <c r="D24" s="192" t="s">
        <v>117</v>
      </c>
      <c r="E24" s="192"/>
      <c r="F24" s="160" t="s">
        <v>51</v>
      </c>
      <c r="G24" s="161" t="s">
        <v>51</v>
      </c>
      <c r="H24" s="161" t="s">
        <v>51</v>
      </c>
      <c r="I24" s="162" t="s">
        <v>51</v>
      </c>
      <c r="J24" s="160" t="s">
        <v>51</v>
      </c>
      <c r="K24" s="161" t="s">
        <v>51</v>
      </c>
      <c r="L24" s="161" t="s">
        <v>51</v>
      </c>
      <c r="M24" s="161" t="s">
        <v>51</v>
      </c>
      <c r="N24" s="143"/>
      <c r="O24" s="304" t="s">
        <v>189</v>
      </c>
      <c r="P24" s="159"/>
    </row>
    <row r="25" spans="1:16" x14ac:dyDescent="0.25">
      <c r="A25" s="272"/>
      <c r="B25" s="287" t="s">
        <v>35</v>
      </c>
      <c r="C25" s="23" t="s">
        <v>0</v>
      </c>
      <c r="D25" s="150" t="s">
        <v>23</v>
      </c>
      <c r="E25" s="24"/>
      <c r="F25" s="209"/>
      <c r="G25" s="210"/>
      <c r="H25" s="210"/>
      <c r="I25" s="211"/>
      <c r="J25" s="209"/>
      <c r="K25" s="210"/>
      <c r="L25" s="210"/>
      <c r="M25" s="210"/>
      <c r="N25" s="238"/>
    </row>
    <row r="26" spans="1:16" x14ac:dyDescent="0.25">
      <c r="A26" s="272"/>
      <c r="B26" s="287"/>
      <c r="C26" s="223" t="s">
        <v>34</v>
      </c>
      <c r="D26" s="152" t="s">
        <v>57</v>
      </c>
      <c r="E26" s="22"/>
      <c r="F26" s="233">
        <v>0.61</v>
      </c>
      <c r="G26" s="234">
        <v>1.524</v>
      </c>
      <c r="H26" s="234">
        <v>3.1</v>
      </c>
      <c r="I26" s="236">
        <v>3.1</v>
      </c>
      <c r="J26" s="233">
        <v>5.0000000000000001E-3</v>
      </c>
      <c r="K26" s="234">
        <v>5.0000000000000001E-3</v>
      </c>
      <c r="L26" s="234">
        <v>5.0000000000000001E-3</v>
      </c>
      <c r="M26" s="234">
        <v>5.0000000000000001E-3</v>
      </c>
      <c r="N26" s="237">
        <v>17</v>
      </c>
      <c r="O26" s="304" t="s">
        <v>192</v>
      </c>
    </row>
    <row r="27" spans="1:16" x14ac:dyDescent="0.25">
      <c r="A27" s="272"/>
      <c r="B27" s="287" t="s">
        <v>38</v>
      </c>
      <c r="C27" s="23" t="s">
        <v>0</v>
      </c>
      <c r="D27" s="150" t="s">
        <v>23</v>
      </c>
      <c r="E27" s="210"/>
      <c r="F27" s="209"/>
      <c r="G27" s="210"/>
      <c r="H27" s="210"/>
      <c r="I27" s="211"/>
      <c r="J27" s="209"/>
      <c r="K27" s="210"/>
      <c r="L27" s="210"/>
      <c r="M27" s="210"/>
      <c r="N27" s="238"/>
    </row>
    <row r="28" spans="1:16" x14ac:dyDescent="0.25">
      <c r="A28" s="272"/>
      <c r="B28" s="287"/>
      <c r="C28" s="212" t="s">
        <v>39</v>
      </c>
      <c r="D28" s="152" t="s">
        <v>57</v>
      </c>
      <c r="E28" s="22"/>
      <c r="F28" s="216" t="s">
        <v>51</v>
      </c>
      <c r="G28" s="217" t="s">
        <v>51</v>
      </c>
      <c r="H28" s="217" t="s">
        <v>51</v>
      </c>
      <c r="I28" s="218" t="s">
        <v>51</v>
      </c>
      <c r="J28" s="216" t="s">
        <v>51</v>
      </c>
      <c r="K28" s="217" t="s">
        <v>51</v>
      </c>
      <c r="L28" s="217" t="s">
        <v>51</v>
      </c>
      <c r="M28" s="217" t="s">
        <v>51</v>
      </c>
      <c r="N28" s="231">
        <v>26</v>
      </c>
      <c r="O28" s="304" t="s">
        <v>191</v>
      </c>
    </row>
    <row r="29" spans="1:16" x14ac:dyDescent="0.25">
      <c r="A29" s="272"/>
      <c r="B29" s="287" t="s">
        <v>43</v>
      </c>
      <c r="C29" s="17" t="s">
        <v>0</v>
      </c>
      <c r="D29" s="153" t="s">
        <v>23</v>
      </c>
      <c r="E29" s="20"/>
      <c r="F29" s="213"/>
      <c r="G29" s="214"/>
      <c r="H29" s="214"/>
      <c r="I29" s="215"/>
      <c r="J29" s="213"/>
      <c r="K29" s="214"/>
      <c r="L29" s="214"/>
      <c r="M29" s="214"/>
      <c r="N29" s="230"/>
    </row>
    <row r="30" spans="1:16" x14ac:dyDescent="0.25">
      <c r="A30" s="272"/>
      <c r="B30" s="287"/>
      <c r="C30" s="46" t="s">
        <v>40</v>
      </c>
      <c r="D30" s="152" t="s">
        <v>57</v>
      </c>
      <c r="E30" s="21"/>
      <c r="F30" s="233">
        <v>0.61</v>
      </c>
      <c r="G30" s="234">
        <v>1.524</v>
      </c>
      <c r="H30" s="234">
        <v>3.1</v>
      </c>
      <c r="I30" s="236">
        <v>3.1</v>
      </c>
      <c r="J30" s="233">
        <v>5.0000000000000001E-3</v>
      </c>
      <c r="K30" s="234">
        <v>5.0000000000000001E-3</v>
      </c>
      <c r="L30" s="234">
        <v>5.0000000000000001E-3</v>
      </c>
      <c r="M30" s="234">
        <v>5.0000000000000001E-3</v>
      </c>
      <c r="N30" s="237" t="s">
        <v>110</v>
      </c>
      <c r="O30" s="304" t="s">
        <v>193</v>
      </c>
    </row>
    <row r="31" spans="1:16" x14ac:dyDescent="0.25">
      <c r="A31" s="272"/>
      <c r="B31" s="287" t="s">
        <v>47</v>
      </c>
      <c r="C31" s="23" t="s">
        <v>0</v>
      </c>
      <c r="D31" s="150" t="s">
        <v>23</v>
      </c>
      <c r="E31" s="210"/>
      <c r="F31" s="209"/>
      <c r="G31" s="210"/>
      <c r="H31" s="210"/>
      <c r="I31" s="211"/>
      <c r="J31" s="209"/>
      <c r="K31" s="210"/>
      <c r="L31" s="210"/>
      <c r="M31" s="210"/>
      <c r="N31" s="238"/>
    </row>
    <row r="32" spans="1:16" x14ac:dyDescent="0.25">
      <c r="A32" s="272"/>
      <c r="B32" s="287"/>
      <c r="C32" s="212" t="s">
        <v>44</v>
      </c>
      <c r="D32" s="152" t="s">
        <v>57</v>
      </c>
      <c r="E32" s="22"/>
      <c r="F32" s="216" t="s">
        <v>51</v>
      </c>
      <c r="G32" s="217" t="s">
        <v>51</v>
      </c>
      <c r="H32" s="217" t="s">
        <v>51</v>
      </c>
      <c r="I32" s="218" t="s">
        <v>51</v>
      </c>
      <c r="J32" s="216" t="s">
        <v>51</v>
      </c>
      <c r="K32" s="217" t="s">
        <v>51</v>
      </c>
      <c r="L32" s="217" t="s">
        <v>51</v>
      </c>
      <c r="M32" s="217" t="s">
        <v>51</v>
      </c>
      <c r="N32" s="231">
        <v>26</v>
      </c>
      <c r="O32" s="304" t="s">
        <v>177</v>
      </c>
    </row>
    <row r="33" spans="1:15" x14ac:dyDescent="0.25">
      <c r="A33" s="272"/>
      <c r="B33" s="287" t="s">
        <v>46</v>
      </c>
      <c r="C33" s="23" t="s">
        <v>0</v>
      </c>
      <c r="D33" s="150" t="s">
        <v>23</v>
      </c>
      <c r="E33" s="210"/>
      <c r="F33" s="219"/>
      <c r="G33" s="220"/>
      <c r="H33" s="220"/>
      <c r="I33" s="221"/>
      <c r="J33" s="219"/>
      <c r="K33" s="220"/>
      <c r="L33" s="220"/>
      <c r="M33" s="220"/>
      <c r="N33" s="232"/>
    </row>
    <row r="34" spans="1:15" x14ac:dyDescent="0.25">
      <c r="A34" s="272"/>
      <c r="B34" s="287"/>
      <c r="C34" s="212" t="s">
        <v>45</v>
      </c>
      <c r="D34" s="152" t="s">
        <v>57</v>
      </c>
      <c r="E34" s="22"/>
      <c r="F34" s="239">
        <v>0.61</v>
      </c>
      <c r="G34" s="240">
        <v>1.524</v>
      </c>
      <c r="H34" s="240">
        <v>3.1</v>
      </c>
      <c r="I34" s="241">
        <v>3.1</v>
      </c>
      <c r="J34" s="239">
        <v>5.0000000000000001E-3</v>
      </c>
      <c r="K34" s="240">
        <v>5.0000000000000001E-3</v>
      </c>
      <c r="L34" s="240">
        <v>5.0000000000000001E-3</v>
      </c>
      <c r="M34" s="240">
        <v>5.0000000000000001E-3</v>
      </c>
      <c r="N34" s="242" t="s">
        <v>110</v>
      </c>
      <c r="O34" s="304" t="s">
        <v>178</v>
      </c>
    </row>
    <row r="35" spans="1:15" x14ac:dyDescent="0.25">
      <c r="A35" s="45"/>
      <c r="B35" s="4"/>
    </row>
    <row r="36" spans="1:15" x14ac:dyDescent="0.25">
      <c r="A36" s="45"/>
      <c r="B36" s="4"/>
    </row>
  </sheetData>
  <mergeCells count="16">
    <mergeCell ref="F1:I1"/>
    <mergeCell ref="J1:M1"/>
    <mergeCell ref="A3:A10"/>
    <mergeCell ref="B3:B6"/>
    <mergeCell ref="B7:B10"/>
    <mergeCell ref="A11:A34"/>
    <mergeCell ref="B11:B12"/>
    <mergeCell ref="B13:B14"/>
    <mergeCell ref="B15:B16"/>
    <mergeCell ref="B17:B20"/>
    <mergeCell ref="B25:B26"/>
    <mergeCell ref="B27:B28"/>
    <mergeCell ref="B29:B30"/>
    <mergeCell ref="B31:B32"/>
    <mergeCell ref="B33:B34"/>
    <mergeCell ref="B21:B24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4244-D1FA-4993-8070-C0DBFEA58E02}">
  <dimension ref="A1:AI17"/>
  <sheetViews>
    <sheetView topLeftCell="D1" zoomScale="70" zoomScaleNormal="70" workbookViewId="0">
      <selection activeCell="O1" sqref="O1:O1048576"/>
    </sheetView>
  </sheetViews>
  <sheetFormatPr defaultRowHeight="15" x14ac:dyDescent="0.25"/>
  <cols>
    <col min="2" max="2" width="15.42578125" bestFit="1" customWidth="1"/>
    <col min="3" max="3" width="25.85546875" bestFit="1" customWidth="1"/>
    <col min="4" max="4" width="11" bestFit="1" customWidth="1"/>
    <col min="5" max="5" width="19.42578125" bestFit="1" customWidth="1"/>
    <col min="6" max="6" width="9.42578125" style="31" customWidth="1"/>
    <col min="7" max="8" width="9.42578125" style="4" customWidth="1"/>
    <col min="9" max="9" width="9.42578125" style="32" customWidth="1"/>
    <col min="10" max="10" width="9.42578125" style="31" customWidth="1"/>
    <col min="11" max="13" width="9.42578125" style="4" customWidth="1"/>
    <col min="14" max="14" width="4.5703125" style="115" bestFit="1" customWidth="1"/>
    <col min="15" max="15" width="36.7109375" style="115" bestFit="1" customWidth="1"/>
    <col min="16" max="16" width="11.42578125" style="50" bestFit="1" customWidth="1"/>
    <col min="17" max="17" width="9.140625" customWidth="1"/>
    <col min="18" max="26" width="5.28515625" customWidth="1"/>
    <col min="27" max="35" width="3.85546875" customWidth="1"/>
    <col min="36" max="38" width="8.7109375" customWidth="1"/>
  </cols>
  <sheetData>
    <row r="1" spans="1:35" x14ac:dyDescent="0.25">
      <c r="F1" s="274" t="s">
        <v>147</v>
      </c>
      <c r="G1" s="275"/>
      <c r="H1" s="275"/>
      <c r="I1" s="276"/>
      <c r="J1" s="274" t="s">
        <v>6</v>
      </c>
      <c r="K1" s="275"/>
      <c r="L1" s="275"/>
      <c r="M1" s="275"/>
      <c r="N1" s="114"/>
      <c r="O1" s="114"/>
      <c r="S1" s="199"/>
      <c r="T1" s="198">
        <v>1.1137005136162159</v>
      </c>
      <c r="U1" s="199"/>
      <c r="V1" s="198">
        <v>1.3546820327212146</v>
      </c>
      <c r="W1" s="199"/>
      <c r="X1" s="198">
        <v>1.6880195681173822</v>
      </c>
      <c r="Y1" s="198"/>
      <c r="Z1" s="198">
        <v>2.0223780749356219</v>
      </c>
    </row>
    <row r="2" spans="1:35" x14ac:dyDescent="0.25">
      <c r="A2" s="98" t="s">
        <v>10</v>
      </c>
      <c r="B2" s="157" t="s">
        <v>18</v>
      </c>
      <c r="C2" s="99"/>
      <c r="D2" s="99"/>
      <c r="E2" s="99"/>
      <c r="F2" s="243" t="s">
        <v>65</v>
      </c>
      <c r="G2" s="244" t="s">
        <v>66</v>
      </c>
      <c r="H2" s="244" t="s">
        <v>67</v>
      </c>
      <c r="I2" s="245" t="s">
        <v>68</v>
      </c>
      <c r="J2" s="243" t="s">
        <v>65</v>
      </c>
      <c r="K2" s="244" t="s">
        <v>66</v>
      </c>
      <c r="L2" s="244" t="s">
        <v>67</v>
      </c>
      <c r="M2" s="244" t="s">
        <v>68</v>
      </c>
      <c r="N2" s="113" t="s">
        <v>71</v>
      </c>
      <c r="O2" s="113" t="s">
        <v>179</v>
      </c>
      <c r="S2" s="199" t="s">
        <v>133</v>
      </c>
      <c r="T2" s="198">
        <v>0.26659595228487326</v>
      </c>
      <c r="U2" s="199" t="s">
        <v>134</v>
      </c>
      <c r="V2" s="198">
        <v>0.20274162348773414</v>
      </c>
      <c r="W2" s="199" t="s">
        <v>135</v>
      </c>
      <c r="X2" s="198">
        <v>0.17625852786682569</v>
      </c>
      <c r="Y2" s="198" t="s">
        <v>136</v>
      </c>
      <c r="Z2" s="198">
        <v>0.17311117674866097</v>
      </c>
      <c r="AC2">
        <f>+SUM(AC4:AC17)</f>
        <v>4.4047457217914962E-3</v>
      </c>
      <c r="AE2">
        <f>+SUM(AE4:AE17)</f>
        <v>2.5654586409936835E-3</v>
      </c>
      <c r="AG2">
        <f>+SUM(AG4:AG17)</f>
        <v>2.2436808123080828E-3</v>
      </c>
      <c r="AI2">
        <f>+SUM(AI4:AI17)</f>
        <v>2.2003634753825904E-3</v>
      </c>
    </row>
    <row r="3" spans="1:35" ht="15" customHeight="1" x14ac:dyDescent="0.25">
      <c r="A3" s="295" t="s">
        <v>19</v>
      </c>
      <c r="B3" s="263" t="s">
        <v>12</v>
      </c>
      <c r="C3" s="1" t="s">
        <v>0</v>
      </c>
      <c r="D3" s="1" t="s">
        <v>23</v>
      </c>
      <c r="E3" s="1"/>
      <c r="F3" s="53"/>
      <c r="G3" s="54"/>
      <c r="H3" s="54"/>
      <c r="I3" s="55"/>
      <c r="J3" s="53"/>
      <c r="K3" s="54"/>
      <c r="L3" s="54"/>
      <c r="M3" s="54"/>
      <c r="N3" s="107"/>
      <c r="O3" s="107"/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35" x14ac:dyDescent="0.25">
      <c r="A4" s="295"/>
      <c r="B4" s="265"/>
      <c r="C4" s="4" t="s">
        <v>1</v>
      </c>
      <c r="D4" s="7" t="s">
        <v>57</v>
      </c>
      <c r="E4" s="192"/>
      <c r="F4" s="200">
        <v>1.1137005136162159</v>
      </c>
      <c r="G4" s="201">
        <v>1.3546820327212146</v>
      </c>
      <c r="H4" s="201">
        <v>1.6880195681173822</v>
      </c>
      <c r="I4" s="202">
        <v>2.0223780749356219</v>
      </c>
      <c r="J4" s="200">
        <v>0.26659595228487326</v>
      </c>
      <c r="K4" s="201">
        <v>0.20274162348773414</v>
      </c>
      <c r="L4" s="201">
        <v>0.17625852786682569</v>
      </c>
      <c r="M4" s="201">
        <v>0.17311117674866097</v>
      </c>
      <c r="N4" s="155">
        <v>29</v>
      </c>
      <c r="O4" s="313" t="s">
        <v>198</v>
      </c>
      <c r="Q4" s="206" t="s">
        <v>137</v>
      </c>
      <c r="S4">
        <v>0.240179</v>
      </c>
      <c r="T4">
        <v>4.1183699999999997E-3</v>
      </c>
      <c r="U4">
        <v>0.50859399999999999</v>
      </c>
      <c r="V4">
        <v>4.1183699999999997E-3</v>
      </c>
      <c r="W4">
        <v>0.80340999999999996</v>
      </c>
      <c r="X4">
        <v>4.1183699999999997E-3</v>
      </c>
      <c r="Y4">
        <v>0.99702100000000005</v>
      </c>
      <c r="Z4">
        <v>4.1183699999999997E-3</v>
      </c>
      <c r="AB4">
        <f t="shared" ref="AB4:AB17" si="0">+_xlfn.NORM.DIST(LN(S4),LN(T$1),T$2,TRUE)</f>
        <v>4.3514312114051552E-9</v>
      </c>
      <c r="AC4">
        <f t="shared" ref="AC4:AC17" si="1">+(AB4-T4)^2</f>
        <v>1.6960935615311419E-5</v>
      </c>
      <c r="AD4">
        <f t="shared" ref="AD4:AD15" si="2">+_xlfn.NORM.DIST(LN(U4),LN(V$1),V$2,TRUE)</f>
        <v>6.7543168610730519E-7</v>
      </c>
      <c r="AE4">
        <f t="shared" ref="AE4:AE15" si="3">+(AD4-V4)^2</f>
        <v>1.6955408557921733E-5</v>
      </c>
      <c r="AF4">
        <f t="shared" ref="AF4:AF15" si="4">+_xlfn.NORM.DIST(LN(W4),LN(X$1),X$2,TRUE)</f>
        <v>1.2641620092768872E-5</v>
      </c>
      <c r="AG4">
        <f t="shared" ref="AG4:AG15" si="5">+(AF4-X4)^2</f>
        <v>1.6857005529575656E-5</v>
      </c>
      <c r="AH4">
        <f t="shared" ref="AH4:AH17" si="6">+_xlfn.NORM.DIST(LN(Y4),LN(Z$1),Z$2,TRUE)</f>
        <v>2.1984535277023432E-5</v>
      </c>
      <c r="AI4">
        <f t="shared" ref="AI4:AI17" si="7">+(AH4-Z4)^2</f>
        <v>1.6780373875593674E-5</v>
      </c>
    </row>
    <row r="5" spans="1:35" x14ac:dyDescent="0.25">
      <c r="A5" s="295"/>
      <c r="B5" s="263" t="s">
        <v>13</v>
      </c>
      <c r="C5" s="23" t="s">
        <v>0</v>
      </c>
      <c r="D5" s="1" t="s">
        <v>23</v>
      </c>
      <c r="E5" s="1"/>
      <c r="F5" s="53"/>
      <c r="G5" s="54"/>
      <c r="H5" s="54"/>
      <c r="I5" s="55"/>
      <c r="J5" s="53"/>
      <c r="K5" s="54"/>
      <c r="L5" s="54"/>
      <c r="M5" s="55"/>
      <c r="N5" s="107"/>
      <c r="O5" s="107"/>
      <c r="S5">
        <v>0.44699</v>
      </c>
      <c r="T5">
        <v>2.3665599999999998E-2</v>
      </c>
      <c r="U5">
        <v>0.76380800000000004</v>
      </c>
      <c r="V5">
        <v>2.3665599999999998E-2</v>
      </c>
      <c r="W5">
        <v>1.01902</v>
      </c>
      <c r="X5">
        <v>1.9756200000000002E-2</v>
      </c>
      <c r="Y5">
        <v>1.27424</v>
      </c>
      <c r="Z5">
        <v>2.3665599999999998E-2</v>
      </c>
      <c r="AB5">
        <f t="shared" si="0"/>
        <v>3.0818075357212291E-4</v>
      </c>
      <c r="AC5">
        <f t="shared" si="1"/>
        <v>5.4556903385339934E-4</v>
      </c>
      <c r="AD5">
        <f t="shared" si="2"/>
        <v>2.3545677697548537E-3</v>
      </c>
      <c r="AE5">
        <f t="shared" si="3"/>
        <v>4.541600947185473E-4</v>
      </c>
      <c r="AF5">
        <f t="shared" si="4"/>
        <v>2.0950073662431611E-3</v>
      </c>
      <c r="AG5">
        <f t="shared" si="5"/>
        <v>3.1191772524666691E-4</v>
      </c>
      <c r="AH5">
        <f t="shared" si="6"/>
        <v>3.8110468114802018E-3</v>
      </c>
      <c r="AI5">
        <f t="shared" si="7"/>
        <v>3.9420328231576168E-4</v>
      </c>
    </row>
    <row r="6" spans="1:35" x14ac:dyDescent="0.25">
      <c r="A6" s="295"/>
      <c r="B6" s="265"/>
      <c r="C6" s="19" t="s">
        <v>1</v>
      </c>
      <c r="D6" s="7" t="s">
        <v>57</v>
      </c>
      <c r="E6" s="195"/>
      <c r="F6" s="203">
        <f>+F4</f>
        <v>1.1137005136162159</v>
      </c>
      <c r="G6" s="204">
        <f t="shared" ref="G6:M6" si="8">+G4</f>
        <v>1.3546820327212146</v>
      </c>
      <c r="H6" s="204">
        <f t="shared" si="8"/>
        <v>1.6880195681173822</v>
      </c>
      <c r="I6" s="205">
        <f t="shared" si="8"/>
        <v>2.0223780749356219</v>
      </c>
      <c r="J6" s="203">
        <f t="shared" si="8"/>
        <v>0.26659595228487326</v>
      </c>
      <c r="K6" s="204">
        <f t="shared" si="8"/>
        <v>0.20274162348773414</v>
      </c>
      <c r="L6" s="204">
        <f t="shared" si="8"/>
        <v>0.17625852786682569</v>
      </c>
      <c r="M6" s="205">
        <f t="shared" si="8"/>
        <v>0.17311117674866097</v>
      </c>
      <c r="N6" s="156">
        <v>29</v>
      </c>
      <c r="O6" s="156"/>
      <c r="S6">
        <v>0.63620100000000002</v>
      </c>
      <c r="T6">
        <v>5.8850600000000003E-2</v>
      </c>
      <c r="U6">
        <v>0.99261999999999995</v>
      </c>
      <c r="V6">
        <v>9.2080899999999993E-2</v>
      </c>
      <c r="W6">
        <v>1.22143</v>
      </c>
      <c r="X6">
        <v>6.2760099999999999E-2</v>
      </c>
      <c r="Y6">
        <v>1.5118499999999999</v>
      </c>
      <c r="Z6">
        <v>7.4488399999999996E-2</v>
      </c>
      <c r="AB6">
        <f t="shared" si="0"/>
        <v>1.7851639226532979E-2</v>
      </c>
      <c r="AC6">
        <f t="shared" si="1"/>
        <v>1.6809147845042881E-3</v>
      </c>
      <c r="AD6">
        <f t="shared" si="2"/>
        <v>6.2533951711892827E-2</v>
      </c>
      <c r="AE6">
        <f t="shared" si="3"/>
        <v>8.7302215314007906E-4</v>
      </c>
      <c r="AF6">
        <f t="shared" si="4"/>
        <v>3.3211134560488693E-2</v>
      </c>
      <c r="AG6">
        <f t="shared" si="5"/>
        <v>8.731413585454336E-4</v>
      </c>
      <c r="AH6">
        <f t="shared" si="6"/>
        <v>4.6415055795669249E-2</v>
      </c>
      <c r="AI6">
        <f t="shared" si="7"/>
        <v>7.8811265481483071E-4</v>
      </c>
    </row>
    <row r="7" spans="1:35" x14ac:dyDescent="0.25">
      <c r="B7" s="4"/>
      <c r="S7">
        <v>0.78580899999999998</v>
      </c>
      <c r="T7">
        <v>0.12531100000000001</v>
      </c>
      <c r="U7">
        <v>1.1422300000000001</v>
      </c>
      <c r="V7">
        <v>0.21131900000000001</v>
      </c>
      <c r="W7">
        <v>1.37104</v>
      </c>
      <c r="X7">
        <v>0.13508500000000001</v>
      </c>
      <c r="Y7">
        <v>1.68346</v>
      </c>
      <c r="Z7">
        <v>0.160496</v>
      </c>
      <c r="AB7">
        <f t="shared" si="0"/>
        <v>9.5422482632415151E-2</v>
      </c>
      <c r="AC7">
        <f t="shared" si="1"/>
        <v>8.9332347043242155E-4</v>
      </c>
      <c r="AD7">
        <f t="shared" si="2"/>
        <v>0.20006543622713999</v>
      </c>
      <c r="AE7">
        <f t="shared" si="3"/>
        <v>1.2664269758982745E-4</v>
      </c>
      <c r="AF7">
        <f t="shared" si="4"/>
        <v>0.11899858458654375</v>
      </c>
      <c r="AG7">
        <f t="shared" si="5"/>
        <v>2.5877276085428322E-4</v>
      </c>
      <c r="AH7">
        <f t="shared" si="6"/>
        <v>0.1446708241475376</v>
      </c>
      <c r="AI7">
        <f t="shared" si="7"/>
        <v>2.5043619076135917E-4</v>
      </c>
    </row>
    <row r="8" spans="1:35" x14ac:dyDescent="0.25">
      <c r="S8">
        <v>0.88701399999999997</v>
      </c>
      <c r="T8">
        <v>0.19763600000000001</v>
      </c>
      <c r="U8">
        <v>1.27864</v>
      </c>
      <c r="V8">
        <v>0.36574200000000001</v>
      </c>
      <c r="W8">
        <v>1.5426500000000001</v>
      </c>
      <c r="X8">
        <v>0.29146300000000003</v>
      </c>
      <c r="Y8">
        <v>1.79786</v>
      </c>
      <c r="Z8">
        <v>0.24259500000000001</v>
      </c>
      <c r="AB8">
        <f t="shared" si="0"/>
        <v>0.19664620352681647</v>
      </c>
      <c r="AC8">
        <f t="shared" si="1"/>
        <v>9.796970583265647E-7</v>
      </c>
      <c r="AD8">
        <f t="shared" si="2"/>
        <v>0.38784400957363391</v>
      </c>
      <c r="AE8">
        <f t="shared" si="3"/>
        <v>4.8849882719300439E-4</v>
      </c>
      <c r="AF8">
        <f t="shared" si="4"/>
        <v>0.30470301212951945</v>
      </c>
      <c r="AG8">
        <f t="shared" si="5"/>
        <v>1.7529792118982132E-4</v>
      </c>
      <c r="AH8">
        <f t="shared" si="6"/>
        <v>0.2483228018584081</v>
      </c>
      <c r="AI8">
        <f t="shared" si="7"/>
        <v>3.2807714129183278E-5</v>
      </c>
    </row>
    <row r="9" spans="1:35" x14ac:dyDescent="0.25">
      <c r="S9">
        <v>0.95741799999999999</v>
      </c>
      <c r="T9">
        <v>0.27778000000000003</v>
      </c>
      <c r="U9">
        <v>1.39744</v>
      </c>
      <c r="V9">
        <v>0.54557699999999998</v>
      </c>
      <c r="W9">
        <v>1.72306</v>
      </c>
      <c r="X9">
        <v>0.52993900000000005</v>
      </c>
      <c r="Y9">
        <v>1.8858699999999999</v>
      </c>
      <c r="Z9">
        <v>0.34033099999999999</v>
      </c>
      <c r="AB9">
        <f t="shared" si="0"/>
        <v>0.28530158440880149</v>
      </c>
      <c r="AC9">
        <f t="shared" si="1"/>
        <v>5.6574232018725248E-5</v>
      </c>
      <c r="AD9">
        <f t="shared" si="2"/>
        <v>0.56090930111093995</v>
      </c>
      <c r="AE9">
        <f t="shared" si="3"/>
        <v>2.3507945735653111E-4</v>
      </c>
      <c r="AF9">
        <f t="shared" si="4"/>
        <v>0.54639809837169406</v>
      </c>
      <c r="AG9">
        <f t="shared" si="5"/>
        <v>2.7090191920910053E-4</v>
      </c>
      <c r="AH9">
        <f t="shared" si="6"/>
        <v>0.34321699085205981</v>
      </c>
      <c r="AI9">
        <f t="shared" si="7"/>
        <v>8.3289431981729465E-6</v>
      </c>
    </row>
    <row r="10" spans="1:35" x14ac:dyDescent="0.25">
      <c r="S10">
        <v>1.04982</v>
      </c>
      <c r="T10">
        <v>0.38919900000000002</v>
      </c>
      <c r="U10">
        <v>1.5162500000000001</v>
      </c>
      <c r="V10">
        <v>0.71954700000000005</v>
      </c>
      <c r="W10">
        <v>1.8682700000000001</v>
      </c>
      <c r="X10">
        <v>0.71759300000000004</v>
      </c>
      <c r="Y10">
        <v>1.98708</v>
      </c>
      <c r="Z10">
        <v>0.44197599999999998</v>
      </c>
      <c r="AB10">
        <f t="shared" si="0"/>
        <v>0.41232449369114538</v>
      </c>
      <c r="AC10">
        <f t="shared" si="1"/>
        <v>5.3478845845920389E-4</v>
      </c>
      <c r="AD10">
        <f t="shared" si="2"/>
        <v>0.71080870906689841</v>
      </c>
      <c r="AE10">
        <f t="shared" si="3"/>
        <v>7.6357728431526213E-5</v>
      </c>
      <c r="AF10">
        <f t="shared" si="4"/>
        <v>0.71756194989536071</v>
      </c>
      <c r="AG10">
        <f t="shared" si="5"/>
        <v>9.6410899811332178E-10</v>
      </c>
      <c r="AH10">
        <f t="shared" si="6"/>
        <v>0.45949177796047291</v>
      </c>
      <c r="AI10">
        <f t="shared" si="7"/>
        <v>3.0680247756058933E-4</v>
      </c>
    </row>
    <row r="11" spans="1:35" x14ac:dyDescent="0.25">
      <c r="S11">
        <v>1.2654399999999999</v>
      </c>
      <c r="T11">
        <v>0.67654300000000001</v>
      </c>
      <c r="U11">
        <v>1.65706</v>
      </c>
      <c r="V11">
        <v>0.852468</v>
      </c>
      <c r="W11">
        <v>2.00468</v>
      </c>
      <c r="X11">
        <v>0.84855899999999995</v>
      </c>
      <c r="Y11">
        <v>2.0662799999999999</v>
      </c>
      <c r="Z11">
        <v>0.54166700000000001</v>
      </c>
      <c r="AB11">
        <f t="shared" si="0"/>
        <v>0.68407359366299181</v>
      </c>
      <c r="AC11">
        <f t="shared" si="1"/>
        <v>5.6709840917092296E-5</v>
      </c>
      <c r="AD11">
        <f t="shared" si="2"/>
        <v>0.83983214040313925</v>
      </c>
      <c r="AE11">
        <f t="shared" si="3"/>
        <v>1.5966494775157802E-4</v>
      </c>
      <c r="AF11">
        <f t="shared" si="4"/>
        <v>0.83532734328517244</v>
      </c>
      <c r="AG11">
        <f t="shared" si="5"/>
        <v>1.7507673941903997E-4</v>
      </c>
      <c r="AH11">
        <f t="shared" si="6"/>
        <v>0.54936527566604809</v>
      </c>
      <c r="AI11">
        <f t="shared" si="7"/>
        <v>5.9263448230468046E-5</v>
      </c>
    </row>
    <row r="12" spans="1:35" x14ac:dyDescent="0.25">
      <c r="S12">
        <v>1.37984</v>
      </c>
      <c r="T12">
        <v>0.79382699999999995</v>
      </c>
      <c r="U12">
        <v>1.8418699999999999</v>
      </c>
      <c r="V12">
        <v>0.94433999999999996</v>
      </c>
      <c r="W12">
        <v>2.1322800000000002</v>
      </c>
      <c r="X12">
        <v>0.918929</v>
      </c>
      <c r="Y12">
        <v>2.1674799999999999</v>
      </c>
      <c r="Z12">
        <v>0.65504099999999998</v>
      </c>
      <c r="AB12">
        <f t="shared" si="0"/>
        <v>0.78923233383556046</v>
      </c>
      <c r="AC12">
        <f t="shared" si="1"/>
        <v>2.1110957162645068E-5</v>
      </c>
      <c r="AD12">
        <f t="shared" si="2"/>
        <v>0.93515190893503464</v>
      </c>
      <c r="AE12">
        <f t="shared" si="3"/>
        <v>8.4421017418095554E-5</v>
      </c>
      <c r="AF12">
        <f t="shared" si="4"/>
        <v>0.90750216921134341</v>
      </c>
      <c r="AG12">
        <f t="shared" si="5"/>
        <v>1.3057246187259003E-4</v>
      </c>
      <c r="AH12">
        <f t="shared" si="6"/>
        <v>0.65552097325318504</v>
      </c>
      <c r="AI12">
        <f t="shared" si="7"/>
        <v>2.3037432377304097E-7</v>
      </c>
    </row>
    <row r="13" spans="1:35" x14ac:dyDescent="0.25">
      <c r="S13">
        <v>1.5118499999999999</v>
      </c>
      <c r="T13">
        <v>0.89351800000000003</v>
      </c>
      <c r="U13">
        <v>2.05748</v>
      </c>
      <c r="V13">
        <v>0.987344</v>
      </c>
      <c r="W13">
        <v>2.2906900000000001</v>
      </c>
      <c r="X13">
        <v>0.96388799999999997</v>
      </c>
      <c r="Y13">
        <v>2.2818900000000002</v>
      </c>
      <c r="Z13">
        <v>0.76255099999999998</v>
      </c>
      <c r="AB13">
        <f t="shared" si="0"/>
        <v>0.87420082655438436</v>
      </c>
      <c r="AC13">
        <f t="shared" si="1"/>
        <v>3.7315318992799942E-4</v>
      </c>
      <c r="AD13">
        <f t="shared" si="2"/>
        <v>0.98036369346976848</v>
      </c>
      <c r="AE13">
        <f t="shared" si="3"/>
        <v>4.8724679255992758E-5</v>
      </c>
      <c r="AF13">
        <f t="shared" si="4"/>
        <v>0.95837196764562949</v>
      </c>
      <c r="AG13">
        <f t="shared" si="5"/>
        <v>3.0426612934461957E-5</v>
      </c>
      <c r="AH13">
        <f t="shared" si="6"/>
        <v>0.75722777620219106</v>
      </c>
      <c r="AI13">
        <f t="shared" si="7"/>
        <v>2.83367116015592E-5</v>
      </c>
    </row>
    <row r="14" spans="1:35" x14ac:dyDescent="0.25">
      <c r="S14">
        <v>1.7098599999999999</v>
      </c>
      <c r="T14">
        <v>0.959978</v>
      </c>
      <c r="U14">
        <v>2.4843000000000002</v>
      </c>
      <c r="V14">
        <v>1</v>
      </c>
      <c r="W14">
        <v>2.5459100000000001</v>
      </c>
      <c r="X14">
        <v>0.98929900000000004</v>
      </c>
      <c r="Y14">
        <v>2.4182999999999999</v>
      </c>
      <c r="Z14">
        <v>0.86224199999999995</v>
      </c>
      <c r="AB14">
        <f t="shared" si="0"/>
        <v>0.94609758150095369</v>
      </c>
      <c r="AC14">
        <f t="shared" si="1"/>
        <v>1.92666017708667E-4</v>
      </c>
      <c r="AD14">
        <f t="shared" si="2"/>
        <v>0.99861021071463085</v>
      </c>
      <c r="AE14">
        <f t="shared" si="3"/>
        <v>1.9315142577268851E-6</v>
      </c>
      <c r="AF14">
        <f t="shared" si="4"/>
        <v>0.99013431395384555</v>
      </c>
      <c r="AG14">
        <f t="shared" si="5"/>
        <v>6.9774940148901346E-7</v>
      </c>
      <c r="AH14">
        <f t="shared" si="6"/>
        <v>0.84915328526639633</v>
      </c>
      <c r="AI14">
        <f t="shared" si="7"/>
        <v>1.7131445337765258E-4</v>
      </c>
    </row>
    <row r="15" spans="1:35" x14ac:dyDescent="0.25">
      <c r="S15">
        <v>1.97387</v>
      </c>
      <c r="T15">
        <v>0.98929900000000004</v>
      </c>
      <c r="U15">
        <v>3.20594</v>
      </c>
      <c r="V15">
        <v>1</v>
      </c>
      <c r="W15">
        <v>3.21034</v>
      </c>
      <c r="X15">
        <v>1</v>
      </c>
      <c r="Y15">
        <v>2.5987100000000001</v>
      </c>
      <c r="Z15">
        <v>0.93652199999999997</v>
      </c>
      <c r="AB15">
        <f t="shared" si="0"/>
        <v>0.98409235266440664</v>
      </c>
      <c r="AC15">
        <f t="shared" si="1"/>
        <v>2.71091764772418E-5</v>
      </c>
      <c r="AD15">
        <f t="shared" si="2"/>
        <v>0.99998926115211562</v>
      </c>
      <c r="AE15">
        <f t="shared" si="3"/>
        <v>1.1532285388393766E-10</v>
      </c>
      <c r="AF15">
        <f t="shared" si="4"/>
        <v>0.99986735763639445</v>
      </c>
      <c r="AG15">
        <f t="shared" si="5"/>
        <v>1.7593996622867121E-8</v>
      </c>
      <c r="AH15">
        <f t="shared" si="6"/>
        <v>0.92625292723079733</v>
      </c>
      <c r="AI15">
        <f t="shared" si="7"/>
        <v>1.054538555391791E-4</v>
      </c>
    </row>
    <row r="16" spans="1:35" x14ac:dyDescent="0.25">
      <c r="S16">
        <v>2.3786999999999998</v>
      </c>
      <c r="T16">
        <v>1</v>
      </c>
      <c r="Y16">
        <v>2.8363200000000002</v>
      </c>
      <c r="Z16">
        <v>0.97952499999999998</v>
      </c>
      <c r="AB16">
        <f t="shared" si="0"/>
        <v>0.99778987591143509</v>
      </c>
      <c r="AC16">
        <f t="shared" si="1"/>
        <v>4.884648486854888E-6</v>
      </c>
      <c r="AH16">
        <f t="shared" si="6"/>
        <v>0.97464054803071221</v>
      </c>
      <c r="AI16">
        <f t="shared" si="7"/>
        <v>2.3857871040279203E-5</v>
      </c>
    </row>
    <row r="17" spans="19:35" x14ac:dyDescent="0.25">
      <c r="S17">
        <v>3.21034</v>
      </c>
      <c r="T17">
        <v>1</v>
      </c>
      <c r="Y17">
        <v>3.21034</v>
      </c>
      <c r="Z17">
        <v>1</v>
      </c>
      <c r="AB17">
        <f t="shared" si="0"/>
        <v>0.99996423452335625</v>
      </c>
      <c r="AC17">
        <f t="shared" si="1"/>
        <v>1.2791693195542982E-9</v>
      </c>
      <c r="AH17">
        <f t="shared" si="6"/>
        <v>0.9962006415522896</v>
      </c>
      <c r="AI17">
        <f t="shared" si="7"/>
        <v>1.4435124614188375E-5</v>
      </c>
    </row>
  </sheetData>
  <mergeCells count="5">
    <mergeCell ref="F1:I1"/>
    <mergeCell ref="J1:M1"/>
    <mergeCell ref="A3:A6"/>
    <mergeCell ref="B3:B4"/>
    <mergeCell ref="B5:B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8A04-4A87-44E3-BE31-F3C35FD0B8D4}">
  <dimension ref="A1:Q7"/>
  <sheetViews>
    <sheetView topLeftCell="D1" zoomScale="85" zoomScaleNormal="85" workbookViewId="0">
      <selection activeCell="O1" sqref="O1:O1048576"/>
    </sheetView>
  </sheetViews>
  <sheetFormatPr defaultRowHeight="15" x14ac:dyDescent="0.25"/>
  <cols>
    <col min="2" max="2" width="15.42578125" bestFit="1" customWidth="1"/>
    <col min="3" max="3" width="25.85546875" bestFit="1" customWidth="1"/>
    <col min="4" max="4" width="11" bestFit="1" customWidth="1"/>
    <col min="5" max="5" width="19.42578125" bestFit="1" customWidth="1"/>
    <col min="6" max="6" width="9.42578125" style="31" customWidth="1"/>
    <col min="7" max="8" width="9.42578125" style="4" customWidth="1"/>
    <col min="9" max="9" width="9.42578125" style="32" customWidth="1"/>
    <col min="10" max="10" width="9.42578125" style="31" customWidth="1"/>
    <col min="11" max="13" width="9.42578125" style="4" customWidth="1"/>
    <col min="14" max="14" width="4.5703125" style="115" bestFit="1" customWidth="1"/>
    <col min="15" max="15" width="36.7109375" style="115" bestFit="1" customWidth="1"/>
    <col min="16" max="16" width="11.42578125" style="50" bestFit="1" customWidth="1"/>
    <col min="18" max="18" width="5.28515625" customWidth="1"/>
  </cols>
  <sheetData>
    <row r="1" spans="1:17" x14ac:dyDescent="0.25">
      <c r="F1" s="274" t="s">
        <v>64</v>
      </c>
      <c r="G1" s="275"/>
      <c r="H1" s="275"/>
      <c r="I1" s="276"/>
      <c r="J1" s="274" t="s">
        <v>6</v>
      </c>
      <c r="K1" s="275"/>
      <c r="L1" s="275"/>
      <c r="M1" s="275"/>
      <c r="N1" s="114"/>
      <c r="O1" s="114"/>
    </row>
    <row r="2" spans="1:17" x14ac:dyDescent="0.25">
      <c r="A2" s="98" t="s">
        <v>10</v>
      </c>
      <c r="B2" s="99" t="s">
        <v>18</v>
      </c>
      <c r="C2" s="99"/>
      <c r="D2" s="99"/>
      <c r="E2" s="99"/>
      <c r="F2" s="135" t="s">
        <v>65</v>
      </c>
      <c r="G2" s="136" t="s">
        <v>66</v>
      </c>
      <c r="H2" s="136" t="s">
        <v>67</v>
      </c>
      <c r="I2" s="137" t="s">
        <v>68</v>
      </c>
      <c r="J2" s="135" t="s">
        <v>65</v>
      </c>
      <c r="K2" s="136" t="s">
        <v>66</v>
      </c>
      <c r="L2" s="136" t="s">
        <v>67</v>
      </c>
      <c r="M2" s="136" t="s">
        <v>68</v>
      </c>
      <c r="N2" s="113" t="s">
        <v>71</v>
      </c>
      <c r="O2" s="113" t="s">
        <v>179</v>
      </c>
    </row>
    <row r="3" spans="1:17" ht="15" customHeight="1" x14ac:dyDescent="0.25">
      <c r="A3" s="295" t="s">
        <v>120</v>
      </c>
      <c r="B3" s="263" t="s">
        <v>12</v>
      </c>
      <c r="C3" s="23" t="s">
        <v>0</v>
      </c>
      <c r="D3" s="1" t="s">
        <v>121</v>
      </c>
      <c r="E3" s="1"/>
      <c r="F3" s="53"/>
      <c r="G3" s="54"/>
      <c r="H3" s="54"/>
      <c r="I3" s="55"/>
      <c r="J3" s="53"/>
      <c r="K3" s="54"/>
      <c r="L3" s="54"/>
      <c r="M3" s="54"/>
      <c r="N3" s="107"/>
      <c r="O3" s="107"/>
    </row>
    <row r="4" spans="1:17" x14ac:dyDescent="0.25">
      <c r="A4" s="295"/>
      <c r="B4" s="264"/>
      <c r="C4" s="18" t="s">
        <v>1</v>
      </c>
      <c r="D4" s="194"/>
      <c r="E4" s="192"/>
      <c r="F4" s="207">
        <v>4.993940229914122E-2</v>
      </c>
      <c r="G4" s="208">
        <v>2.4172364878650505</v>
      </c>
      <c r="H4" s="208">
        <v>2.4172364878650505</v>
      </c>
      <c r="I4" s="260">
        <v>2.6996828558080974</v>
      </c>
      <c r="J4" s="207">
        <v>4.9995464920686697E-2</v>
      </c>
      <c r="K4" s="208">
        <v>0.44739928717124711</v>
      </c>
      <c r="L4" s="208">
        <v>0.44739928717124711</v>
      </c>
      <c r="M4" s="208">
        <v>0.53169108360949024</v>
      </c>
      <c r="N4" s="156">
        <v>4</v>
      </c>
      <c r="O4" s="313" t="s">
        <v>198</v>
      </c>
      <c r="Q4" s="206" t="s">
        <v>137</v>
      </c>
    </row>
    <row r="5" spans="1:17" x14ac:dyDescent="0.25">
      <c r="A5" s="295"/>
      <c r="B5" s="286" t="s">
        <v>13</v>
      </c>
      <c r="C5" s="23" t="s">
        <v>0</v>
      </c>
      <c r="D5" s="196"/>
      <c r="E5" s="196"/>
      <c r="F5" s="296"/>
      <c r="G5" s="258"/>
      <c r="H5" s="258"/>
      <c r="I5" s="259"/>
      <c r="J5" s="53"/>
      <c r="K5" s="54"/>
      <c r="L5" s="54"/>
      <c r="M5" s="54"/>
      <c r="N5" s="158"/>
      <c r="O5" s="107"/>
    </row>
    <row r="6" spans="1:17" x14ac:dyDescent="0.25">
      <c r="A6" s="295"/>
      <c r="B6" s="286"/>
      <c r="C6" s="7" t="s">
        <v>17</v>
      </c>
      <c r="D6" s="195"/>
      <c r="E6" s="195"/>
      <c r="F6" s="207">
        <f>+F4</f>
        <v>4.993940229914122E-2</v>
      </c>
      <c r="G6" s="208">
        <f t="shared" ref="G6:M6" si="0">+G4</f>
        <v>2.4172364878650505</v>
      </c>
      <c r="H6" s="208">
        <f t="shared" si="0"/>
        <v>2.4172364878650505</v>
      </c>
      <c r="I6" s="260">
        <f t="shared" si="0"/>
        <v>2.6996828558080974</v>
      </c>
      <c r="J6" s="207">
        <f t="shared" si="0"/>
        <v>4.9995464920686697E-2</v>
      </c>
      <c r="K6" s="208">
        <f t="shared" si="0"/>
        <v>0.44739928717124711</v>
      </c>
      <c r="L6" s="208">
        <f t="shared" si="0"/>
        <v>0.44739928717124711</v>
      </c>
      <c r="M6" s="208">
        <f t="shared" si="0"/>
        <v>0.53169108360949024</v>
      </c>
      <c r="N6" s="156">
        <v>4</v>
      </c>
      <c r="O6" s="156"/>
    </row>
    <row r="7" spans="1:17" x14ac:dyDescent="0.25">
      <c r="F7" s="197"/>
      <c r="G7" s="25"/>
      <c r="H7" s="25"/>
      <c r="I7" s="43"/>
      <c r="J7" s="42"/>
      <c r="K7" s="25"/>
      <c r="L7" s="25"/>
      <c r="M7" s="25"/>
    </row>
  </sheetData>
  <mergeCells count="5">
    <mergeCell ref="F1:I1"/>
    <mergeCell ref="J1:M1"/>
    <mergeCell ref="B3:B4"/>
    <mergeCell ref="B5:B6"/>
    <mergeCell ref="A3:A6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0A64-7EB5-40AD-844B-515A29CB51B8}">
  <dimension ref="A1:Q7"/>
  <sheetViews>
    <sheetView zoomScale="70" zoomScaleNormal="70" workbookViewId="0">
      <selection activeCell="G14" sqref="G14"/>
    </sheetView>
  </sheetViews>
  <sheetFormatPr defaultRowHeight="15" x14ac:dyDescent="0.25"/>
  <cols>
    <col min="1" max="1" width="9.140625" style="181"/>
    <col min="2" max="2" width="15.42578125" style="181" bestFit="1" customWidth="1"/>
    <col min="3" max="3" width="25.85546875" style="181" bestFit="1" customWidth="1"/>
    <col min="4" max="4" width="11" style="181" bestFit="1" customWidth="1"/>
    <col min="5" max="5" width="19.42578125" style="181" bestFit="1" customWidth="1"/>
    <col min="6" max="6" width="9.42578125" style="31" customWidth="1"/>
    <col min="7" max="8" width="9.42578125" style="4" customWidth="1"/>
    <col min="9" max="9" width="9.42578125" style="32" customWidth="1"/>
    <col min="10" max="10" width="9.42578125" style="31" customWidth="1"/>
    <col min="11" max="13" width="9.42578125" style="4" customWidth="1"/>
    <col min="14" max="14" width="4.5703125" style="115" bestFit="1" customWidth="1"/>
    <col min="15" max="15" width="36.7109375" style="115" bestFit="1" customWidth="1"/>
    <col min="16" max="16" width="11.42578125" style="50" bestFit="1" customWidth="1"/>
    <col min="17" max="17" width="9.140625" customWidth="1"/>
    <col min="36" max="38" width="8.7109375" customWidth="1"/>
  </cols>
  <sheetData>
    <row r="1" spans="1:17" x14ac:dyDescent="0.25">
      <c r="F1" s="274" t="s">
        <v>141</v>
      </c>
      <c r="G1" s="275"/>
      <c r="H1" s="275"/>
      <c r="I1" s="276"/>
      <c r="J1" s="274" t="s">
        <v>6</v>
      </c>
      <c r="K1" s="275"/>
      <c r="L1" s="275"/>
      <c r="M1" s="275"/>
      <c r="N1" s="114"/>
      <c r="O1" s="114"/>
    </row>
    <row r="2" spans="1:17" x14ac:dyDescent="0.25">
      <c r="A2" s="318" t="s">
        <v>10</v>
      </c>
      <c r="B2" s="319" t="s">
        <v>18</v>
      </c>
      <c r="C2" s="320"/>
      <c r="D2" s="320"/>
      <c r="E2" s="320"/>
      <c r="F2" s="135" t="s">
        <v>65</v>
      </c>
      <c r="G2" s="136" t="s">
        <v>66</v>
      </c>
      <c r="H2" s="136" t="s">
        <v>67</v>
      </c>
      <c r="I2" s="137" t="s">
        <v>68</v>
      </c>
      <c r="J2" s="135" t="s">
        <v>65</v>
      </c>
      <c r="K2" s="136" t="s">
        <v>66</v>
      </c>
      <c r="L2" s="136" t="s">
        <v>67</v>
      </c>
      <c r="M2" s="136" t="s">
        <v>68</v>
      </c>
      <c r="N2" s="113" t="s">
        <v>71</v>
      </c>
      <c r="O2" s="113" t="s">
        <v>179</v>
      </c>
    </row>
    <row r="3" spans="1:17" ht="15" customHeight="1" x14ac:dyDescent="0.25">
      <c r="A3" s="325" t="s">
        <v>19</v>
      </c>
      <c r="B3" s="326" t="s">
        <v>12</v>
      </c>
      <c r="C3" s="327" t="s">
        <v>0</v>
      </c>
      <c r="D3" s="327" t="s">
        <v>23</v>
      </c>
      <c r="E3" s="327"/>
      <c r="F3" s="53"/>
      <c r="G3" s="54"/>
      <c r="H3" s="54"/>
      <c r="I3" s="55"/>
      <c r="J3" s="53"/>
      <c r="K3" s="54"/>
      <c r="L3" s="54"/>
      <c r="M3" s="54"/>
      <c r="N3" s="107"/>
      <c r="O3" s="107"/>
    </row>
    <row r="4" spans="1:17" x14ac:dyDescent="0.25">
      <c r="A4" s="325"/>
      <c r="B4" s="332"/>
      <c r="C4" s="333" t="s">
        <v>1</v>
      </c>
      <c r="D4" s="334" t="s">
        <v>57</v>
      </c>
      <c r="E4" s="333"/>
      <c r="F4" s="207">
        <v>7.8425493908247228</v>
      </c>
      <c r="G4" s="139">
        <f>+(Seismic!G4-Seismic!F4)/(Seismic!H4-Seismic!F4)*(H4-F4)+F4</f>
        <v>29.309533665182958</v>
      </c>
      <c r="H4" s="142">
        <v>56.547212636949318</v>
      </c>
      <c r="I4" s="257">
        <v>80.321339667488701</v>
      </c>
      <c r="J4" s="142">
        <v>0.14474629248428983</v>
      </c>
      <c r="K4" s="139">
        <f>+(Seismic!K4-Seismic!J4)/(Seismic!L4-Seismic!J4)*(L4-J4)+J4</f>
        <v>8.6715863632912976E-2</v>
      </c>
      <c r="L4" s="142">
        <v>6.1420548492569213E-2</v>
      </c>
      <c r="M4" s="142">
        <v>9.3041224091780159E-2</v>
      </c>
      <c r="N4" s="155">
        <v>30</v>
      </c>
      <c r="O4" s="313" t="s">
        <v>198</v>
      </c>
      <c r="Q4" s="206" t="s">
        <v>142</v>
      </c>
    </row>
    <row r="5" spans="1:17" x14ac:dyDescent="0.25">
      <c r="A5" s="325"/>
      <c r="B5" s="326" t="s">
        <v>13</v>
      </c>
      <c r="C5" s="338" t="s">
        <v>0</v>
      </c>
      <c r="D5" s="327" t="s">
        <v>23</v>
      </c>
      <c r="E5" s="189"/>
      <c r="F5" s="53"/>
      <c r="G5" s="258"/>
      <c r="H5" s="258"/>
      <c r="I5" s="259"/>
      <c r="J5" s="258"/>
      <c r="K5" s="258"/>
      <c r="L5" s="258"/>
      <c r="M5" s="259"/>
      <c r="N5" s="107"/>
      <c r="O5" s="107"/>
    </row>
    <row r="6" spans="1:17" x14ac:dyDescent="0.25">
      <c r="A6" s="325"/>
      <c r="B6" s="332"/>
      <c r="C6" s="343" t="s">
        <v>1</v>
      </c>
      <c r="D6" s="334" t="s">
        <v>57</v>
      </c>
      <c r="E6" s="334"/>
      <c r="F6" s="207">
        <f>+F4</f>
        <v>7.8425493908247228</v>
      </c>
      <c r="G6" s="261">
        <f>+G4</f>
        <v>29.309533665182958</v>
      </c>
      <c r="H6" s="208">
        <f t="shared" ref="H6:M6" si="0">+H4</f>
        <v>56.547212636949318</v>
      </c>
      <c r="I6" s="260">
        <f t="shared" si="0"/>
        <v>80.321339667488701</v>
      </c>
      <c r="J6" s="208">
        <f t="shared" ref="J6" si="1">+J4</f>
        <v>0.14474629248428983</v>
      </c>
      <c r="K6" s="261">
        <f>+K4</f>
        <v>8.6715863632912976E-2</v>
      </c>
      <c r="L6" s="208">
        <f t="shared" si="0"/>
        <v>6.1420548492569213E-2</v>
      </c>
      <c r="M6" s="260">
        <f t="shared" si="0"/>
        <v>9.3041224091780159E-2</v>
      </c>
      <c r="N6" s="156">
        <v>30</v>
      </c>
      <c r="O6" s="156"/>
    </row>
    <row r="7" spans="1:17" x14ac:dyDescent="0.25">
      <c r="B7" s="333"/>
    </row>
  </sheetData>
  <mergeCells count="5">
    <mergeCell ref="A3:A6"/>
    <mergeCell ref="F1:I1"/>
    <mergeCell ref="J1:M1"/>
    <mergeCell ref="B3:B4"/>
    <mergeCell ref="B5:B6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7A06-D68D-4E41-83B2-93E78404B567}">
  <dimension ref="A1:P7"/>
  <sheetViews>
    <sheetView zoomScale="88" workbookViewId="0">
      <selection sqref="A1:E1048576"/>
    </sheetView>
  </sheetViews>
  <sheetFormatPr defaultRowHeight="15" x14ac:dyDescent="0.25"/>
  <cols>
    <col min="1" max="1" width="9.140625" style="181"/>
    <col min="2" max="2" width="15.42578125" style="181" bestFit="1" customWidth="1"/>
    <col min="3" max="3" width="25.85546875" style="181" bestFit="1" customWidth="1"/>
    <col min="4" max="4" width="11" style="181" bestFit="1" customWidth="1"/>
    <col min="5" max="5" width="19.42578125" style="181" bestFit="1" customWidth="1"/>
    <col min="6" max="6" width="9.42578125" style="347" customWidth="1"/>
    <col min="7" max="8" width="9.42578125" style="333" customWidth="1"/>
    <col min="9" max="9" width="9.42578125" style="348" customWidth="1"/>
    <col min="10" max="10" width="9.42578125" style="347" customWidth="1"/>
    <col min="11" max="13" width="9.42578125" style="333" customWidth="1"/>
    <col min="14" max="14" width="4.5703125" style="349" bestFit="1" customWidth="1"/>
    <col min="15" max="15" width="36.7109375" style="115" bestFit="1" customWidth="1"/>
  </cols>
  <sheetData>
    <row r="1" spans="1:16" x14ac:dyDescent="0.25">
      <c r="F1" s="314" t="s">
        <v>148</v>
      </c>
      <c r="G1" s="315"/>
      <c r="H1" s="315"/>
      <c r="I1" s="316"/>
      <c r="J1" s="314" t="s">
        <v>6</v>
      </c>
      <c r="K1" s="315"/>
      <c r="L1" s="315"/>
      <c r="M1" s="315"/>
      <c r="N1" s="317"/>
      <c r="O1" s="114"/>
    </row>
    <row r="2" spans="1:16" x14ac:dyDescent="0.25">
      <c r="A2" s="318" t="s">
        <v>10</v>
      </c>
      <c r="B2" s="319" t="s">
        <v>18</v>
      </c>
      <c r="C2" s="320"/>
      <c r="D2" s="320"/>
      <c r="E2" s="320"/>
      <c r="F2" s="321" t="s">
        <v>65</v>
      </c>
      <c r="G2" s="322" t="s">
        <v>66</v>
      </c>
      <c r="H2" s="322" t="s">
        <v>67</v>
      </c>
      <c r="I2" s="323" t="s">
        <v>68</v>
      </c>
      <c r="J2" s="321" t="s">
        <v>65</v>
      </c>
      <c r="K2" s="322" t="s">
        <v>66</v>
      </c>
      <c r="L2" s="322" t="s">
        <v>67</v>
      </c>
      <c r="M2" s="322" t="s">
        <v>68</v>
      </c>
      <c r="N2" s="324" t="s">
        <v>71</v>
      </c>
      <c r="O2" s="113" t="s">
        <v>179</v>
      </c>
    </row>
    <row r="3" spans="1:16" x14ac:dyDescent="0.25">
      <c r="A3" s="325" t="s">
        <v>57</v>
      </c>
      <c r="B3" s="326" t="s">
        <v>57</v>
      </c>
      <c r="C3" s="327" t="s">
        <v>0</v>
      </c>
      <c r="D3" s="327" t="s">
        <v>23</v>
      </c>
      <c r="E3" s="327"/>
      <c r="F3" s="328"/>
      <c r="G3" s="329"/>
      <c r="H3" s="329"/>
      <c r="I3" s="330"/>
      <c r="J3" s="328"/>
      <c r="K3" s="329"/>
      <c r="L3" s="329"/>
      <c r="M3" s="329"/>
      <c r="N3" s="331"/>
      <c r="O3" s="107"/>
    </row>
    <row r="4" spans="1:16" x14ac:dyDescent="0.25">
      <c r="A4" s="325"/>
      <c r="B4" s="332"/>
      <c r="C4" s="333" t="s">
        <v>57</v>
      </c>
      <c r="D4" s="334" t="s">
        <v>57</v>
      </c>
      <c r="E4" s="333"/>
      <c r="F4" s="335"/>
      <c r="G4" s="336"/>
      <c r="H4" s="336"/>
      <c r="I4" s="337">
        <v>1E-3</v>
      </c>
      <c r="J4" s="336"/>
      <c r="K4" s="336"/>
      <c r="L4" s="336"/>
      <c r="M4" s="336">
        <v>1E-3</v>
      </c>
      <c r="N4" s="313" t="s">
        <v>145</v>
      </c>
      <c r="O4" s="313" t="s">
        <v>57</v>
      </c>
      <c r="P4" s="206" t="s">
        <v>146</v>
      </c>
    </row>
    <row r="5" spans="1:16" x14ac:dyDescent="0.25">
      <c r="A5" s="325"/>
      <c r="B5" s="326"/>
      <c r="C5" s="338"/>
      <c r="D5" s="327"/>
      <c r="E5" s="189"/>
      <c r="F5" s="339"/>
      <c r="G5" s="340"/>
      <c r="H5" s="340"/>
      <c r="I5" s="341"/>
      <c r="J5" s="340"/>
      <c r="K5" s="340"/>
      <c r="L5" s="340"/>
      <c r="M5" s="342"/>
      <c r="N5" s="331"/>
      <c r="O5" s="107"/>
    </row>
    <row r="6" spans="1:16" x14ac:dyDescent="0.25">
      <c r="A6" s="325"/>
      <c r="B6" s="332"/>
      <c r="C6" s="343"/>
      <c r="D6" s="334"/>
      <c r="E6" s="334"/>
      <c r="F6" s="335"/>
      <c r="G6" s="344"/>
      <c r="H6" s="344"/>
      <c r="I6" s="345"/>
      <c r="J6" s="344"/>
      <c r="K6" s="344"/>
      <c r="L6" s="344"/>
      <c r="M6" s="345"/>
      <c r="N6" s="346"/>
      <c r="O6" s="156"/>
    </row>
    <row r="7" spans="1:16" x14ac:dyDescent="0.25">
      <c r="B7" s="333"/>
    </row>
  </sheetData>
  <mergeCells count="5">
    <mergeCell ref="F1:I1"/>
    <mergeCell ref="J1:M1"/>
    <mergeCell ref="B3:B4"/>
    <mergeCell ref="A3:A6"/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Reference</vt:lpstr>
      <vt:lpstr>Damage and Restoration</vt:lpstr>
      <vt:lpstr>Seismic</vt:lpstr>
      <vt:lpstr>Wind</vt:lpstr>
      <vt:lpstr>Flood</vt:lpstr>
      <vt:lpstr>Landslide</vt:lpstr>
      <vt:lpstr>Rockfall</vt:lpstr>
      <vt:lpstr>Avalanche</vt:lpstr>
      <vt:lpstr>Wildfire</vt:lpstr>
      <vt:lpstr>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2020-10-19T06:45:15Z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175487-42af-4492-84fe-2b4054e011bd_Enabled">
    <vt:lpwstr>true</vt:lpwstr>
  </property>
  <property fmtid="{D5CDD505-2E9C-101B-9397-08002B2CF9AE}" pid="3" name="MSIP_Label_a6175487-42af-4492-84fe-2b4054e011bd_SetDate">
    <vt:lpwstr>2020-01-14T15:58:20Z</vt:lpwstr>
  </property>
  <property fmtid="{D5CDD505-2E9C-101B-9397-08002B2CF9AE}" pid="4" name="MSIP_Label_a6175487-42af-4492-84fe-2b4054e011bd_Method">
    <vt:lpwstr>Privileged</vt:lpwstr>
  </property>
  <property fmtid="{D5CDD505-2E9C-101B-9397-08002B2CF9AE}" pid="5" name="MSIP_Label_a6175487-42af-4492-84fe-2b4054e011bd_Name">
    <vt:lpwstr>Public</vt:lpwstr>
  </property>
  <property fmtid="{D5CDD505-2E9C-101B-9397-08002B2CF9AE}" pid="6" name="MSIP_Label_a6175487-42af-4492-84fe-2b4054e011bd_SiteId">
    <vt:lpwstr>76e3e3ff-fce0-45ec-a946-bc44d69a9b7e</vt:lpwstr>
  </property>
  <property fmtid="{D5CDD505-2E9C-101B-9397-08002B2CF9AE}" pid="7" name="MSIP_Label_a6175487-42af-4492-84fe-2b4054e011bd_ActionId">
    <vt:lpwstr>4900c59f-464c-4659-bc55-000078aa7b4b</vt:lpwstr>
  </property>
  <property fmtid="{D5CDD505-2E9C-101B-9397-08002B2CF9AE}" pid="8" name="MSIP_Label_a6175487-42af-4492-84fe-2b4054e011bd_ContentBits">
    <vt:lpwstr>0</vt:lpwstr>
  </property>
</Properties>
</file>