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L9HRVWMTX/Nextcloud_eed/tanzania/Ukaguru Arthroleptis paper and survey data/extinction estimations/"/>
    </mc:Choice>
  </mc:AlternateContent>
  <xr:revisionPtr revIDLastSave="0" documentId="13_ncr:1_{F3B0021D-4931-414D-898E-F8EA1B73A5C4}" xr6:coauthVersionLast="47" xr6:coauthVersionMax="47" xr10:uidLastSave="{00000000-0000-0000-0000-000000000000}"/>
  <bookViews>
    <workbookView xWindow="20120" yWindow="4620" windowWidth="15480" windowHeight="19680" activeTab="2" xr2:uid="{00000000-000D-0000-FFFF-FFFF00000000}"/>
  </bookViews>
  <sheets>
    <sheet name="Threats" sheetId="5" r:id="rId1"/>
    <sheet name="Records" sheetId="6" r:id="rId2"/>
    <sheet name="Surveys" sheetId="7" r:id="rId3"/>
    <sheet name="definitions" sheetId="9" r:id="rId4"/>
    <sheet name="Results" sheetId="10" r:id="rId5"/>
    <sheet name="export" sheetId="8" r:id="rId6"/>
  </sheets>
  <calcPr calcId="191029"/>
  <fileRecoveryPr repairLoad="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13" i="7" l="1"/>
  <c r="H9" i="6"/>
  <c r="N3" i="8"/>
  <c r="M3" i="8"/>
  <c r="L3" i="8"/>
  <c r="E4" i="10"/>
  <c r="D4" i="10"/>
  <c r="D10" i="10" s="1"/>
  <c r="C4" i="10"/>
  <c r="B19" i="10"/>
  <c r="C19" i="10" s="1"/>
  <c r="D19" i="10" s="1"/>
  <c r="B14" i="10"/>
  <c r="C14" i="10" s="1"/>
  <c r="J19" i="10"/>
  <c r="J18" i="10"/>
  <c r="I18" i="10"/>
  <c r="I17" i="10"/>
  <c r="J16" i="10"/>
  <c r="I16" i="10"/>
  <c r="J15" i="10"/>
  <c r="J14" i="10"/>
  <c r="I14" i="10"/>
  <c r="I13" i="10"/>
  <c r="J12" i="10"/>
  <c r="I12" i="10"/>
  <c r="G19" i="10"/>
  <c r="G17" i="10"/>
  <c r="G18" i="10"/>
  <c r="H18" i="10" l="1"/>
  <c r="B18" i="10"/>
  <c r="C18" i="10" s="1"/>
  <c r="D18" i="10" s="1"/>
  <c r="D20" i="10" s="1"/>
  <c r="B13" i="10"/>
  <c r="C13" i="10" s="1"/>
  <c r="C15" i="10" s="1"/>
  <c r="D14" i="10"/>
  <c r="H19" i="10"/>
  <c r="H17" i="10"/>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2" i="7"/>
  <c r="T3" i="8"/>
  <c r="S3" i="8"/>
  <c r="U3" i="8"/>
  <c r="R3" i="8"/>
  <c r="Q3" i="8"/>
  <c r="P3" i="8"/>
  <c r="O3" i="8"/>
  <c r="K3" i="8"/>
  <c r="J3" i="8"/>
  <c r="I3" i="8"/>
  <c r="H3" i="8"/>
  <c r="G3" i="8"/>
  <c r="F3" i="8"/>
  <c r="E3" i="8"/>
  <c r="D3" i="8"/>
  <c r="C3" i="8"/>
  <c r="B3" i="8"/>
  <c r="A3" i="8"/>
  <c r="B7" i="7"/>
  <c r="B6" i="7"/>
  <c r="B5" i="7"/>
  <c r="B4" i="7"/>
  <c r="A2" i="7"/>
  <c r="A2" i="6"/>
  <c r="A4" i="6"/>
  <c r="B4" i="6"/>
  <c r="D4" i="6"/>
  <c r="E4" i="6"/>
  <c r="F4" i="6"/>
  <c r="A5" i="6"/>
  <c r="B5" i="6"/>
  <c r="D5" i="6"/>
  <c r="E5" i="6"/>
  <c r="F5" i="6"/>
  <c r="A6" i="6"/>
  <c r="B6" i="6"/>
  <c r="D6" i="6"/>
  <c r="E6" i="6"/>
  <c r="F6" i="6"/>
  <c r="A7" i="6"/>
  <c r="B7" i="6"/>
  <c r="D7" i="6"/>
  <c r="E7" i="6"/>
  <c r="F7" i="6"/>
  <c r="B16" i="5"/>
  <c r="B15" i="5"/>
  <c r="D13" i="10" l="1"/>
  <c r="D15" i="10" s="1"/>
  <c r="E13" i="10" s="1"/>
  <c r="C20" i="10"/>
  <c r="E18" i="10" s="1"/>
  <c r="V3" i="8"/>
</calcChain>
</file>

<file path=xl/sharedStrings.xml><?xml version="1.0" encoding="utf-8"?>
<sst xmlns="http://schemas.openxmlformats.org/spreadsheetml/2006/main" count="129" uniqueCount="101">
  <si>
    <t>Common name</t>
  </si>
  <si>
    <t>Scientific name</t>
  </si>
  <si>
    <t>Taxon ID</t>
  </si>
  <si>
    <t>Notes</t>
  </si>
  <si>
    <t>P(local)</t>
  </si>
  <si>
    <t>P(spatial)</t>
  </si>
  <si>
    <t>References</t>
  </si>
  <si>
    <t>minimum</t>
  </si>
  <si>
    <t>best</t>
  </si>
  <si>
    <t>maximum</t>
  </si>
  <si>
    <t>Messages:</t>
  </si>
  <si>
    <t>Assessor(s)</t>
  </si>
  <si>
    <t>Enter probabilities:</t>
  </si>
  <si>
    <t>Justification for the values entered:</t>
  </si>
  <si>
    <t>year</t>
  </si>
  <si>
    <t>pci_lower</t>
  </si>
  <si>
    <t>pci_upper</t>
  </si>
  <si>
    <t>Threats</t>
  </si>
  <si>
    <t>Records</t>
  </si>
  <si>
    <t>Please enter the following information in the Threats worksheet only</t>
  </si>
  <si>
    <t>Surveys</t>
  </si>
  <si>
    <t>eps_lower</t>
  </si>
  <si>
    <t>eps_upper</t>
  </si>
  <si>
    <t>pi_lower</t>
  </si>
  <si>
    <t>pi_upper</t>
  </si>
  <si>
    <t>pr_lower</t>
  </si>
  <si>
    <t>pr_upper</t>
  </si>
  <si>
    <t>Probability that the taxon, or recent evidence of it, could have been reliably identified in the survey if it had been recorded</t>
  </si>
  <si>
    <t>passive:</t>
  </si>
  <si>
    <t>Probability that the taxon, or recent evidence of it, would have been recorded in the survey</t>
  </si>
  <si>
    <t>Scientific name*</t>
  </si>
  <si>
    <t>Assessor(s)*</t>
  </si>
  <si>
    <t>Assessment year*</t>
  </si>
  <si>
    <t>*required</t>
  </si>
  <si>
    <t>Comments on the assessment process (incl. the information entered in all 3 worksheets)</t>
  </si>
  <si>
    <t>Red List category</t>
  </si>
  <si>
    <t>Assessment year</t>
  </si>
  <si>
    <t>Assessors</t>
  </si>
  <si>
    <t>P(local)-best</t>
  </si>
  <si>
    <t>P(spatial)-best</t>
  </si>
  <si>
    <t>year of first record</t>
  </si>
  <si>
    <t>year of last record</t>
  </si>
  <si>
    <t>number of years of records</t>
  </si>
  <si>
    <t>year of first survey</t>
  </si>
  <si>
    <t>year of last survey</t>
  </si>
  <si>
    <t>This worksheet is for exporting the data to another file. Please do not change.</t>
  </si>
  <si>
    <t>Approximate number of hours you spent on collating and entering the data for this species only, on all 3 worksheets (Threats, Records, Surveys). Include time for consulting experts, but do not include time to learn the system, or "downtime" (e.g., while waiting to hear back from an expert).</t>
  </si>
  <si>
    <r>
      <rPr>
        <b/>
        <i/>
        <sz val="12"/>
        <color rgb="FF000000"/>
        <rFont val="Book Antiqua"/>
        <family val="1"/>
      </rPr>
      <t>P(local)</t>
    </r>
    <r>
      <rPr>
        <sz val="12"/>
        <color rgb="FF000000"/>
        <rFont val="Book Antiqua"/>
        <family val="1"/>
      </rPr>
      <t xml:space="preserve"> -- the probability that the combination of threats affecting the species occurred for a sufficient duration and were sufficiently severe that they caused local extinction. Estimating </t>
    </r>
    <r>
      <rPr>
        <i/>
        <sz val="12"/>
        <color rgb="FF000000"/>
        <rFont val="Book Antiqua"/>
        <family val="1"/>
      </rPr>
      <t>P(local)</t>
    </r>
    <r>
      <rPr>
        <sz val="12"/>
        <color rgb="FF000000"/>
        <rFont val="Book Antiqua"/>
        <family val="1"/>
      </rPr>
      <t xml:space="preserve"> requires assessors to draw on the history of the impacts of threats on populations of the target taxon. A relevant historical observation, for example, would be that the taxon disappeared from an area shortly after the introduction of an invasive alien predator. It may also draw on examples where the threats have caused ecologically similar or phylogenetically related taxa to become extinct at a particular location. Inferences about which taxa are ‘ecologically similar or related’ may be based on life history (e.g. life cycle structure, dependence on hosts, body size, diet), habitat ecology (e.g. microhabitat type, breeding sites) and/or phylogeny. </t>
    </r>
  </si>
  <si>
    <t>Definitions</t>
  </si>
  <si>
    <r>
      <rPr>
        <b/>
        <i/>
        <sz val="12"/>
        <color rgb="FF000000"/>
        <rFont val="Book Antiqua"/>
        <family val="1"/>
      </rPr>
      <t>P(spatial)</t>
    </r>
    <r>
      <rPr>
        <sz val="12"/>
        <color rgb="FF000000"/>
        <rFont val="Book Antiqua"/>
        <family val="1"/>
      </rPr>
      <t xml:space="preserve"> -- the probability that the threats occurred over the entire range of the species. Estimating </t>
    </r>
    <r>
      <rPr>
        <i/>
        <sz val="12"/>
        <color rgb="FF000000"/>
        <rFont val="Book Antiqua"/>
        <family val="1"/>
      </rPr>
      <t>P(spatial)</t>
    </r>
    <r>
      <rPr>
        <sz val="12"/>
        <color rgb="FF000000"/>
        <rFont val="Book Antiqua"/>
        <family val="1"/>
      </rPr>
      <t xml:space="preserve">requires assessors to evaluate two components: (i) the likelihood that the threats (with sufficient severity and duration to have caused local extinction) operated throughout the entire range of the taxon (i.e. distribution of habitat and/or individuals, as appropriate); and (ii) the certainty with which the range limits are known. Relevant considerations for the first component include whether the threats operated in such a pattern as to have caused extinction throughout the taxon's range. This may be influenced by the spatial occurrence of different threats, dispersal dynamics, migration patterns and patch dynamics, as well as species life-history traits and cultural factors that influence species susceptibility to threats (see Keith et al. 2017 for further discussion). Relevant factors to consider for the second component (range limits) include taxonomic uncertainty, reliability of records and whether potential habitat outside the confirmed range has been adequately searched. These uncertainties can be incorporated into estimates of </t>
    </r>
    <r>
      <rPr>
        <i/>
        <sz val="12"/>
        <color rgb="FF000000"/>
        <rFont val="Book Antiqua"/>
        <family val="1"/>
      </rPr>
      <t>P(spatial)</t>
    </r>
    <r>
      <rPr>
        <sz val="12"/>
        <color rgb="FF000000"/>
        <rFont val="Book Antiqua"/>
        <family val="1"/>
      </rPr>
      <t xml:space="preserve"> by setting upper and lower bounds taking into account plausible maximum and minimum extents of the species range. </t>
    </r>
  </si>
  <si>
    <r>
      <t xml:space="preserve">If the taxon is recorded multiple times in a given year, enter only one row, with the </t>
    </r>
    <r>
      <rPr>
        <i/>
        <sz val="12"/>
        <color rgb="FF000000"/>
        <rFont val="Book Antiqua"/>
        <family val="1"/>
      </rPr>
      <t>p(ci)</t>
    </r>
    <r>
      <rPr>
        <sz val="12"/>
        <color rgb="FF000000"/>
        <rFont val="Book Antiqua"/>
        <family val="1"/>
      </rPr>
      <t xml:space="preserve"> value for the record with the highest likelihood of being valid (i.e., enter only 1 line for each year with at least 1 record, regardless of the number of records during that year).</t>
    </r>
  </si>
  <si>
    <r>
      <rPr>
        <b/>
        <i/>
        <sz val="12"/>
        <color rgb="FF000000"/>
        <rFont val="Book Antiqua"/>
        <family val="1"/>
      </rPr>
      <t>p(ci)</t>
    </r>
    <r>
      <rPr>
        <i/>
        <sz val="12"/>
        <color rgb="FF000000"/>
        <rFont val="Book Antiqua"/>
        <family val="1"/>
      </rPr>
      <t xml:space="preserve"> -- </t>
    </r>
    <r>
      <rPr>
        <sz val="12"/>
        <color rgb="FF000000"/>
        <rFont val="Book Antiqua"/>
        <family val="1"/>
      </rPr>
      <t xml:space="preserve">the probability that the taxon is correctly identified as extant. This probability depends on the type and quality of evidence, similarity of the individual recorded to taxa with which it could potentially be confused, circumstances of the record and the skill and experience of the recorder. </t>
    </r>
  </si>
  <si>
    <r>
      <t xml:space="preserve">ε </t>
    </r>
    <r>
      <rPr>
        <sz val="12"/>
        <color rgb="FF000000"/>
        <rFont val="Book Antiqua"/>
        <family val="1"/>
      </rPr>
      <t xml:space="preserve">(epsilon) -- the proportion of the taxon's habitat within its likely entire range that was surveyed </t>
    </r>
    <r>
      <rPr>
        <sz val="12"/>
        <color rgb="FF000000"/>
        <rFont val="Cambria"/>
        <family val="1"/>
      </rPr>
      <t>(or covered by passive surveillance).</t>
    </r>
  </si>
  <si>
    <r>
      <t>p(r) --</t>
    </r>
    <r>
      <rPr>
        <sz val="14"/>
        <color rgb="FF000000"/>
        <rFont val="Book Antiqua"/>
        <family val="1"/>
      </rPr>
      <t xml:space="preserve"> </t>
    </r>
    <r>
      <rPr>
        <sz val="12"/>
        <color rgb="FF000000"/>
        <rFont val="Book Antiqua"/>
        <family val="1"/>
      </rPr>
      <t xml:space="preserve">the probability that the taxon, or recent evidence of it, would have been recorded in the survey, if it were present. This depends on aspects of detectability, including body size, behavior (e.g., activity and movement patterns, shyness, tendency to skulk, phenology, vocalization, sociality), degree of crypsis, local abundance, and accessibility to/searchability of its habitat and microhabitat. Assessors should also consider the adequacy of the survey considering: 
(i) its timing (seasonality, diurnality, time since disturbance); 
(ii) its duration; 
(iii) sampling and detection skill of the observers; 
(iv) appropriateness of the techniques used (e.g., trap style, mist-net, sound recording, playback) and their application (e.g., height of mist-nets, location of cameras, positioning of malaise traps); and 
(v) sampling intensity (e.g., length of transects, density of cameras) and design (e.g., sample stratification).
</t>
    </r>
  </si>
  <si>
    <r>
      <t>p(i)</t>
    </r>
    <r>
      <rPr>
        <sz val="14"/>
        <color rgb="FF000000"/>
        <rFont val="Book Antiqua"/>
        <family val="1"/>
      </rPr>
      <t xml:space="preserve">, </t>
    </r>
    <r>
      <rPr>
        <sz val="12"/>
        <color rgb="FF000000"/>
        <rFont val="Book Antiqua"/>
        <family val="1"/>
      </rPr>
      <t xml:space="preserve">the probability that the taxon, or recent evidence of it, could have been reliably identified in the survey if it had been recorded.  This depends on the verifiability of the record; that is, the likelihood that the recorded taxon could be distinguished from a similar taxon (e.g., a congener) given its distinctiveness (e.g., in appearance, morphology, vocalizations, behaviour), and the identification skill of the observers. Assessors must consider all signs of recent evidence (e.g. scat, spoor, nests, owl pellets, woodpecker bark peelings, shells, etc.) and all life-stages at the time of the survey; for example, the mature life-form may be highly distinctive, but the juvenile/seed/ larval/dormant life-stages may be extremely difficult to distinguish from similar taxa.  </t>
    </r>
  </si>
  <si>
    <t>the probability that the combination of threats affecting the species occurred for a sufficient duration and were sufficiently severe that they caused local extinction.</t>
  </si>
  <si>
    <t>the probability that the threats occurred over the entire range of the species.</t>
  </si>
  <si>
    <t>pci_best</t>
  </si>
  <si>
    <t>eps_best</t>
  </si>
  <si>
    <t>pr_best</t>
  </si>
  <si>
    <t>pi_best</t>
  </si>
  <si>
    <t>Proportion of the taxon's range covered (ε; epsilon)</t>
  </si>
  <si>
    <t>DEDICATED SURVEYS: Enter only one row per year. See instructions.</t>
  </si>
  <si>
    <r>
      <t xml:space="preserve">For each year the taxon was recorded, enter the minimum, best-estimate, and maximum values for pci, the probability that it was correctly identified. </t>
    </r>
    <r>
      <rPr>
        <b/>
        <u/>
        <sz val="11"/>
        <color rgb="FFFF0000"/>
        <rFont val="Calibri"/>
        <family val="2"/>
      </rPr>
      <t xml:space="preserve">Enter only one row per year. </t>
    </r>
    <r>
      <rPr>
        <b/>
        <u/>
        <sz val="11"/>
        <color theme="10"/>
        <rFont val="Calibri"/>
        <family val="2"/>
      </rPr>
      <t>See instructions.</t>
    </r>
  </si>
  <si>
    <t>number of years of dedicated surveys</t>
  </si>
  <si>
    <t>number of years of passive surveys</t>
  </si>
  <si>
    <t>P(local)-min</t>
  </si>
  <si>
    <t>P(spatial)-min</t>
  </si>
  <si>
    <t>P(local)-max</t>
  </si>
  <si>
    <t>P(spatial)-max</t>
  </si>
  <si>
    <t>P(E) = Probability that the species is extinct</t>
  </si>
  <si>
    <t>CR(PE) threshold</t>
  </si>
  <si>
    <t>EX threshold</t>
  </si>
  <si>
    <t>For plotting; do not change.</t>
  </si>
  <si>
    <r>
      <rPr>
        <b/>
        <sz val="11"/>
        <color rgb="FFC00000"/>
        <rFont val="Consolas"/>
        <family val="3"/>
      </rPr>
      <t xml:space="preserve">Enter from </t>
    </r>
    <r>
      <rPr>
        <b/>
        <i/>
        <sz val="11"/>
        <color rgb="FFC00000"/>
        <rFont val="Consolas"/>
        <family val="3"/>
      </rPr>
      <t>Species</t>
    </r>
    <r>
      <rPr>
        <b/>
        <sz val="11"/>
        <color rgb="FFC00000"/>
        <rFont val="Consolas"/>
        <family val="3"/>
      </rPr>
      <t>-EXTINCT.csv</t>
    </r>
  </si>
  <si>
    <t>Threats Model</t>
  </si>
  <si>
    <t>Records and Surveys Model</t>
  </si>
  <si>
    <t>Do not change (from Threats worksheet)</t>
  </si>
  <si>
    <t>weighted average P(E)</t>
  </si>
  <si>
    <t>uncertainty range width</t>
  </si>
  <si>
    <t>weight=1/range</t>
  </si>
  <si>
    <t>weight=1-range</t>
  </si>
  <si>
    <t>average P(E)</t>
  </si>
  <si>
    <t>R&amp;S model-Pex-min</t>
  </si>
  <si>
    <t>R&amp;S model-Pex-best</t>
  </si>
  <si>
    <t>R&amp;S model-Pex-max</t>
  </si>
  <si>
    <t>Surveys are unsuccessful efforts to locate the species (i.e., they do not result in a record).</t>
  </si>
  <si>
    <t xml:space="preserve">PASSIVE SURVEYS: Opportunistic surveillance that is assumed for EVERY year without a record or a dedicated survey. </t>
  </si>
  <si>
    <r>
      <t xml:space="preserve">Enter the assessors and year of </t>
    </r>
    <r>
      <rPr>
        <b/>
        <sz val="11"/>
        <color rgb="FFFF0000"/>
        <rFont val="Arial"/>
        <family val="2"/>
      </rPr>
      <t>this assessment</t>
    </r>
    <r>
      <rPr>
        <sz val="11"/>
        <color rgb="FFFF0000"/>
        <rFont val="Arial"/>
        <family val="2"/>
      </rPr>
      <t xml:space="preserve"> </t>
    </r>
    <r>
      <rPr>
        <b/>
        <sz val="11"/>
        <color rgb="FFFF0000"/>
        <rFont val="Arial"/>
        <family val="2"/>
      </rPr>
      <t xml:space="preserve">of EX </t>
    </r>
    <r>
      <rPr>
        <sz val="11"/>
        <color rgb="FFFF0000"/>
        <rFont val="Arial"/>
        <family val="2"/>
      </rPr>
      <t>(</t>
    </r>
    <r>
      <rPr>
        <u/>
        <sz val="11"/>
        <color rgb="FFFF0000"/>
        <rFont val="Arial"/>
        <family val="2"/>
      </rPr>
      <t>not</t>
    </r>
    <r>
      <rPr>
        <sz val="11"/>
        <color rgb="FFFF0000"/>
        <rFont val="Arial"/>
        <family val="2"/>
      </rPr>
      <t xml:space="preserve"> necessarily a Red List assessment)</t>
    </r>
  </si>
  <si>
    <r>
      <rPr>
        <b/>
        <sz val="11"/>
        <color rgb="FF000000"/>
        <rFont val="Arial"/>
        <family val="2"/>
      </rPr>
      <t>Effort</t>
    </r>
    <r>
      <rPr>
        <sz val="11"/>
        <color rgb="FF000000"/>
        <rFont val="Arial"/>
        <family val="2"/>
      </rPr>
      <t xml:space="preserve"> (hours)
(optional)</t>
    </r>
  </si>
  <si>
    <t>Feedback on the applicability of the proposed methods to this species (optional)</t>
  </si>
  <si>
    <t>version 5</t>
  </si>
  <si>
    <t>Enter only in blue-shaded cells. See instructions in separate document.</t>
  </si>
  <si>
    <t>see Red List Guidelines for interpretation of the results</t>
  </si>
  <si>
    <t>http://www.iucnredlist.org/documents/RedListGuidelines.pdf</t>
  </si>
  <si>
    <r>
      <t>This worksheet gives brief definitions and explanations for the data to be entered. For detailed guidance, please see the document "</t>
    </r>
    <r>
      <rPr>
        <b/>
        <i/>
        <sz val="12"/>
        <color rgb="FF000000"/>
        <rFont val="Book Antiqua"/>
        <family val="1"/>
      </rPr>
      <t>EX Instructions"</t>
    </r>
    <r>
      <rPr>
        <sz val="12"/>
        <color rgb="FF000000"/>
        <rFont val="Book Antiqua"/>
        <family val="1"/>
      </rPr>
      <t xml:space="preserve"> accompanying this data file. and the Red List Guidelines available from </t>
    </r>
    <r>
      <rPr>
        <sz val="10"/>
        <color rgb="FF000000"/>
        <rFont val="Arial"/>
        <family val="2"/>
      </rPr>
      <t/>
    </r>
  </si>
  <si>
    <t>Cr</t>
  </si>
  <si>
    <t>Lyakurwa, Liedtke, Loader</t>
  </si>
  <si>
    <t>Nectophrynoides laticeps</t>
  </si>
  <si>
    <t>Wide-headed Viviparous Toad</t>
  </si>
  <si>
    <t>16950012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</si>
</sst>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2" x14ac:knownFonts="1">
    <font>
      <sz val="11"/>
      <color rgb="FF000000"/>
      <name val="Calibri"/>
    </font>
    <font>
      <b/>
      <sz val="10"/>
      <color rgb="FF000000"/>
      <name val="Arial"/>
      <family val="2"/>
    </font>
    <font>
      <b/>
      <i/>
      <sz val="10"/>
      <color rgb="FF000000"/>
      <name val="Arial"/>
      <family val="2"/>
    </font>
    <font>
      <b/>
      <sz val="11"/>
      <color rgb="FF000000"/>
      <name val="Calibri"/>
      <family val="2"/>
    </font>
    <font>
      <i/>
      <sz val="11"/>
      <color rgb="FF000000"/>
      <name val="Calibri"/>
      <family val="2"/>
    </font>
    <font>
      <i/>
      <sz val="11"/>
      <color rgb="FF000000"/>
      <name val="Arial"/>
      <family val="2"/>
    </font>
    <font>
      <sz val="11"/>
      <color rgb="FF000000"/>
      <name val="Arial"/>
      <family val="2"/>
    </font>
    <font>
      <i/>
      <sz val="10"/>
      <color rgb="FF000000"/>
      <name val="Arial"/>
      <family val="2"/>
    </font>
    <font>
      <b/>
      <sz val="11"/>
      <color rgb="FF000000"/>
      <name val="Arial"/>
      <family val="2"/>
    </font>
    <font>
      <b/>
      <sz val="11"/>
      <color rgb="FFFF0000"/>
      <name val="Arial"/>
      <family val="2"/>
    </font>
    <font>
      <b/>
      <sz val="12"/>
      <color rgb="FFFF0000"/>
      <name val="Calibri"/>
      <family val="2"/>
    </font>
    <font>
      <b/>
      <sz val="14"/>
      <color rgb="FFFF0000"/>
      <name val="Arial"/>
      <family val="2"/>
    </font>
    <font>
      <b/>
      <i/>
      <u/>
      <sz val="11"/>
      <color rgb="FF000000"/>
      <name val="Calibri"/>
      <family val="2"/>
    </font>
    <font>
      <sz val="9"/>
      <color rgb="FF0070C0"/>
      <name val="Lucida Console"/>
      <family val="3"/>
    </font>
    <font>
      <b/>
      <sz val="10"/>
      <color rgb="FF000000"/>
      <name val="Arial Narrow"/>
      <family val="2"/>
    </font>
    <font>
      <sz val="10"/>
      <color rgb="FF000000"/>
      <name val="Arial"/>
      <family val="2"/>
    </font>
    <font>
      <sz val="11"/>
      <color rgb="FFFF0000"/>
      <name val="Arial"/>
      <family val="2"/>
    </font>
    <font>
      <b/>
      <sz val="9"/>
      <color rgb="FF000000"/>
      <name val="Arial"/>
      <family val="2"/>
    </font>
    <font>
      <u/>
      <sz val="11"/>
      <color rgb="FFFF0000"/>
      <name val="Arial"/>
      <family val="2"/>
    </font>
    <font>
      <sz val="11"/>
      <color rgb="FF000000"/>
      <name val="Calibri"/>
      <family val="2"/>
    </font>
    <font>
      <i/>
      <sz val="12"/>
      <color rgb="FF000000"/>
      <name val="Book Antiqua"/>
      <family val="1"/>
    </font>
    <font>
      <sz val="12"/>
      <color rgb="FF000000"/>
      <name val="Book Antiqua"/>
      <family val="1"/>
    </font>
    <font>
      <b/>
      <i/>
      <sz val="12"/>
      <color rgb="FF000000"/>
      <name val="Book Antiqua"/>
      <family val="1"/>
    </font>
    <font>
      <u/>
      <sz val="11"/>
      <color theme="10"/>
      <name val="Calibri"/>
      <family val="2"/>
    </font>
    <font>
      <u/>
      <sz val="10"/>
      <color theme="10"/>
      <name val="Arial"/>
      <family val="2"/>
    </font>
    <font>
      <sz val="14"/>
      <color rgb="FF000000"/>
      <name val="Book Antiqua"/>
      <family val="1"/>
    </font>
    <font>
      <b/>
      <sz val="14"/>
      <color rgb="FF000000"/>
      <name val="Book Antiqua"/>
      <family val="1"/>
    </font>
    <font>
      <sz val="12"/>
      <color rgb="FF000000"/>
      <name val="Cambria"/>
      <family val="1"/>
    </font>
    <font>
      <b/>
      <i/>
      <sz val="14"/>
      <color rgb="FF000000"/>
      <name val="Book Antiqua"/>
      <family val="1"/>
    </font>
    <font>
      <b/>
      <u/>
      <sz val="11"/>
      <color theme="10"/>
      <name val="Calibri"/>
      <family val="2"/>
    </font>
    <font>
      <b/>
      <u/>
      <sz val="11"/>
      <color rgb="FFFF0000"/>
      <name val="Calibri"/>
      <family val="2"/>
    </font>
    <font>
      <b/>
      <sz val="12"/>
      <color rgb="FF000000"/>
      <name val="Arial"/>
      <family val="2"/>
    </font>
    <font>
      <sz val="12"/>
      <color rgb="FF000000"/>
      <name val="Calibri"/>
      <family val="2"/>
    </font>
    <font>
      <b/>
      <i/>
      <sz val="11"/>
      <color rgb="FFC00000"/>
      <name val="Consolas"/>
      <family val="3"/>
    </font>
    <font>
      <b/>
      <sz val="11"/>
      <color rgb="FFC00000"/>
      <name val="Consolas"/>
      <family val="3"/>
    </font>
    <font>
      <b/>
      <sz val="11"/>
      <color theme="4" tint="-0.499984740745262"/>
      <name val="Calibri"/>
      <family val="2"/>
    </font>
    <font>
      <b/>
      <sz val="14"/>
      <color rgb="FF000000"/>
      <name val="Calibri"/>
      <family val="2"/>
    </font>
    <font>
      <b/>
      <sz val="11"/>
      <color theme="5" tint="-0.249977111117893"/>
      <name val="Calibri"/>
      <family val="2"/>
    </font>
    <font>
      <b/>
      <sz val="12"/>
      <color rgb="FF000000"/>
      <name val="Calibri"/>
      <family val="2"/>
    </font>
    <font>
      <b/>
      <i/>
      <sz val="11"/>
      <color rgb="FFFF0000"/>
      <name val="Arial"/>
      <family val="2"/>
    </font>
    <font>
      <b/>
      <i/>
      <sz val="11"/>
      <color rgb="FFFF0000"/>
      <name val="Calibri"/>
      <family val="2"/>
    </font>
    <font>
      <b/>
      <i/>
      <sz val="11"/>
      <color rgb="FFC0000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s>
  <borders count="30">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23" fillId="0" borderId="0" applyNumberFormat="0" applyFill="0" applyBorder="0" applyAlignment="0" applyProtection="0">
      <alignment vertical="top"/>
      <protection locked="0"/>
    </xf>
  </cellStyleXfs>
  <cellXfs count="12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8" fillId="0" borderId="0" xfId="0" applyFont="1"/>
    <xf numFmtId="0" fontId="6" fillId="0" borderId="0" xfId="0" applyFont="1"/>
    <xf numFmtId="0" fontId="6" fillId="0" borderId="0" xfId="0" applyFont="1" applyAlignment="1">
      <alignment vertical="center"/>
    </xf>
    <xf numFmtId="0" fontId="5" fillId="0" borderId="3" xfId="0" applyFont="1" applyBorder="1"/>
    <xf numFmtId="0" fontId="9" fillId="3" borderId="4" xfId="0" applyFont="1" applyFill="1" applyBorder="1"/>
    <xf numFmtId="0" fontId="6" fillId="3" borderId="4" xfId="0" applyFont="1" applyFill="1" applyBorder="1"/>
    <xf numFmtId="0" fontId="6" fillId="3" borderId="5" xfId="0" applyFont="1" applyFill="1" applyBorder="1"/>
    <xf numFmtId="0" fontId="6" fillId="0" borderId="6" xfId="0" applyFont="1" applyBorder="1"/>
    <xf numFmtId="0" fontId="9" fillId="3" borderId="7" xfId="0" applyFont="1" applyFill="1" applyBorder="1"/>
    <xf numFmtId="0" fontId="6" fillId="3" borderId="7" xfId="0" applyFont="1" applyFill="1" applyBorder="1"/>
    <xf numFmtId="0" fontId="6" fillId="3" borderId="8" xfId="0" applyFont="1" applyFill="1" applyBorder="1"/>
    <xf numFmtId="0" fontId="1" fillId="0" borderId="1" xfId="0" applyFont="1" applyBorder="1" applyAlignment="1">
      <alignment vertical="center"/>
    </xf>
    <xf numFmtId="0" fontId="6" fillId="0" borderId="0" xfId="0" applyFont="1" applyAlignment="1">
      <alignment horizontal="center"/>
    </xf>
    <xf numFmtId="0" fontId="5" fillId="0" borderId="0" xfId="0" applyFont="1" applyAlignment="1">
      <alignment vertical="center"/>
    </xf>
    <xf numFmtId="0" fontId="1" fillId="0" borderId="0" xfId="0" applyFont="1" applyAlignment="1">
      <alignment wrapText="1"/>
    </xf>
    <xf numFmtId="0" fontId="0" fillId="0" borderId="1" xfId="0" applyBorder="1"/>
    <xf numFmtId="0" fontId="3" fillId="0" borderId="1" xfId="0" applyFont="1" applyBorder="1" applyAlignment="1">
      <alignment horizontal="center"/>
    </xf>
    <xf numFmtId="0" fontId="2" fillId="0" borderId="0" xfId="0" applyFont="1"/>
    <xf numFmtId="49" fontId="6" fillId="0" borderId="1" xfId="0" applyNumberFormat="1" applyFont="1" applyBorder="1" applyAlignment="1">
      <alignment vertical="center"/>
    </xf>
    <xf numFmtId="0" fontId="3" fillId="0" borderId="1" xfId="0" applyFont="1" applyBorder="1"/>
    <xf numFmtId="0" fontId="4" fillId="0" borderId="2" xfId="0" applyFont="1" applyBorder="1"/>
    <xf numFmtId="0" fontId="11" fillId="0" borderId="0" xfId="0" applyFont="1"/>
    <xf numFmtId="0" fontId="9" fillId="0" borderId="1" xfId="0" applyFont="1" applyBorder="1"/>
    <xf numFmtId="0" fontId="10" fillId="0" borderId="4" xfId="0" applyFont="1" applyBorder="1"/>
    <xf numFmtId="0" fontId="10" fillId="0" borderId="1" xfId="0" applyFont="1" applyBorder="1"/>
    <xf numFmtId="0" fontId="12" fillId="0" borderId="0" xfId="0" applyFont="1"/>
    <xf numFmtId="0" fontId="13" fillId="0" borderId="0" xfId="0" applyFont="1"/>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1" xfId="0" applyFont="1" applyBorder="1" applyAlignment="1">
      <alignment horizontal="left" vertical="center" wrapText="1"/>
    </xf>
    <xf numFmtId="0" fontId="6" fillId="0" borderId="1" xfId="0" applyFont="1" applyBorder="1" applyAlignment="1">
      <alignment horizontal="center" vertical="center"/>
    </xf>
    <xf numFmtId="0" fontId="7" fillId="0" borderId="1" xfId="0" applyFont="1" applyBorder="1" applyAlignment="1">
      <alignment vertical="center"/>
    </xf>
    <xf numFmtId="49" fontId="16" fillId="0" borderId="1" xfId="0" applyNumberFormat="1" applyFont="1" applyBorder="1" applyAlignment="1">
      <alignment vertical="center"/>
    </xf>
    <xf numFmtId="0" fontId="17" fillId="0" borderId="1" xfId="0" applyFont="1" applyBorder="1" applyAlignment="1">
      <alignment horizontal="left" vertical="center"/>
    </xf>
    <xf numFmtId="0" fontId="5" fillId="0" borderId="0" xfId="0" applyFont="1" applyAlignment="1">
      <alignment vertical="top" wrapText="1"/>
    </xf>
    <xf numFmtId="0" fontId="19" fillId="0" borderId="0" xfId="0" applyFont="1"/>
    <xf numFmtId="0" fontId="19" fillId="0" borderId="0" xfId="0" applyFont="1" applyAlignment="1">
      <alignment wrapText="1"/>
    </xf>
    <xf numFmtId="0" fontId="0" fillId="0" borderId="0" xfId="0" applyAlignment="1">
      <alignment wrapText="1"/>
    </xf>
    <xf numFmtId="0" fontId="10" fillId="0" borderId="0" xfId="0" applyFont="1"/>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0" fontId="24" fillId="0" borderId="0" xfId="1" applyFont="1" applyAlignment="1" applyProtection="1">
      <alignment horizontal="left" vertical="center" wrapText="1"/>
    </xf>
    <xf numFmtId="0" fontId="26" fillId="0" borderId="0" xfId="0" applyFont="1" applyAlignment="1">
      <alignment horizontal="left" vertical="top" wrapText="1"/>
    </xf>
    <xf numFmtId="0" fontId="3" fillId="0" borderId="1" xfId="0" applyFont="1" applyBorder="1" applyAlignment="1">
      <alignment horizontal="left" vertical="center" wrapText="1"/>
    </xf>
    <xf numFmtId="0" fontId="0" fillId="0" borderId="0" xfId="0" applyAlignment="1">
      <alignment vertical="center"/>
    </xf>
    <xf numFmtId="0" fontId="4" fillId="0" borderId="1" xfId="0" applyFont="1" applyBorder="1"/>
    <xf numFmtId="0" fontId="16" fillId="0" borderId="0" xfId="0" applyFont="1"/>
    <xf numFmtId="0" fontId="6" fillId="0" borderId="2" xfId="0" applyFont="1" applyBorder="1" applyAlignment="1">
      <alignment horizontal="center" vertical="center"/>
    </xf>
    <xf numFmtId="0" fontId="19" fillId="0" borderId="1" xfId="0" applyFont="1" applyBorder="1"/>
    <xf numFmtId="0" fontId="0" fillId="4" borderId="14" xfId="0" applyFill="1" applyBorder="1"/>
    <xf numFmtId="0" fontId="0" fillId="4" borderId="15" xfId="0" applyFill="1" applyBorder="1"/>
    <xf numFmtId="0" fontId="0" fillId="4" borderId="1" xfId="0" applyFill="1" applyBorder="1"/>
    <xf numFmtId="0" fontId="0" fillId="4" borderId="17" xfId="0" applyFill="1" applyBorder="1"/>
    <xf numFmtId="0" fontId="19" fillId="4" borderId="16" xfId="0" applyFont="1" applyFill="1" applyBorder="1"/>
    <xf numFmtId="0" fontId="19" fillId="4" borderId="1" xfId="0" applyFont="1" applyFill="1" applyBorder="1"/>
    <xf numFmtId="0" fontId="0" fillId="4" borderId="16" xfId="0" applyFill="1" applyBorder="1"/>
    <xf numFmtId="0" fontId="0" fillId="4" borderId="18" xfId="0" applyFill="1" applyBorder="1"/>
    <xf numFmtId="0" fontId="0" fillId="4" borderId="19" xfId="0" applyFill="1" applyBorder="1"/>
    <xf numFmtId="0" fontId="0" fillId="4" borderId="20" xfId="0" applyFill="1" applyBorder="1"/>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19" fillId="4" borderId="21" xfId="0" applyFont="1" applyFill="1" applyBorder="1" applyAlignment="1">
      <alignment horizontal="center" vertical="center" wrapText="1"/>
    </xf>
    <xf numFmtId="0" fontId="19" fillId="4" borderId="22" xfId="0" applyFont="1" applyFill="1" applyBorder="1" applyAlignment="1">
      <alignment horizontal="center" vertical="center" wrapText="1"/>
    </xf>
    <xf numFmtId="0" fontId="0" fillId="4" borderId="22" xfId="0" applyFill="1" applyBorder="1" applyAlignment="1">
      <alignment horizontal="center" vertical="center" wrapText="1"/>
    </xf>
    <xf numFmtId="0" fontId="19" fillId="4" borderId="23" xfId="0" applyFont="1" applyFill="1" applyBorder="1" applyAlignment="1">
      <alignment horizontal="center" vertical="center" wrapText="1"/>
    </xf>
    <xf numFmtId="0" fontId="0" fillId="4" borderId="16" xfId="0" applyFill="1" applyBorder="1" applyAlignment="1">
      <alignment horizontal="center" vertical="center"/>
    </xf>
    <xf numFmtId="2" fontId="36" fillId="4" borderId="17" xfId="0" applyNumberFormat="1" applyFont="1"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31" fillId="0" borderId="1" xfId="0" applyFont="1" applyBorder="1" applyAlignment="1">
      <alignment horizontal="center" vertical="center" wrapText="1"/>
    </xf>
    <xf numFmtId="0" fontId="19" fillId="0" borderId="1" xfId="0" applyFont="1" applyBorder="1" applyAlignment="1">
      <alignment horizontal="center" vertical="center" wrapText="1"/>
    </xf>
    <xf numFmtId="2" fontId="36" fillId="0" borderId="1" xfId="0" applyNumberFormat="1" applyFont="1" applyBorder="1" applyAlignment="1">
      <alignment horizontal="center" vertical="center"/>
    </xf>
    <xf numFmtId="0" fontId="0" fillId="0" borderId="1" xfId="0" applyBorder="1" applyAlignment="1">
      <alignment horizontal="center" vertical="center"/>
    </xf>
    <xf numFmtId="0" fontId="0" fillId="4" borderId="26" xfId="0" applyFill="1" applyBorder="1" applyAlignment="1">
      <alignment horizontal="center" vertical="center"/>
    </xf>
    <xf numFmtId="0" fontId="0" fillId="4" borderId="4" xfId="0" applyFill="1" applyBorder="1" applyAlignment="1">
      <alignment horizontal="center" vertical="center"/>
    </xf>
    <xf numFmtId="2" fontId="36" fillId="4" borderId="27" xfId="0" applyNumberFormat="1" applyFont="1" applyFill="1" applyBorder="1" applyAlignment="1">
      <alignment horizontal="center" vertical="center"/>
    </xf>
    <xf numFmtId="0" fontId="19" fillId="4" borderId="28" xfId="0" applyFont="1" applyFill="1" applyBorder="1" applyAlignment="1">
      <alignment horizontal="center" vertical="center"/>
    </xf>
    <xf numFmtId="164" fontId="38" fillId="4" borderId="29" xfId="0" applyNumberFormat="1" applyFont="1" applyFill="1" applyBorder="1" applyAlignment="1">
      <alignment horizontal="center" vertical="center"/>
    </xf>
    <xf numFmtId="0" fontId="0" fillId="2" borderId="2" xfId="0" applyFill="1" applyBorder="1" applyProtection="1">
      <protection locked="0"/>
    </xf>
    <xf numFmtId="0" fontId="19" fillId="2" borderId="2" xfId="0" applyFont="1" applyFill="1" applyBorder="1" applyProtection="1">
      <protection locked="0"/>
    </xf>
    <xf numFmtId="0" fontId="6" fillId="2" borderId="2" xfId="0" applyFont="1" applyFill="1" applyBorder="1" applyAlignment="1" applyProtection="1">
      <alignment horizontal="center" vertical="center"/>
      <protection locked="0"/>
    </xf>
    <xf numFmtId="0" fontId="6" fillId="2" borderId="2" xfId="0" applyFont="1" applyFill="1" applyBorder="1" applyProtection="1">
      <protection locked="0"/>
    </xf>
    <xf numFmtId="0" fontId="9" fillId="0" borderId="1" xfId="0" applyFont="1" applyBorder="1" applyAlignment="1">
      <alignment vertical="top"/>
    </xf>
    <xf numFmtId="0" fontId="9" fillId="0" borderId="1" xfId="0" applyFont="1" applyBorder="1" applyAlignment="1">
      <alignment vertical="top" wrapText="1"/>
    </xf>
    <xf numFmtId="0" fontId="39" fillId="0" borderId="0" xfId="0" applyFont="1"/>
    <xf numFmtId="0" fontId="40" fillId="0" borderId="0" xfId="0" applyFont="1"/>
    <xf numFmtId="0" fontId="41" fillId="0" borderId="0" xfId="0" applyFont="1"/>
    <xf numFmtId="0" fontId="6" fillId="0" borderId="0" xfId="0" applyFont="1" applyAlignment="1">
      <alignment vertical="center" wrapText="1"/>
    </xf>
    <xf numFmtId="0" fontId="34" fillId="0" borderId="2" xfId="0" applyFont="1" applyBorder="1"/>
    <xf numFmtId="0" fontId="33" fillId="0" borderId="2" xfId="0" applyFont="1" applyBorder="1"/>
    <xf numFmtId="0" fontId="37" fillId="0" borderId="2" xfId="0" applyFont="1" applyBorder="1"/>
    <xf numFmtId="0" fontId="35" fillId="0" borderId="2" xfId="0" applyFont="1" applyBorder="1"/>
    <xf numFmtId="0" fontId="21" fillId="0" borderId="0" xfId="0" applyFont="1" applyAlignment="1">
      <alignment vertical="top" wrapText="1"/>
    </xf>
    <xf numFmtId="0" fontId="0" fillId="0" borderId="0" xfId="0" applyAlignment="1">
      <alignment vertical="top"/>
    </xf>
    <xf numFmtId="0" fontId="26" fillId="0" borderId="0" xfId="0" applyFont="1" applyAlignment="1">
      <alignment vertical="top" wrapText="1"/>
    </xf>
    <xf numFmtId="0" fontId="28" fillId="0" borderId="0" xfId="0" applyFont="1" applyAlignment="1">
      <alignment vertical="top" wrapText="1"/>
    </xf>
    <xf numFmtId="0" fontId="23" fillId="0" borderId="0" xfId="1" applyAlignment="1" applyProtection="1">
      <protection locked="0"/>
    </xf>
    <xf numFmtId="0" fontId="0" fillId="0" borderId="0" xfId="0" applyProtection="1">
      <protection locked="0"/>
    </xf>
    <xf numFmtId="0" fontId="15" fillId="2" borderId="9" xfId="0" applyFont="1" applyFill="1" applyBorder="1" applyAlignment="1" applyProtection="1">
      <alignment vertical="top" wrapText="1"/>
      <protection locked="0"/>
    </xf>
    <xf numFmtId="0" fontId="15" fillId="2" borderId="11" xfId="0" applyFont="1" applyFill="1" applyBorder="1" applyAlignment="1" applyProtection="1">
      <alignment vertical="top" wrapText="1"/>
      <protection locked="0"/>
    </xf>
    <xf numFmtId="0" fontId="15" fillId="2" borderId="10" xfId="0" applyFont="1" applyFill="1" applyBorder="1" applyAlignment="1" applyProtection="1">
      <alignment vertical="top" wrapText="1"/>
      <protection locked="0"/>
    </xf>
    <xf numFmtId="49" fontId="6" fillId="2" borderId="2" xfId="0" applyNumberFormat="1" applyFont="1" applyFill="1" applyBorder="1" applyAlignment="1" applyProtection="1">
      <alignment vertical="center"/>
      <protection locked="0"/>
    </xf>
    <xf numFmtId="49" fontId="6" fillId="2" borderId="9" xfId="0" applyNumberFormat="1" applyFont="1" applyFill="1" applyBorder="1" applyAlignment="1" applyProtection="1">
      <alignment vertical="center"/>
      <protection locked="0"/>
    </xf>
    <xf numFmtId="49" fontId="6" fillId="2" borderId="11" xfId="0" applyNumberFormat="1" applyFont="1" applyFill="1" applyBorder="1" applyAlignment="1" applyProtection="1">
      <alignment vertical="center"/>
      <protection locked="0"/>
    </xf>
    <xf numFmtId="49" fontId="6" fillId="2" borderId="10" xfId="0" applyNumberFormat="1" applyFont="1" applyFill="1" applyBorder="1" applyAlignment="1" applyProtection="1">
      <alignment vertical="center"/>
      <protection locked="0"/>
    </xf>
    <xf numFmtId="0" fontId="15" fillId="0" borderId="12" xfId="0" applyFont="1" applyBorder="1" applyAlignment="1">
      <alignment horizontal="left" vertical="top" wrapText="1"/>
    </xf>
    <xf numFmtId="0" fontId="15" fillId="0" borderId="1" xfId="0" applyFont="1" applyBorder="1" applyAlignment="1">
      <alignment horizontal="left" vertical="top" wrapText="1"/>
    </xf>
    <xf numFmtId="0" fontId="29" fillId="0" borderId="1" xfId="1" applyFont="1" applyBorder="1" applyAlignment="1" applyProtection="1">
      <alignment horizontal="left" wrapText="1"/>
    </xf>
    <xf numFmtId="0" fontId="4" fillId="0" borderId="7" xfId="0" applyFont="1" applyBorder="1" applyAlignment="1">
      <alignment horizontal="center"/>
    </xf>
    <xf numFmtId="49" fontId="0" fillId="0" borderId="2" xfId="0" applyNumberFormat="1" applyBorder="1" applyAlignment="1">
      <alignment vertical="center"/>
    </xf>
    <xf numFmtId="0" fontId="3" fillId="0" borderId="2" xfId="0" applyFont="1" applyBorder="1" applyAlignment="1">
      <alignment horizontal="center" vertical="center" wrapText="1"/>
    </xf>
    <xf numFmtId="0" fontId="29" fillId="0" borderId="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1"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31" fillId="0" borderId="1" xfId="0" applyFont="1" applyBorder="1" applyAlignment="1">
      <alignment horizontal="center" vertical="center" wrapText="1"/>
    </xf>
    <xf numFmtId="0" fontId="32" fillId="4" borderId="13" xfId="0" applyFont="1" applyFill="1" applyBorder="1" applyAlignment="1">
      <alignment horizontal="center" vertical="center" wrapText="1"/>
    </xf>
    <xf numFmtId="0" fontId="32" fillId="4" borderId="14" xfId="0" applyFont="1" applyFill="1" applyBorder="1" applyAlignment="1">
      <alignment horizontal="center" vertical="center" wrapText="1"/>
    </xf>
    <xf numFmtId="0" fontId="32" fillId="4" borderId="16"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8"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CC99"/>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80621547821289"/>
          <c:y val="2.3159432420242571E-2"/>
          <c:w val="0.83458417566388032"/>
          <c:h val="0.87277102116983574"/>
        </c:manualLayout>
      </c:layout>
      <c:scatterChart>
        <c:scatterStyle val="lineMarker"/>
        <c:varyColors val="0"/>
        <c:ser>
          <c:idx val="0"/>
          <c:order val="0"/>
          <c:spPr>
            <a:ln w="19050">
              <a:noFill/>
            </a:ln>
          </c:spPr>
          <c:marker>
            <c:symbol val="square"/>
            <c:size val="11"/>
            <c:spPr>
              <a:solidFill>
                <a:srgbClr val="FFC000"/>
              </a:solidFill>
              <a:ln w="12700">
                <a:solidFill>
                  <a:srgbClr val="7030A0"/>
                </a:solidFill>
              </a:ln>
            </c:spPr>
          </c:marker>
          <c:errBars>
            <c:errDir val="y"/>
            <c:errBarType val="both"/>
            <c:errValType val="cust"/>
            <c:noEndCap val="0"/>
            <c:plus>
              <c:numRef>
                <c:f>Results!$H$19</c:f>
                <c:numCache>
                  <c:formatCode>General</c:formatCode>
                  <c:ptCount val="1"/>
                  <c:pt idx="0">
                    <c:v>0.12100000000000011</c:v>
                  </c:pt>
                </c:numCache>
              </c:numRef>
            </c:plus>
            <c:minus>
              <c:numRef>
                <c:f>Results!$H$17</c:f>
                <c:numCache>
                  <c:formatCode>General</c:formatCode>
                  <c:ptCount val="1"/>
                  <c:pt idx="0">
                    <c:v>0.10899999999999999</c:v>
                  </c:pt>
                </c:numCache>
              </c:numRef>
            </c:minus>
            <c:spPr>
              <a:ln w="25400">
                <a:solidFill>
                  <a:schemeClr val="accent2">
                    <a:lumMod val="75000"/>
                  </a:schemeClr>
                </a:solidFill>
              </a:ln>
            </c:spPr>
          </c:errBars>
          <c:errBars>
            <c:errDir val="x"/>
            <c:errBarType val="both"/>
            <c:errValType val="cust"/>
            <c:noEndCap val="0"/>
            <c:plus>
              <c:numRef>
                <c:f>Results!$G$19</c:f>
                <c:numCache>
                  <c:formatCode>General</c:formatCode>
                  <c:ptCount val="1"/>
                  <c:pt idx="0">
                    <c:v>0.14000000000000001</c:v>
                  </c:pt>
                </c:numCache>
              </c:numRef>
            </c:plus>
            <c:minus>
              <c:numRef>
                <c:f>Results!$G$17</c:f>
                <c:numCache>
                  <c:formatCode>General</c:formatCode>
                  <c:ptCount val="1"/>
                  <c:pt idx="0">
                    <c:v>-1.0000000000000009E-2</c:v>
                  </c:pt>
                </c:numCache>
              </c:numRef>
            </c:minus>
            <c:spPr>
              <a:ln w="25400">
                <a:solidFill>
                  <a:schemeClr val="accent1">
                    <a:lumMod val="75000"/>
                  </a:schemeClr>
                </a:solidFill>
              </a:ln>
            </c:spPr>
          </c:errBars>
          <c:xVal>
            <c:numRef>
              <c:f>Results!$G$18</c:f>
              <c:numCache>
                <c:formatCode>General</c:formatCode>
                <c:ptCount val="1"/>
                <c:pt idx="0">
                  <c:v>0.85</c:v>
                </c:pt>
              </c:numCache>
            </c:numRef>
          </c:xVal>
          <c:yVal>
            <c:numRef>
              <c:f>Results!$H$18</c:f>
              <c:numCache>
                <c:formatCode>General</c:formatCode>
                <c:ptCount val="1"/>
                <c:pt idx="0">
                  <c:v>0.67899999999999994</c:v>
                </c:pt>
              </c:numCache>
            </c:numRef>
          </c:yVal>
          <c:smooth val="0"/>
          <c:extLst>
            <c:ext xmlns:c16="http://schemas.microsoft.com/office/drawing/2014/chart" uri="{C3380CC4-5D6E-409C-BE32-E72D297353CC}">
              <c16:uniqueId val="{00000000-F77D-8041-8DA2-EF71E477F9E4}"/>
            </c:ext>
          </c:extLst>
        </c:ser>
        <c:ser>
          <c:idx val="1"/>
          <c:order val="1"/>
          <c:spPr>
            <a:ln w="15875">
              <a:solidFill>
                <a:srgbClr val="FF0000"/>
              </a:solidFill>
              <a:prstDash val="sysDash"/>
            </a:ln>
          </c:spPr>
          <c:marker>
            <c:symbol val="none"/>
          </c:marker>
          <c:xVal>
            <c:numRef>
              <c:f>Results!$I$12:$I$13</c:f>
              <c:numCache>
                <c:formatCode>General</c:formatCode>
                <c:ptCount val="2"/>
                <c:pt idx="0">
                  <c:v>0.5</c:v>
                </c:pt>
                <c:pt idx="1">
                  <c:v>0.5</c:v>
                </c:pt>
              </c:numCache>
            </c:numRef>
          </c:xVal>
          <c:yVal>
            <c:numRef>
              <c:f>Results!$J$12:$J$13</c:f>
              <c:numCache>
                <c:formatCode>General</c:formatCode>
                <c:ptCount val="2"/>
                <c:pt idx="0">
                  <c:v>0.5</c:v>
                </c:pt>
                <c:pt idx="1">
                  <c:v>1.01</c:v>
                </c:pt>
              </c:numCache>
            </c:numRef>
          </c:yVal>
          <c:smooth val="0"/>
          <c:extLst>
            <c:ext xmlns:c16="http://schemas.microsoft.com/office/drawing/2014/chart" uri="{C3380CC4-5D6E-409C-BE32-E72D297353CC}">
              <c16:uniqueId val="{00000001-F77D-8041-8DA2-EF71E477F9E4}"/>
            </c:ext>
          </c:extLst>
        </c:ser>
        <c:ser>
          <c:idx val="2"/>
          <c:order val="2"/>
          <c:spPr>
            <a:ln w="12700">
              <a:solidFill>
                <a:srgbClr val="FF0000"/>
              </a:solidFill>
              <a:prstDash val="sysDash"/>
            </a:ln>
          </c:spPr>
          <c:marker>
            <c:symbol val="none"/>
          </c:marker>
          <c:xVal>
            <c:numRef>
              <c:f>Results!$I$14:$I$15</c:f>
              <c:numCache>
                <c:formatCode>General</c:formatCode>
                <c:ptCount val="2"/>
                <c:pt idx="0">
                  <c:v>0.5</c:v>
                </c:pt>
                <c:pt idx="1">
                  <c:v>1.01</c:v>
                </c:pt>
              </c:numCache>
            </c:numRef>
          </c:xVal>
          <c:yVal>
            <c:numRef>
              <c:f>Results!$J$14:$J$15</c:f>
              <c:numCache>
                <c:formatCode>General</c:formatCode>
                <c:ptCount val="2"/>
                <c:pt idx="0">
                  <c:v>0.5</c:v>
                </c:pt>
                <c:pt idx="1">
                  <c:v>0.5</c:v>
                </c:pt>
              </c:numCache>
            </c:numRef>
          </c:yVal>
          <c:smooth val="0"/>
          <c:extLst>
            <c:ext xmlns:c16="http://schemas.microsoft.com/office/drawing/2014/chart" uri="{C3380CC4-5D6E-409C-BE32-E72D297353CC}">
              <c16:uniqueId val="{00000002-F77D-8041-8DA2-EF71E477F9E4}"/>
            </c:ext>
          </c:extLst>
        </c:ser>
        <c:ser>
          <c:idx val="3"/>
          <c:order val="3"/>
          <c:spPr>
            <a:ln w="31750">
              <a:solidFill>
                <a:srgbClr val="C00000"/>
              </a:solidFill>
              <a:prstDash val="sysDash"/>
            </a:ln>
          </c:spPr>
          <c:marker>
            <c:symbol val="none"/>
          </c:marker>
          <c:xVal>
            <c:numRef>
              <c:f>Results!$I$16:$I$17</c:f>
              <c:numCache>
                <c:formatCode>General</c:formatCode>
                <c:ptCount val="2"/>
                <c:pt idx="0">
                  <c:v>0.9</c:v>
                </c:pt>
                <c:pt idx="1">
                  <c:v>0.9</c:v>
                </c:pt>
              </c:numCache>
            </c:numRef>
          </c:xVal>
          <c:yVal>
            <c:numRef>
              <c:f>Results!$J$16:$J$17</c:f>
              <c:numCache>
                <c:formatCode>General</c:formatCode>
                <c:ptCount val="2"/>
                <c:pt idx="0">
                  <c:v>0.9</c:v>
                </c:pt>
                <c:pt idx="1">
                  <c:v>1.01</c:v>
                </c:pt>
              </c:numCache>
            </c:numRef>
          </c:yVal>
          <c:smooth val="0"/>
          <c:extLst>
            <c:ext xmlns:c16="http://schemas.microsoft.com/office/drawing/2014/chart" uri="{C3380CC4-5D6E-409C-BE32-E72D297353CC}">
              <c16:uniqueId val="{00000003-F77D-8041-8DA2-EF71E477F9E4}"/>
            </c:ext>
          </c:extLst>
        </c:ser>
        <c:ser>
          <c:idx val="4"/>
          <c:order val="4"/>
          <c:spPr>
            <a:ln w="31750">
              <a:solidFill>
                <a:srgbClr val="C00000"/>
              </a:solidFill>
              <a:prstDash val="sysDash"/>
            </a:ln>
          </c:spPr>
          <c:marker>
            <c:symbol val="none"/>
          </c:marker>
          <c:xVal>
            <c:numRef>
              <c:f>Results!$I$18:$I$19</c:f>
              <c:numCache>
                <c:formatCode>General</c:formatCode>
                <c:ptCount val="2"/>
                <c:pt idx="0">
                  <c:v>0.9</c:v>
                </c:pt>
                <c:pt idx="1">
                  <c:v>1.01</c:v>
                </c:pt>
              </c:numCache>
            </c:numRef>
          </c:xVal>
          <c:yVal>
            <c:numRef>
              <c:f>Results!$J$18:$J$19</c:f>
              <c:numCache>
                <c:formatCode>General</c:formatCode>
                <c:ptCount val="2"/>
                <c:pt idx="0">
                  <c:v>0.9</c:v>
                </c:pt>
                <c:pt idx="1">
                  <c:v>0.9</c:v>
                </c:pt>
              </c:numCache>
            </c:numRef>
          </c:yVal>
          <c:smooth val="0"/>
          <c:extLst>
            <c:ext xmlns:c16="http://schemas.microsoft.com/office/drawing/2014/chart" uri="{C3380CC4-5D6E-409C-BE32-E72D297353CC}">
              <c16:uniqueId val="{00000004-F77D-8041-8DA2-EF71E477F9E4}"/>
            </c:ext>
          </c:extLst>
        </c:ser>
        <c:dLbls>
          <c:showLegendKey val="0"/>
          <c:showVal val="0"/>
          <c:showCatName val="0"/>
          <c:showSerName val="0"/>
          <c:showPercent val="0"/>
          <c:showBubbleSize val="0"/>
        </c:dLbls>
        <c:axId val="198623616"/>
        <c:axId val="198625920"/>
      </c:scatterChart>
      <c:valAx>
        <c:axId val="198623616"/>
        <c:scaling>
          <c:orientation val="minMax"/>
          <c:max val="1.0049999999999975"/>
          <c:min val="0"/>
        </c:scaling>
        <c:delete val="0"/>
        <c:axPos val="b"/>
        <c:title>
          <c:tx>
            <c:rich>
              <a:bodyPr/>
              <a:lstStyle/>
              <a:p>
                <a:pPr>
                  <a:defRPr sz="1400"/>
                </a:pPr>
                <a:r>
                  <a:rPr lang="en-US" sz="1400"/>
                  <a:t>P(E) from Records and Surveys Model</a:t>
                </a:r>
              </a:p>
            </c:rich>
          </c:tx>
          <c:layout>
            <c:manualLayout>
              <c:xMode val="edge"/>
              <c:yMode val="edge"/>
              <c:x val="0.27122228250718233"/>
              <c:y val="0.95115629698344661"/>
            </c:manualLayout>
          </c:layout>
          <c:overlay val="0"/>
        </c:title>
        <c:numFmt formatCode="#,##0.0" sourceLinked="0"/>
        <c:majorTickMark val="out"/>
        <c:minorTickMark val="none"/>
        <c:tickLblPos val="nextTo"/>
        <c:spPr>
          <a:noFill/>
        </c:spPr>
        <c:txPr>
          <a:bodyPr/>
          <a:lstStyle/>
          <a:p>
            <a:pPr>
              <a:defRPr sz="1100"/>
            </a:pPr>
            <a:endParaRPr lang="en-ES"/>
          </a:p>
        </c:txPr>
        <c:crossAx val="198625920"/>
        <c:crosses val="autoZero"/>
        <c:crossBetween val="midCat"/>
        <c:majorUnit val="0.2"/>
        <c:minorUnit val="4.0000000000000022E-2"/>
      </c:valAx>
      <c:valAx>
        <c:axId val="198625920"/>
        <c:scaling>
          <c:orientation val="minMax"/>
          <c:max val="1.0009999999999974"/>
          <c:min val="0"/>
        </c:scaling>
        <c:delete val="0"/>
        <c:axPos val="l"/>
        <c:title>
          <c:tx>
            <c:rich>
              <a:bodyPr rot="-5400000" vert="horz"/>
              <a:lstStyle/>
              <a:p>
                <a:pPr>
                  <a:defRPr sz="1400"/>
                </a:pPr>
                <a:r>
                  <a:rPr lang="en-US" sz="1400"/>
                  <a:t>P(E) from Threats Model</a:t>
                </a:r>
              </a:p>
            </c:rich>
          </c:tx>
          <c:layout>
            <c:manualLayout>
              <c:xMode val="edge"/>
              <c:yMode val="edge"/>
              <c:x val="1.8154314532473192E-2"/>
              <c:y val="0.28799064264055568"/>
            </c:manualLayout>
          </c:layout>
          <c:overlay val="0"/>
        </c:title>
        <c:numFmt formatCode="#,##0.0" sourceLinked="0"/>
        <c:majorTickMark val="out"/>
        <c:minorTickMark val="none"/>
        <c:tickLblPos val="nextTo"/>
        <c:txPr>
          <a:bodyPr/>
          <a:lstStyle/>
          <a:p>
            <a:pPr>
              <a:defRPr sz="1100"/>
            </a:pPr>
            <a:endParaRPr lang="en-ES"/>
          </a:p>
        </c:txPr>
        <c:crossAx val="198623616"/>
        <c:crosses val="autoZero"/>
        <c:crossBetween val="midCat"/>
        <c:majorUnit val="0.1"/>
        <c:minorUnit val="2.0000000000000011E-2"/>
      </c:valAx>
      <c:spPr>
        <a:gradFill flip="none" rotWithShape="1">
          <a:gsLst>
            <a:gs pos="0">
              <a:srgbClr val="5E9EFF"/>
            </a:gs>
            <a:gs pos="39999">
              <a:srgbClr val="85C2FF"/>
            </a:gs>
            <a:gs pos="70000">
              <a:srgbClr val="C4D6EB"/>
            </a:gs>
            <a:gs pos="100000">
              <a:srgbClr val="FFEBFA"/>
            </a:gs>
          </a:gsLst>
          <a:lin ang="18900000" scaled="0"/>
          <a:tileRect/>
        </a:gradFill>
        <a:ln>
          <a:solidFill>
            <a:schemeClr val="bg1">
              <a:lumMod val="50000"/>
            </a:schemeClr>
          </a:solidFill>
        </a:ln>
      </c:spPr>
    </c:plotArea>
    <c:plotVisOnly val="1"/>
    <c:dispBlanksAs val="gap"/>
    <c:showDLblsOverMax val="0"/>
  </c:chart>
  <c:spPr>
    <a:solidFill>
      <a:schemeClr val="bg1">
        <a:lumMod val="85000"/>
      </a:schemeClr>
    </a:solidFill>
  </c:spPr>
  <c:txPr>
    <a:bodyPr/>
    <a:lstStyle/>
    <a:p>
      <a:pPr>
        <a:defRPr sz="1050" b="1">
          <a:latin typeface="Arial" pitchFamily="34" charset="0"/>
          <a:cs typeface="Arial" pitchFamily="34" charset="0"/>
        </a:defRPr>
      </a:pPr>
      <a:endParaRPr lang="en-ES"/>
    </a:p>
  </c:tx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85726</xdr:colOff>
      <xdr:row>6</xdr:row>
      <xdr:rowOff>1</xdr:rowOff>
    </xdr:from>
    <xdr:to>
      <xdr:col>10</xdr:col>
      <xdr:colOff>542925</xdr:colOff>
      <xdr:row>24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ucnredlist.org/documents/RedListGuideline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workbookViewId="0">
      <selection activeCell="H13" sqref="H13"/>
    </sheetView>
  </sheetViews>
  <sheetFormatPr baseColWidth="10" defaultColWidth="9.1640625" defaultRowHeight="14" x14ac:dyDescent="0.15"/>
  <cols>
    <col min="1" max="1" width="17" style="4" customWidth="1"/>
    <col min="2" max="2" width="11.83203125" style="4" customWidth="1"/>
    <col min="3" max="3" width="12.5" style="4" customWidth="1"/>
    <col min="4" max="4" width="11.33203125" style="4" customWidth="1"/>
    <col min="5" max="5" width="68.1640625" style="4" customWidth="1"/>
    <col min="6" max="16384" width="9.1640625" style="4"/>
  </cols>
  <sheetData>
    <row r="1" spans="1:6" ht="18" x14ac:dyDescent="0.2">
      <c r="A1" s="24" t="s">
        <v>17</v>
      </c>
      <c r="F1" s="50" t="s">
        <v>91</v>
      </c>
    </row>
    <row r="2" spans="1:6" x14ac:dyDescent="0.15">
      <c r="A2" s="20" t="s">
        <v>92</v>
      </c>
    </row>
    <row r="4" spans="1:6" ht="19.5" customHeight="1" x14ac:dyDescent="0.15">
      <c r="A4" s="1" t="s">
        <v>0</v>
      </c>
      <c r="B4" s="107" t="s">
        <v>99</v>
      </c>
      <c r="C4" s="107"/>
      <c r="D4" s="107"/>
      <c r="E4" s="107"/>
    </row>
    <row r="5" spans="1:6" ht="22.5" customHeight="1" x14ac:dyDescent="0.15">
      <c r="A5" s="2" t="s">
        <v>30</v>
      </c>
      <c r="B5" s="107" t="s">
        <v>98</v>
      </c>
      <c r="C5" s="107"/>
      <c r="D5" s="107"/>
      <c r="E5" s="107"/>
    </row>
    <row r="6" spans="1:6" ht="21.75" customHeight="1" x14ac:dyDescent="0.15">
      <c r="A6" s="36" t="s">
        <v>2</v>
      </c>
      <c r="B6" s="107" t="s">
        <v>100</v>
      </c>
      <c r="C6" s="107"/>
      <c r="D6" s="107"/>
      <c r="E6" s="107"/>
    </row>
    <row r="7" spans="1:6" ht="21.75" customHeight="1" x14ac:dyDescent="0.15">
      <c r="A7" s="36" t="s">
        <v>35</v>
      </c>
      <c r="B7" s="108" t="s">
        <v>96</v>
      </c>
      <c r="C7" s="109"/>
      <c r="D7" s="109"/>
      <c r="E7" s="110"/>
    </row>
    <row r="8" spans="1:6" ht="19.5" customHeight="1" x14ac:dyDescent="0.15">
      <c r="A8" s="14" t="s">
        <v>31</v>
      </c>
      <c r="B8" s="107" t="s">
        <v>97</v>
      </c>
      <c r="C8" s="107"/>
      <c r="D8" s="107"/>
      <c r="E8" s="107"/>
    </row>
    <row r="9" spans="1:6" ht="19.5" customHeight="1" x14ac:dyDescent="0.15">
      <c r="A9" s="14" t="s">
        <v>32</v>
      </c>
      <c r="B9" s="86">
        <v>2024</v>
      </c>
      <c r="C9" s="35" t="s">
        <v>88</v>
      </c>
      <c r="D9" s="21"/>
      <c r="E9" s="21"/>
    </row>
    <row r="10" spans="1:6" ht="10.5" customHeight="1" x14ac:dyDescent="0.15">
      <c r="A10" s="34" t="s">
        <v>33</v>
      </c>
      <c r="B10" s="33"/>
      <c r="C10" s="21"/>
      <c r="D10" s="21"/>
      <c r="E10" s="21"/>
    </row>
    <row r="11" spans="1:6" ht="34.5" customHeight="1" x14ac:dyDescent="0.15">
      <c r="A11" s="17" t="s">
        <v>12</v>
      </c>
      <c r="B11" s="15" t="s">
        <v>7</v>
      </c>
      <c r="C11" s="15" t="s">
        <v>8</v>
      </c>
      <c r="D11" s="15" t="s">
        <v>9</v>
      </c>
    </row>
    <row r="12" spans="1:6" s="5" customFormat="1" ht="27.75" customHeight="1" x14ac:dyDescent="0.2">
      <c r="A12" s="16" t="s">
        <v>4</v>
      </c>
      <c r="B12" s="86">
        <v>0.95</v>
      </c>
      <c r="C12" s="86">
        <v>0.97</v>
      </c>
      <c r="D12" s="86">
        <v>1</v>
      </c>
      <c r="E12" s="45" t="s">
        <v>55</v>
      </c>
    </row>
    <row r="13" spans="1:6" s="5" customFormat="1" ht="27.75" customHeight="1" x14ac:dyDescent="0.2">
      <c r="A13" s="16" t="s">
        <v>5</v>
      </c>
      <c r="B13" s="86">
        <v>0.6</v>
      </c>
      <c r="C13" s="86">
        <v>0.7</v>
      </c>
      <c r="D13" s="86">
        <v>0.8</v>
      </c>
      <c r="E13" s="45" t="s">
        <v>56</v>
      </c>
    </row>
    <row r="14" spans="1:6" ht="11.25" customHeight="1" x14ac:dyDescent="0.15"/>
    <row r="15" spans="1:6" x14ac:dyDescent="0.15">
      <c r="A15" s="6" t="s">
        <v>10</v>
      </c>
      <c r="B15" s="7" t="str">
        <f>IF(OR(B12&gt;1,B12&lt;0,B13&gt;1,B13&lt;0,C12&gt;1,C12&lt;0,C13&gt;1,C13&lt;0,D12&gt;1,D12&lt;0,D13&gt;1,D13&lt;0),"ERROR: probabilities must be between 0 and 1","ok")</f>
        <v>ok</v>
      </c>
      <c r="C15" s="8"/>
      <c r="D15" s="9"/>
    </row>
    <row r="16" spans="1:6" x14ac:dyDescent="0.15">
      <c r="A16" s="10"/>
      <c r="B16" s="11" t="str">
        <f>IF(OR(B12&gt;C12,C12&gt;D12,B13&gt;C13,C13&gt;D13),"Min must be smaller than Mid; Mid must be smaller than Max","ok")</f>
        <v>ok</v>
      </c>
      <c r="C16" s="12"/>
      <c r="D16" s="13"/>
    </row>
    <row r="18" spans="1:5" x14ac:dyDescent="0.15">
      <c r="A18" s="3" t="s">
        <v>13</v>
      </c>
    </row>
    <row r="19" spans="1:5" ht="43.5" customHeight="1" x14ac:dyDescent="0.15">
      <c r="A19" s="16" t="s">
        <v>4</v>
      </c>
      <c r="B19" s="104"/>
      <c r="C19" s="105"/>
      <c r="D19" s="105"/>
      <c r="E19" s="106"/>
    </row>
    <row r="20" spans="1:5" ht="54.75" customHeight="1" x14ac:dyDescent="0.15">
      <c r="A20" s="16" t="s">
        <v>5</v>
      </c>
      <c r="B20" s="104"/>
      <c r="C20" s="105"/>
      <c r="D20" s="105"/>
      <c r="E20" s="106"/>
    </row>
    <row r="22" spans="1:5" ht="37.5" customHeight="1" x14ac:dyDescent="0.15">
      <c r="A22" s="93" t="s">
        <v>89</v>
      </c>
      <c r="B22" s="87"/>
      <c r="C22" s="111" t="s">
        <v>46</v>
      </c>
      <c r="D22" s="112"/>
      <c r="E22" s="112"/>
    </row>
    <row r="24" spans="1:5" x14ac:dyDescent="0.15">
      <c r="A24" s="3" t="s">
        <v>90</v>
      </c>
    </row>
    <row r="25" spans="1:5" ht="102" customHeight="1" x14ac:dyDescent="0.15">
      <c r="A25" s="37" t="s">
        <v>34</v>
      </c>
      <c r="B25" s="104"/>
      <c r="C25" s="105"/>
      <c r="D25" s="105"/>
      <c r="E25" s="106"/>
    </row>
  </sheetData>
  <sheetProtection password="CF7A" sheet="1" objects="1" scenarios="1"/>
  <mergeCells count="9">
    <mergeCell ref="B25:E25"/>
    <mergeCell ref="B19:E19"/>
    <mergeCell ref="B20:E20"/>
    <mergeCell ref="B4:E4"/>
    <mergeCell ref="B5:E5"/>
    <mergeCell ref="B6:E6"/>
    <mergeCell ref="B8:E8"/>
    <mergeCell ref="B7:E7"/>
    <mergeCell ref="C22:E22"/>
  </mergeCells>
  <hyperlinks>
    <hyperlink ref="E12" location="definitions!A3" display="P(local): the probability that the combination of threats affecting the species occurred for a sufficient duration and were sufficiently severe that they caused local extinction." xr:uid="{00000000-0004-0000-0000-000000000000}"/>
    <hyperlink ref="E13" location="definitions!A5" display="P(spatial): the probability that the threats occurred over the entire range of the species."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
  <sheetViews>
    <sheetView topLeftCell="A3" workbookViewId="0">
      <selection activeCell="B10" sqref="B10:C15"/>
    </sheetView>
  </sheetViews>
  <sheetFormatPr baseColWidth="10" defaultColWidth="8.83203125" defaultRowHeight="15" x14ac:dyDescent="0.2"/>
  <cols>
    <col min="1" max="1" width="12.5" customWidth="1"/>
    <col min="2" max="3" width="9.83203125" customWidth="1"/>
    <col min="4" max="4" width="10.33203125" customWidth="1"/>
    <col min="5" max="5" width="29" customWidth="1"/>
    <col min="6" max="6" width="24.5" customWidth="1"/>
    <col min="7" max="7" width="3.6640625" customWidth="1"/>
  </cols>
  <sheetData>
    <row r="1" spans="1:8" ht="18" x14ac:dyDescent="0.2">
      <c r="A1" s="24" t="s">
        <v>18</v>
      </c>
    </row>
    <row r="2" spans="1:8" x14ac:dyDescent="0.2">
      <c r="A2" s="20" t="str">
        <f>Threats!$A$2</f>
        <v>Enter only in blue-shaded cells. See instructions in separate document.</v>
      </c>
    </row>
    <row r="3" spans="1:8" ht="28.5" customHeight="1" x14ac:dyDescent="0.2">
      <c r="B3" s="114" t="s">
        <v>19</v>
      </c>
      <c r="C3" s="114"/>
      <c r="D3" s="114"/>
      <c r="E3" s="114"/>
      <c r="F3" s="114"/>
    </row>
    <row r="4" spans="1:8" ht="13.5" customHeight="1" x14ac:dyDescent="0.2">
      <c r="A4" s="32" t="str">
        <f>Threats!A4</f>
        <v>Common name</v>
      </c>
      <c r="B4" s="115" t="str">
        <f>Threats!B4</f>
        <v>Wide-headed Viviparous Toad</v>
      </c>
      <c r="C4" s="115"/>
      <c r="D4" s="115">
        <f>Threats!C4</f>
        <v>0</v>
      </c>
      <c r="E4" s="115">
        <f>Threats!D4</f>
        <v>0</v>
      </c>
      <c r="F4" s="115">
        <f>Threats!E4</f>
        <v>0</v>
      </c>
    </row>
    <row r="5" spans="1:8" ht="15.75" customHeight="1" x14ac:dyDescent="0.2">
      <c r="A5" s="30" t="str">
        <f>Threats!A5</f>
        <v>Scientific name*</v>
      </c>
      <c r="B5" s="115" t="str">
        <f>Threats!B5</f>
        <v>Nectophrynoides laticeps</v>
      </c>
      <c r="C5" s="115"/>
      <c r="D5" s="115">
        <f>Threats!C5</f>
        <v>0</v>
      </c>
      <c r="E5" s="115">
        <f>Threats!D5</f>
        <v>0</v>
      </c>
      <c r="F5" s="115">
        <f>Threats!E5</f>
        <v>0</v>
      </c>
    </row>
    <row r="6" spans="1:8" ht="13.5" customHeight="1" x14ac:dyDescent="0.2">
      <c r="A6" s="30" t="str">
        <f>Threats!A6</f>
        <v>Taxon ID</v>
      </c>
      <c r="B6" s="115" t="str">
        <f>Threats!B6</f>
        <v>16950012</v>
      </c>
      <c r="C6" s="115"/>
      <c r="D6" s="115">
        <f>Threats!C6</f>
        <v>0</v>
      </c>
      <c r="E6" s="115">
        <f>Threats!D6</f>
        <v>0</v>
      </c>
      <c r="F6" s="115">
        <f>Threats!E6</f>
        <v>0</v>
      </c>
    </row>
    <row r="7" spans="1:8" ht="14.25" customHeight="1" x14ac:dyDescent="0.2">
      <c r="A7" s="31" t="str">
        <f>Threats!A8</f>
        <v>Assessor(s)*</v>
      </c>
      <c r="B7" s="115" t="str">
        <f>Threats!B8</f>
        <v>Lyakurwa, Liedtke, Loader</v>
      </c>
      <c r="C7" s="115"/>
      <c r="D7" s="115">
        <f>Threats!C8</f>
        <v>0</v>
      </c>
      <c r="E7" s="115">
        <f>Threats!D8</f>
        <v>0</v>
      </c>
      <c r="F7" s="115">
        <f>Threats!E8</f>
        <v>0</v>
      </c>
    </row>
    <row r="8" spans="1:8" ht="59.25" customHeight="1" x14ac:dyDescent="0.2">
      <c r="A8" s="113" t="s">
        <v>63</v>
      </c>
      <c r="B8" s="113"/>
      <c r="C8" s="113"/>
      <c r="D8" s="113"/>
      <c r="E8" s="113"/>
      <c r="F8" s="113"/>
    </row>
    <row r="9" spans="1:8" ht="20.25" customHeight="1" x14ac:dyDescent="0.2">
      <c r="A9" s="19" t="s">
        <v>14</v>
      </c>
      <c r="B9" s="19" t="s">
        <v>15</v>
      </c>
      <c r="C9" s="19" t="s">
        <v>57</v>
      </c>
      <c r="D9" s="19" t="s">
        <v>16</v>
      </c>
      <c r="E9" s="19" t="s">
        <v>3</v>
      </c>
      <c r="F9" s="19" t="s">
        <v>6</v>
      </c>
      <c r="H9" s="88" t="str">
        <f>IF(SUMPRODUCT((COUNTIF(A10:A125,A10:A125)-1)*(A10:A125&lt;&gt;""))&gt;0,"ERROR: Enter only 1 record per year.","ok")</f>
        <v>ok</v>
      </c>
    </row>
    <row r="10" spans="1:8" x14ac:dyDescent="0.2">
      <c r="A10" s="84">
        <v>1990</v>
      </c>
      <c r="B10" s="84">
        <v>0.99</v>
      </c>
      <c r="C10" s="84">
        <v>0.99</v>
      </c>
      <c r="D10" s="84">
        <v>1</v>
      </c>
      <c r="E10" s="84"/>
      <c r="F10" s="85"/>
      <c r="H10" s="25" t="str">
        <f>IF(OR(B10&gt;C10,C10&gt;D10),"pci_lower, pci_best, pci_upper values are not in order",IF(OR(B10&lt;0,B10&gt;1,C10&lt;0,C10&gt;1,D10&lt;0,D10&gt;1),"Probabilities must be between 0 and 1","ok"))</f>
        <v>ok</v>
      </c>
    </row>
    <row r="11" spans="1:8" x14ac:dyDescent="0.2">
      <c r="A11" s="84">
        <v>1999</v>
      </c>
      <c r="B11" s="84">
        <v>0.99</v>
      </c>
      <c r="C11" s="84">
        <v>0.99</v>
      </c>
      <c r="D11" s="84">
        <v>1</v>
      </c>
      <c r="E11" s="84"/>
      <c r="F11" s="85"/>
      <c r="H11" s="25" t="str">
        <f t="shared" ref="H11:H74" si="0">IF(OR(B11&gt;C11,C11&gt;D11),"pci_lower, pci_best, pci_upper values are not in order",IF(OR(B11&lt;0,B11&gt;1,C11&lt;0,C11&gt;1,D11&lt;0,D11&gt;1),"Probabilities must be between 0 and 1","ok"))</f>
        <v>ok</v>
      </c>
    </row>
    <row r="12" spans="1:8" x14ac:dyDescent="0.2">
      <c r="A12" s="84">
        <v>2004</v>
      </c>
      <c r="B12" s="84">
        <v>0.99</v>
      </c>
      <c r="C12" s="85">
        <v>0.99</v>
      </c>
      <c r="D12" s="84">
        <v>1</v>
      </c>
      <c r="E12" s="84"/>
      <c r="F12" s="85"/>
      <c r="H12" s="25" t="str">
        <f t="shared" si="0"/>
        <v>ok</v>
      </c>
    </row>
    <row r="13" spans="1:8" x14ac:dyDescent="0.2">
      <c r="A13" s="84">
        <v>2007</v>
      </c>
      <c r="B13" s="84">
        <v>0.99</v>
      </c>
      <c r="C13" s="84">
        <v>0.99</v>
      </c>
      <c r="D13" s="84">
        <v>1</v>
      </c>
      <c r="E13" s="84"/>
      <c r="F13" s="85"/>
      <c r="H13" s="25" t="str">
        <f t="shared" si="0"/>
        <v>ok</v>
      </c>
    </row>
    <row r="14" spans="1:8" x14ac:dyDescent="0.2">
      <c r="A14" s="84">
        <v>2023</v>
      </c>
      <c r="B14" s="84">
        <v>0.99</v>
      </c>
      <c r="C14" s="84">
        <v>0.99</v>
      </c>
      <c r="D14" s="84">
        <v>1</v>
      </c>
      <c r="E14" s="84"/>
      <c r="F14" s="85"/>
      <c r="H14" s="25" t="str">
        <f t="shared" si="0"/>
        <v>ok</v>
      </c>
    </row>
    <row r="15" spans="1:8" x14ac:dyDescent="0.2">
      <c r="A15" s="84">
        <v>2024</v>
      </c>
      <c r="B15" s="84">
        <v>0.99</v>
      </c>
      <c r="C15" s="84">
        <v>0.99</v>
      </c>
      <c r="D15" s="84">
        <v>1</v>
      </c>
      <c r="E15" s="84"/>
      <c r="F15" s="85"/>
      <c r="H15" s="25" t="str">
        <f t="shared" si="0"/>
        <v>ok</v>
      </c>
    </row>
    <row r="16" spans="1:8" x14ac:dyDescent="0.2">
      <c r="A16" s="84"/>
      <c r="B16" s="84"/>
      <c r="C16" s="84"/>
      <c r="D16" s="84"/>
      <c r="E16" s="84"/>
      <c r="F16" s="84"/>
      <c r="H16" s="25" t="str">
        <f t="shared" si="0"/>
        <v>ok</v>
      </c>
    </row>
    <row r="17" spans="1:8" x14ac:dyDescent="0.2">
      <c r="A17" s="84"/>
      <c r="B17" s="84"/>
      <c r="C17" s="84"/>
      <c r="D17" s="84"/>
      <c r="E17" s="84"/>
      <c r="F17" s="84"/>
      <c r="H17" s="25" t="str">
        <f t="shared" si="0"/>
        <v>ok</v>
      </c>
    </row>
    <row r="18" spans="1:8" x14ac:dyDescent="0.2">
      <c r="A18" s="84"/>
      <c r="B18" s="84"/>
      <c r="C18" s="84"/>
      <c r="D18" s="84"/>
      <c r="E18" s="84"/>
      <c r="F18" s="84"/>
      <c r="H18" s="25" t="str">
        <f t="shared" si="0"/>
        <v>ok</v>
      </c>
    </row>
    <row r="19" spans="1:8" x14ac:dyDescent="0.2">
      <c r="A19" s="84"/>
      <c r="B19" s="84"/>
      <c r="C19" s="84"/>
      <c r="D19" s="84"/>
      <c r="E19" s="84"/>
      <c r="F19" s="84"/>
      <c r="H19" s="25" t="str">
        <f t="shared" si="0"/>
        <v>ok</v>
      </c>
    </row>
    <row r="20" spans="1:8" x14ac:dyDescent="0.2">
      <c r="A20" s="84"/>
      <c r="B20" s="84"/>
      <c r="C20" s="84"/>
      <c r="D20" s="84"/>
      <c r="E20" s="84"/>
      <c r="F20" s="84"/>
      <c r="H20" s="25" t="str">
        <f t="shared" si="0"/>
        <v>ok</v>
      </c>
    </row>
    <row r="21" spans="1:8" x14ac:dyDescent="0.2">
      <c r="A21" s="84"/>
      <c r="B21" s="84"/>
      <c r="C21" s="84"/>
      <c r="D21" s="84"/>
      <c r="E21" s="84"/>
      <c r="F21" s="84"/>
      <c r="H21" s="25" t="str">
        <f t="shared" si="0"/>
        <v>ok</v>
      </c>
    </row>
    <row r="22" spans="1:8" x14ac:dyDescent="0.2">
      <c r="A22" s="84"/>
      <c r="B22" s="84"/>
      <c r="C22" s="84"/>
      <c r="D22" s="84"/>
      <c r="E22" s="84"/>
      <c r="F22" s="84"/>
      <c r="H22" s="25" t="str">
        <f t="shared" si="0"/>
        <v>ok</v>
      </c>
    </row>
    <row r="23" spans="1:8" x14ac:dyDescent="0.2">
      <c r="A23" s="84"/>
      <c r="B23" s="84"/>
      <c r="C23" s="84"/>
      <c r="D23" s="84"/>
      <c r="E23" s="84"/>
      <c r="F23" s="84"/>
      <c r="H23" s="25" t="str">
        <f t="shared" si="0"/>
        <v>ok</v>
      </c>
    </row>
    <row r="24" spans="1:8" x14ac:dyDescent="0.2">
      <c r="A24" s="84"/>
      <c r="B24" s="84"/>
      <c r="C24" s="84"/>
      <c r="D24" s="84"/>
      <c r="E24" s="84"/>
      <c r="F24" s="84"/>
      <c r="H24" s="25" t="str">
        <f t="shared" si="0"/>
        <v>ok</v>
      </c>
    </row>
    <row r="25" spans="1:8" x14ac:dyDescent="0.2">
      <c r="A25" s="84"/>
      <c r="B25" s="84"/>
      <c r="C25" s="84"/>
      <c r="D25" s="84"/>
      <c r="E25" s="84"/>
      <c r="F25" s="84"/>
      <c r="H25" s="25" t="str">
        <f t="shared" si="0"/>
        <v>ok</v>
      </c>
    </row>
    <row r="26" spans="1:8" x14ac:dyDescent="0.2">
      <c r="A26" s="84"/>
      <c r="B26" s="84"/>
      <c r="C26" s="84"/>
      <c r="D26" s="84"/>
      <c r="E26" s="84"/>
      <c r="F26" s="84"/>
      <c r="H26" s="25" t="str">
        <f t="shared" si="0"/>
        <v>ok</v>
      </c>
    </row>
    <row r="27" spans="1:8" x14ac:dyDescent="0.2">
      <c r="A27" s="84"/>
      <c r="B27" s="84"/>
      <c r="C27" s="84"/>
      <c r="D27" s="84"/>
      <c r="E27" s="84"/>
      <c r="F27" s="84"/>
      <c r="H27" s="25" t="str">
        <f t="shared" si="0"/>
        <v>ok</v>
      </c>
    </row>
    <row r="28" spans="1:8" x14ac:dyDescent="0.2">
      <c r="A28" s="84"/>
      <c r="B28" s="84"/>
      <c r="C28" s="84"/>
      <c r="D28" s="84"/>
      <c r="E28" s="84"/>
      <c r="F28" s="84"/>
      <c r="H28" s="25" t="str">
        <f t="shared" si="0"/>
        <v>ok</v>
      </c>
    </row>
    <row r="29" spans="1:8" x14ac:dyDescent="0.2">
      <c r="A29" s="84"/>
      <c r="B29" s="84"/>
      <c r="C29" s="84"/>
      <c r="D29" s="84"/>
      <c r="E29" s="84"/>
      <c r="F29" s="84"/>
      <c r="H29" s="25" t="str">
        <f t="shared" si="0"/>
        <v>ok</v>
      </c>
    </row>
    <row r="30" spans="1:8" x14ac:dyDescent="0.2">
      <c r="A30" s="84"/>
      <c r="B30" s="84"/>
      <c r="C30" s="84"/>
      <c r="D30" s="84"/>
      <c r="E30" s="84"/>
      <c r="F30" s="84"/>
      <c r="H30" s="25" t="str">
        <f t="shared" si="0"/>
        <v>ok</v>
      </c>
    </row>
    <row r="31" spans="1:8" x14ac:dyDescent="0.2">
      <c r="A31" s="84"/>
      <c r="B31" s="84"/>
      <c r="C31" s="84"/>
      <c r="D31" s="84"/>
      <c r="E31" s="84"/>
      <c r="F31" s="84"/>
      <c r="H31" s="25" t="str">
        <f t="shared" si="0"/>
        <v>ok</v>
      </c>
    </row>
    <row r="32" spans="1:8" x14ac:dyDescent="0.2">
      <c r="A32" s="84"/>
      <c r="B32" s="84"/>
      <c r="C32" s="84"/>
      <c r="D32" s="84"/>
      <c r="E32" s="84"/>
      <c r="F32" s="84"/>
      <c r="H32" s="25" t="str">
        <f t="shared" si="0"/>
        <v>ok</v>
      </c>
    </row>
    <row r="33" spans="1:8" x14ac:dyDescent="0.2">
      <c r="A33" s="84"/>
      <c r="B33" s="84"/>
      <c r="C33" s="84"/>
      <c r="D33" s="84"/>
      <c r="E33" s="84"/>
      <c r="F33" s="84"/>
      <c r="H33" s="25" t="str">
        <f t="shared" si="0"/>
        <v>ok</v>
      </c>
    </row>
    <row r="34" spans="1:8" x14ac:dyDescent="0.2">
      <c r="A34" s="84"/>
      <c r="B34" s="84"/>
      <c r="C34" s="84"/>
      <c r="D34" s="84"/>
      <c r="E34" s="84"/>
      <c r="F34" s="84"/>
      <c r="H34" s="25" t="str">
        <f t="shared" si="0"/>
        <v>ok</v>
      </c>
    </row>
    <row r="35" spans="1:8" x14ac:dyDescent="0.2">
      <c r="A35" s="84"/>
      <c r="B35" s="84"/>
      <c r="C35" s="84"/>
      <c r="D35" s="84"/>
      <c r="E35" s="84"/>
      <c r="F35" s="84"/>
      <c r="H35" s="25" t="str">
        <f t="shared" si="0"/>
        <v>ok</v>
      </c>
    </row>
    <row r="36" spans="1:8" x14ac:dyDescent="0.2">
      <c r="A36" s="84"/>
      <c r="B36" s="84"/>
      <c r="C36" s="84"/>
      <c r="D36" s="84"/>
      <c r="E36" s="84"/>
      <c r="F36" s="84"/>
      <c r="H36" s="25" t="str">
        <f t="shared" si="0"/>
        <v>ok</v>
      </c>
    </row>
    <row r="37" spans="1:8" x14ac:dyDescent="0.2">
      <c r="A37" s="84"/>
      <c r="B37" s="84"/>
      <c r="C37" s="84"/>
      <c r="D37" s="84"/>
      <c r="E37" s="84"/>
      <c r="F37" s="84"/>
      <c r="H37" s="25" t="str">
        <f t="shared" si="0"/>
        <v>ok</v>
      </c>
    </row>
    <row r="38" spans="1:8" x14ac:dyDescent="0.2">
      <c r="A38" s="84"/>
      <c r="B38" s="84"/>
      <c r="C38" s="84"/>
      <c r="D38" s="84"/>
      <c r="E38" s="84"/>
      <c r="F38" s="84"/>
      <c r="H38" s="25" t="str">
        <f t="shared" si="0"/>
        <v>ok</v>
      </c>
    </row>
    <row r="39" spans="1:8" x14ac:dyDescent="0.2">
      <c r="A39" s="84"/>
      <c r="B39" s="84"/>
      <c r="C39" s="84"/>
      <c r="D39" s="84"/>
      <c r="E39" s="84"/>
      <c r="F39" s="84"/>
      <c r="H39" s="25" t="str">
        <f t="shared" si="0"/>
        <v>ok</v>
      </c>
    </row>
    <row r="40" spans="1:8" x14ac:dyDescent="0.2">
      <c r="A40" s="84"/>
      <c r="B40" s="84"/>
      <c r="C40" s="84"/>
      <c r="D40" s="84"/>
      <c r="E40" s="84"/>
      <c r="F40" s="84"/>
      <c r="H40" s="25" t="str">
        <f t="shared" si="0"/>
        <v>ok</v>
      </c>
    </row>
    <row r="41" spans="1:8" x14ac:dyDescent="0.2">
      <c r="A41" s="84"/>
      <c r="B41" s="84"/>
      <c r="C41" s="84"/>
      <c r="D41" s="84"/>
      <c r="E41" s="84"/>
      <c r="F41" s="84"/>
      <c r="H41" s="25" t="str">
        <f t="shared" si="0"/>
        <v>ok</v>
      </c>
    </row>
    <row r="42" spans="1:8" x14ac:dyDescent="0.2">
      <c r="A42" s="84"/>
      <c r="B42" s="84"/>
      <c r="C42" s="84"/>
      <c r="D42" s="84"/>
      <c r="E42" s="84"/>
      <c r="F42" s="84"/>
      <c r="H42" s="25" t="str">
        <f t="shared" si="0"/>
        <v>ok</v>
      </c>
    </row>
    <row r="43" spans="1:8" x14ac:dyDescent="0.2">
      <c r="A43" s="84"/>
      <c r="B43" s="84"/>
      <c r="C43" s="84"/>
      <c r="D43" s="84"/>
      <c r="E43" s="84"/>
      <c r="F43" s="84"/>
      <c r="H43" s="25" t="str">
        <f t="shared" si="0"/>
        <v>ok</v>
      </c>
    </row>
    <row r="44" spans="1:8" x14ac:dyDescent="0.2">
      <c r="A44" s="84"/>
      <c r="B44" s="84"/>
      <c r="C44" s="84"/>
      <c r="D44" s="84"/>
      <c r="E44" s="84"/>
      <c r="F44" s="84"/>
      <c r="H44" s="25" t="str">
        <f t="shared" si="0"/>
        <v>ok</v>
      </c>
    </row>
    <row r="45" spans="1:8" x14ac:dyDescent="0.2">
      <c r="A45" s="84"/>
      <c r="B45" s="84"/>
      <c r="C45" s="84"/>
      <c r="D45" s="84"/>
      <c r="E45" s="84"/>
      <c r="F45" s="84"/>
      <c r="H45" s="25" t="str">
        <f t="shared" si="0"/>
        <v>ok</v>
      </c>
    </row>
    <row r="46" spans="1:8" x14ac:dyDescent="0.2">
      <c r="A46" s="84"/>
      <c r="B46" s="84"/>
      <c r="C46" s="84"/>
      <c r="D46" s="84"/>
      <c r="E46" s="84"/>
      <c r="F46" s="84"/>
      <c r="H46" s="25" t="str">
        <f t="shared" si="0"/>
        <v>ok</v>
      </c>
    </row>
    <row r="47" spans="1:8" x14ac:dyDescent="0.2">
      <c r="A47" s="84"/>
      <c r="B47" s="84"/>
      <c r="C47" s="84"/>
      <c r="D47" s="84"/>
      <c r="E47" s="84"/>
      <c r="F47" s="84"/>
      <c r="H47" s="25" t="str">
        <f t="shared" si="0"/>
        <v>ok</v>
      </c>
    </row>
    <row r="48" spans="1:8" x14ac:dyDescent="0.2">
      <c r="A48" s="84"/>
      <c r="B48" s="84"/>
      <c r="C48" s="84"/>
      <c r="D48" s="84"/>
      <c r="E48" s="84"/>
      <c r="F48" s="84"/>
      <c r="H48" s="25" t="str">
        <f t="shared" si="0"/>
        <v>ok</v>
      </c>
    </row>
    <row r="49" spans="1:8" x14ac:dyDescent="0.2">
      <c r="A49" s="84"/>
      <c r="B49" s="84"/>
      <c r="C49" s="84"/>
      <c r="D49" s="84"/>
      <c r="E49" s="84"/>
      <c r="F49" s="84"/>
      <c r="H49" s="25" t="str">
        <f t="shared" si="0"/>
        <v>ok</v>
      </c>
    </row>
    <row r="50" spans="1:8" x14ac:dyDescent="0.2">
      <c r="A50" s="84"/>
      <c r="B50" s="84"/>
      <c r="C50" s="84"/>
      <c r="D50" s="84"/>
      <c r="E50" s="84"/>
      <c r="F50" s="84"/>
      <c r="H50" s="25" t="str">
        <f t="shared" si="0"/>
        <v>ok</v>
      </c>
    </row>
    <row r="51" spans="1:8" x14ac:dyDescent="0.2">
      <c r="A51" s="84"/>
      <c r="B51" s="84"/>
      <c r="C51" s="84"/>
      <c r="D51" s="84"/>
      <c r="E51" s="84"/>
      <c r="F51" s="84"/>
      <c r="H51" s="25" t="str">
        <f t="shared" si="0"/>
        <v>ok</v>
      </c>
    </row>
    <row r="52" spans="1:8" x14ac:dyDescent="0.2">
      <c r="A52" s="84"/>
      <c r="B52" s="84"/>
      <c r="C52" s="84"/>
      <c r="D52" s="84"/>
      <c r="E52" s="84"/>
      <c r="F52" s="84"/>
      <c r="H52" s="25" t="str">
        <f t="shared" si="0"/>
        <v>ok</v>
      </c>
    </row>
    <row r="53" spans="1:8" x14ac:dyDescent="0.2">
      <c r="A53" s="84"/>
      <c r="B53" s="84"/>
      <c r="C53" s="84"/>
      <c r="D53" s="84"/>
      <c r="E53" s="84"/>
      <c r="F53" s="84"/>
      <c r="H53" s="25" t="str">
        <f t="shared" si="0"/>
        <v>ok</v>
      </c>
    </row>
    <row r="54" spans="1:8" x14ac:dyDescent="0.2">
      <c r="A54" s="84"/>
      <c r="B54" s="84"/>
      <c r="C54" s="84"/>
      <c r="D54" s="84"/>
      <c r="E54" s="84"/>
      <c r="F54" s="84"/>
      <c r="H54" s="25" t="str">
        <f t="shared" si="0"/>
        <v>ok</v>
      </c>
    </row>
    <row r="55" spans="1:8" x14ac:dyDescent="0.2">
      <c r="A55" s="84"/>
      <c r="B55" s="84"/>
      <c r="C55" s="84"/>
      <c r="D55" s="84"/>
      <c r="E55" s="84"/>
      <c r="F55" s="84"/>
      <c r="H55" s="25" t="str">
        <f t="shared" si="0"/>
        <v>ok</v>
      </c>
    </row>
    <row r="56" spans="1:8" x14ac:dyDescent="0.2">
      <c r="A56" s="84"/>
      <c r="B56" s="84"/>
      <c r="C56" s="84"/>
      <c r="D56" s="84"/>
      <c r="E56" s="84"/>
      <c r="F56" s="84"/>
      <c r="H56" s="25" t="str">
        <f t="shared" si="0"/>
        <v>ok</v>
      </c>
    </row>
    <row r="57" spans="1:8" x14ac:dyDescent="0.2">
      <c r="A57" s="84"/>
      <c r="B57" s="84"/>
      <c r="C57" s="84"/>
      <c r="D57" s="84"/>
      <c r="E57" s="84"/>
      <c r="F57" s="84"/>
      <c r="H57" s="25" t="str">
        <f t="shared" si="0"/>
        <v>ok</v>
      </c>
    </row>
    <row r="58" spans="1:8" x14ac:dyDescent="0.2">
      <c r="A58" s="84"/>
      <c r="B58" s="84"/>
      <c r="C58" s="84"/>
      <c r="D58" s="84"/>
      <c r="E58" s="84"/>
      <c r="F58" s="84"/>
      <c r="H58" s="25" t="str">
        <f t="shared" si="0"/>
        <v>ok</v>
      </c>
    </row>
    <row r="59" spans="1:8" x14ac:dyDescent="0.2">
      <c r="A59" s="84"/>
      <c r="B59" s="84"/>
      <c r="C59" s="84"/>
      <c r="D59" s="84"/>
      <c r="E59" s="84"/>
      <c r="F59" s="84"/>
      <c r="H59" s="25" t="str">
        <f t="shared" si="0"/>
        <v>ok</v>
      </c>
    </row>
    <row r="60" spans="1:8" x14ac:dyDescent="0.2">
      <c r="A60" s="84"/>
      <c r="B60" s="84"/>
      <c r="C60" s="84"/>
      <c r="D60" s="84"/>
      <c r="E60" s="84"/>
      <c r="F60" s="84"/>
      <c r="H60" s="25" t="str">
        <f t="shared" si="0"/>
        <v>ok</v>
      </c>
    </row>
    <row r="61" spans="1:8" x14ac:dyDescent="0.2">
      <c r="A61" s="84"/>
      <c r="B61" s="84"/>
      <c r="C61" s="84"/>
      <c r="D61" s="84"/>
      <c r="E61" s="84"/>
      <c r="F61" s="84"/>
      <c r="H61" s="25" t="str">
        <f t="shared" si="0"/>
        <v>ok</v>
      </c>
    </row>
    <row r="62" spans="1:8" x14ac:dyDescent="0.2">
      <c r="A62" s="84"/>
      <c r="B62" s="84"/>
      <c r="C62" s="84"/>
      <c r="D62" s="84"/>
      <c r="E62" s="84"/>
      <c r="F62" s="84"/>
      <c r="H62" s="25" t="str">
        <f t="shared" si="0"/>
        <v>ok</v>
      </c>
    </row>
    <row r="63" spans="1:8" x14ac:dyDescent="0.2">
      <c r="A63" s="84"/>
      <c r="B63" s="84"/>
      <c r="C63" s="84"/>
      <c r="D63" s="84"/>
      <c r="E63" s="84"/>
      <c r="F63" s="84"/>
      <c r="H63" s="25" t="str">
        <f t="shared" si="0"/>
        <v>ok</v>
      </c>
    </row>
    <row r="64" spans="1:8" x14ac:dyDescent="0.2">
      <c r="A64" s="84"/>
      <c r="B64" s="84"/>
      <c r="C64" s="84"/>
      <c r="D64" s="84"/>
      <c r="E64" s="84"/>
      <c r="F64" s="84"/>
      <c r="H64" s="25" t="str">
        <f t="shared" si="0"/>
        <v>ok</v>
      </c>
    </row>
    <row r="65" spans="1:8" x14ac:dyDescent="0.2">
      <c r="A65" s="84"/>
      <c r="B65" s="84"/>
      <c r="C65" s="84"/>
      <c r="D65" s="84"/>
      <c r="E65" s="84"/>
      <c r="F65" s="84"/>
      <c r="H65" s="25" t="str">
        <f t="shared" si="0"/>
        <v>ok</v>
      </c>
    </row>
    <row r="66" spans="1:8" x14ac:dyDescent="0.2">
      <c r="A66" s="84"/>
      <c r="B66" s="84"/>
      <c r="C66" s="84"/>
      <c r="D66" s="84"/>
      <c r="E66" s="84"/>
      <c r="F66" s="84"/>
      <c r="H66" s="25" t="str">
        <f t="shared" si="0"/>
        <v>ok</v>
      </c>
    </row>
    <row r="67" spans="1:8" x14ac:dyDescent="0.2">
      <c r="A67" s="84"/>
      <c r="B67" s="84"/>
      <c r="C67" s="84"/>
      <c r="D67" s="84"/>
      <c r="E67" s="84"/>
      <c r="F67" s="84"/>
      <c r="H67" s="25" t="str">
        <f t="shared" si="0"/>
        <v>ok</v>
      </c>
    </row>
    <row r="68" spans="1:8" x14ac:dyDescent="0.2">
      <c r="A68" s="84"/>
      <c r="B68" s="84"/>
      <c r="C68" s="84"/>
      <c r="D68" s="84"/>
      <c r="E68" s="84"/>
      <c r="F68" s="84"/>
      <c r="H68" s="25" t="str">
        <f t="shared" si="0"/>
        <v>ok</v>
      </c>
    </row>
    <row r="69" spans="1:8" x14ac:dyDescent="0.2">
      <c r="A69" s="84"/>
      <c r="B69" s="84"/>
      <c r="C69" s="84"/>
      <c r="D69" s="84"/>
      <c r="E69" s="84"/>
      <c r="F69" s="84"/>
      <c r="H69" s="25" t="str">
        <f t="shared" si="0"/>
        <v>ok</v>
      </c>
    </row>
    <row r="70" spans="1:8" x14ac:dyDescent="0.2">
      <c r="A70" s="84"/>
      <c r="B70" s="84"/>
      <c r="C70" s="84"/>
      <c r="D70" s="84"/>
      <c r="E70" s="84"/>
      <c r="F70" s="84"/>
      <c r="H70" s="25" t="str">
        <f t="shared" si="0"/>
        <v>ok</v>
      </c>
    </row>
    <row r="71" spans="1:8" x14ac:dyDescent="0.2">
      <c r="A71" s="84"/>
      <c r="B71" s="84"/>
      <c r="C71" s="84"/>
      <c r="D71" s="84"/>
      <c r="E71" s="84"/>
      <c r="F71" s="84"/>
      <c r="H71" s="25" t="str">
        <f t="shared" si="0"/>
        <v>ok</v>
      </c>
    </row>
    <row r="72" spans="1:8" x14ac:dyDescent="0.2">
      <c r="A72" s="84"/>
      <c r="B72" s="84"/>
      <c r="C72" s="84"/>
      <c r="D72" s="84"/>
      <c r="E72" s="84"/>
      <c r="F72" s="84"/>
      <c r="H72" s="25" t="str">
        <f t="shared" si="0"/>
        <v>ok</v>
      </c>
    </row>
    <row r="73" spans="1:8" x14ac:dyDescent="0.2">
      <c r="A73" s="84"/>
      <c r="B73" s="84"/>
      <c r="C73" s="84"/>
      <c r="D73" s="84"/>
      <c r="E73" s="84"/>
      <c r="F73" s="84"/>
      <c r="H73" s="25" t="str">
        <f t="shared" si="0"/>
        <v>ok</v>
      </c>
    </row>
    <row r="74" spans="1:8" x14ac:dyDescent="0.2">
      <c r="A74" s="84"/>
      <c r="B74" s="84"/>
      <c r="C74" s="84"/>
      <c r="D74" s="84"/>
      <c r="E74" s="84"/>
      <c r="F74" s="84"/>
      <c r="H74" s="25" t="str">
        <f t="shared" si="0"/>
        <v>ok</v>
      </c>
    </row>
    <row r="75" spans="1:8" x14ac:dyDescent="0.2">
      <c r="A75" s="84"/>
      <c r="B75" s="84"/>
      <c r="C75" s="84"/>
      <c r="D75" s="84"/>
      <c r="E75" s="84"/>
      <c r="F75" s="84"/>
      <c r="H75" s="25" t="str">
        <f t="shared" ref="H75:H125" si="1">IF(OR(B75&gt;C75,C75&gt;D75),"pci_lower, pci_best, pci_upper values are not in order",IF(OR(B75&lt;0,B75&gt;1,C75&lt;0,C75&gt;1,D75&lt;0,D75&gt;1),"Probabilities must be between 0 and 1","ok"))</f>
        <v>ok</v>
      </c>
    </row>
    <row r="76" spans="1:8" x14ac:dyDescent="0.2">
      <c r="A76" s="84"/>
      <c r="B76" s="84"/>
      <c r="C76" s="84"/>
      <c r="D76" s="84"/>
      <c r="E76" s="84"/>
      <c r="F76" s="84"/>
      <c r="H76" s="25" t="str">
        <f t="shared" si="1"/>
        <v>ok</v>
      </c>
    </row>
    <row r="77" spans="1:8" x14ac:dyDescent="0.2">
      <c r="A77" s="84"/>
      <c r="B77" s="84"/>
      <c r="C77" s="84"/>
      <c r="D77" s="84"/>
      <c r="E77" s="84"/>
      <c r="F77" s="84"/>
      <c r="H77" s="25" t="str">
        <f t="shared" si="1"/>
        <v>ok</v>
      </c>
    </row>
    <row r="78" spans="1:8" x14ac:dyDescent="0.2">
      <c r="A78" s="84"/>
      <c r="B78" s="84"/>
      <c r="C78" s="84"/>
      <c r="D78" s="84"/>
      <c r="E78" s="84"/>
      <c r="F78" s="84"/>
      <c r="H78" s="25" t="str">
        <f t="shared" si="1"/>
        <v>ok</v>
      </c>
    </row>
    <row r="79" spans="1:8" x14ac:dyDescent="0.2">
      <c r="A79" s="84"/>
      <c r="B79" s="84"/>
      <c r="C79" s="84"/>
      <c r="D79" s="84"/>
      <c r="E79" s="84"/>
      <c r="F79" s="84"/>
      <c r="H79" s="25" t="str">
        <f t="shared" si="1"/>
        <v>ok</v>
      </c>
    </row>
    <row r="80" spans="1:8" x14ac:dyDescent="0.2">
      <c r="A80" s="84"/>
      <c r="B80" s="84"/>
      <c r="C80" s="84"/>
      <c r="D80" s="84"/>
      <c r="E80" s="84"/>
      <c r="F80" s="84"/>
      <c r="H80" s="25" t="str">
        <f t="shared" si="1"/>
        <v>ok</v>
      </c>
    </row>
    <row r="81" spans="1:8" x14ac:dyDescent="0.2">
      <c r="A81" s="84"/>
      <c r="B81" s="84"/>
      <c r="C81" s="84"/>
      <c r="D81" s="84"/>
      <c r="E81" s="84"/>
      <c r="F81" s="84"/>
      <c r="H81" s="25" t="str">
        <f t="shared" si="1"/>
        <v>ok</v>
      </c>
    </row>
    <row r="82" spans="1:8" x14ac:dyDescent="0.2">
      <c r="A82" s="84"/>
      <c r="B82" s="84"/>
      <c r="C82" s="84"/>
      <c r="D82" s="84"/>
      <c r="E82" s="84"/>
      <c r="F82" s="84"/>
      <c r="H82" s="25" t="str">
        <f t="shared" si="1"/>
        <v>ok</v>
      </c>
    </row>
    <row r="83" spans="1:8" x14ac:dyDescent="0.2">
      <c r="A83" s="84"/>
      <c r="B83" s="84"/>
      <c r="C83" s="84"/>
      <c r="D83" s="84"/>
      <c r="E83" s="84"/>
      <c r="F83" s="84"/>
      <c r="H83" s="25" t="str">
        <f t="shared" si="1"/>
        <v>ok</v>
      </c>
    </row>
    <row r="84" spans="1:8" x14ac:dyDescent="0.2">
      <c r="A84" s="84"/>
      <c r="B84" s="84"/>
      <c r="C84" s="84"/>
      <c r="D84" s="84"/>
      <c r="E84" s="84"/>
      <c r="F84" s="84"/>
      <c r="H84" s="25" t="str">
        <f t="shared" si="1"/>
        <v>ok</v>
      </c>
    </row>
    <row r="85" spans="1:8" x14ac:dyDescent="0.2">
      <c r="A85" s="84"/>
      <c r="B85" s="84"/>
      <c r="C85" s="84"/>
      <c r="D85" s="84"/>
      <c r="E85" s="84"/>
      <c r="F85" s="84"/>
      <c r="H85" s="25" t="str">
        <f t="shared" si="1"/>
        <v>ok</v>
      </c>
    </row>
    <row r="86" spans="1:8" x14ac:dyDescent="0.2">
      <c r="A86" s="84"/>
      <c r="B86" s="84"/>
      <c r="C86" s="84"/>
      <c r="D86" s="84"/>
      <c r="E86" s="84"/>
      <c r="F86" s="84"/>
      <c r="H86" s="25" t="str">
        <f t="shared" si="1"/>
        <v>ok</v>
      </c>
    </row>
    <row r="87" spans="1:8" x14ac:dyDescent="0.2">
      <c r="A87" s="84"/>
      <c r="B87" s="84"/>
      <c r="C87" s="84"/>
      <c r="D87" s="84"/>
      <c r="E87" s="84"/>
      <c r="F87" s="84"/>
      <c r="H87" s="25" t="str">
        <f t="shared" si="1"/>
        <v>ok</v>
      </c>
    </row>
    <row r="88" spans="1:8" x14ac:dyDescent="0.2">
      <c r="A88" s="84"/>
      <c r="B88" s="84"/>
      <c r="C88" s="84"/>
      <c r="D88" s="84"/>
      <c r="E88" s="84"/>
      <c r="F88" s="84"/>
      <c r="H88" s="25" t="str">
        <f t="shared" si="1"/>
        <v>ok</v>
      </c>
    </row>
    <row r="89" spans="1:8" x14ac:dyDescent="0.2">
      <c r="A89" s="84"/>
      <c r="B89" s="84"/>
      <c r="C89" s="84"/>
      <c r="D89" s="84"/>
      <c r="E89" s="84"/>
      <c r="F89" s="84"/>
      <c r="H89" s="25" t="str">
        <f t="shared" si="1"/>
        <v>ok</v>
      </c>
    </row>
    <row r="90" spans="1:8" x14ac:dyDescent="0.2">
      <c r="A90" s="84"/>
      <c r="B90" s="84"/>
      <c r="C90" s="84"/>
      <c r="D90" s="84"/>
      <c r="E90" s="84"/>
      <c r="F90" s="84"/>
      <c r="H90" s="25" t="str">
        <f t="shared" si="1"/>
        <v>ok</v>
      </c>
    </row>
    <row r="91" spans="1:8" x14ac:dyDescent="0.2">
      <c r="A91" s="84"/>
      <c r="B91" s="84"/>
      <c r="C91" s="84"/>
      <c r="D91" s="84"/>
      <c r="E91" s="84"/>
      <c r="F91" s="84"/>
      <c r="H91" s="25" t="str">
        <f t="shared" si="1"/>
        <v>ok</v>
      </c>
    </row>
    <row r="92" spans="1:8" x14ac:dyDescent="0.2">
      <c r="A92" s="84"/>
      <c r="B92" s="84"/>
      <c r="C92" s="84"/>
      <c r="D92" s="84"/>
      <c r="E92" s="84"/>
      <c r="F92" s="84"/>
      <c r="H92" s="25" t="str">
        <f t="shared" si="1"/>
        <v>ok</v>
      </c>
    </row>
    <row r="93" spans="1:8" x14ac:dyDescent="0.2">
      <c r="A93" s="84"/>
      <c r="B93" s="84"/>
      <c r="C93" s="84"/>
      <c r="D93" s="84"/>
      <c r="E93" s="84"/>
      <c r="F93" s="84"/>
      <c r="H93" s="25" t="str">
        <f t="shared" si="1"/>
        <v>ok</v>
      </c>
    </row>
    <row r="94" spans="1:8" x14ac:dyDescent="0.2">
      <c r="A94" s="84"/>
      <c r="B94" s="84"/>
      <c r="C94" s="84"/>
      <c r="D94" s="84"/>
      <c r="E94" s="84"/>
      <c r="F94" s="84"/>
      <c r="H94" s="25" t="str">
        <f t="shared" si="1"/>
        <v>ok</v>
      </c>
    </row>
    <row r="95" spans="1:8" x14ac:dyDescent="0.2">
      <c r="A95" s="84"/>
      <c r="B95" s="84"/>
      <c r="C95" s="84"/>
      <c r="D95" s="84"/>
      <c r="E95" s="84"/>
      <c r="F95" s="84"/>
      <c r="H95" s="25" t="str">
        <f t="shared" si="1"/>
        <v>ok</v>
      </c>
    </row>
    <row r="96" spans="1:8" x14ac:dyDescent="0.2">
      <c r="A96" s="84"/>
      <c r="B96" s="84"/>
      <c r="C96" s="84"/>
      <c r="D96" s="84"/>
      <c r="E96" s="84"/>
      <c r="F96" s="84"/>
      <c r="H96" s="25" t="str">
        <f t="shared" si="1"/>
        <v>ok</v>
      </c>
    </row>
    <row r="97" spans="1:8" x14ac:dyDescent="0.2">
      <c r="A97" s="84"/>
      <c r="B97" s="84"/>
      <c r="C97" s="84"/>
      <c r="D97" s="84"/>
      <c r="E97" s="84"/>
      <c r="F97" s="84"/>
      <c r="H97" s="25" t="str">
        <f t="shared" si="1"/>
        <v>ok</v>
      </c>
    </row>
    <row r="98" spans="1:8" x14ac:dyDescent="0.2">
      <c r="A98" s="84"/>
      <c r="B98" s="84"/>
      <c r="C98" s="84"/>
      <c r="D98" s="84"/>
      <c r="E98" s="84"/>
      <c r="F98" s="84"/>
      <c r="H98" s="25" t="str">
        <f t="shared" si="1"/>
        <v>ok</v>
      </c>
    </row>
    <row r="99" spans="1:8" x14ac:dyDescent="0.2">
      <c r="A99" s="84"/>
      <c r="B99" s="84"/>
      <c r="C99" s="84"/>
      <c r="D99" s="84"/>
      <c r="E99" s="84"/>
      <c r="F99" s="84"/>
      <c r="H99" s="25" t="str">
        <f t="shared" si="1"/>
        <v>ok</v>
      </c>
    </row>
    <row r="100" spans="1:8" x14ac:dyDescent="0.2">
      <c r="A100" s="84"/>
      <c r="B100" s="84"/>
      <c r="C100" s="84"/>
      <c r="D100" s="84"/>
      <c r="E100" s="84"/>
      <c r="F100" s="84"/>
      <c r="H100" s="25" t="str">
        <f t="shared" si="1"/>
        <v>ok</v>
      </c>
    </row>
    <row r="101" spans="1:8" x14ac:dyDescent="0.2">
      <c r="A101" s="84"/>
      <c r="B101" s="84"/>
      <c r="C101" s="84"/>
      <c r="D101" s="84"/>
      <c r="E101" s="84"/>
      <c r="F101" s="84"/>
      <c r="H101" s="25" t="str">
        <f t="shared" si="1"/>
        <v>ok</v>
      </c>
    </row>
    <row r="102" spans="1:8" x14ac:dyDescent="0.2">
      <c r="A102" s="84"/>
      <c r="B102" s="84"/>
      <c r="C102" s="84"/>
      <c r="D102" s="84"/>
      <c r="E102" s="84"/>
      <c r="F102" s="84"/>
      <c r="H102" s="25" t="str">
        <f t="shared" si="1"/>
        <v>ok</v>
      </c>
    </row>
    <row r="103" spans="1:8" x14ac:dyDescent="0.2">
      <c r="A103" s="84"/>
      <c r="B103" s="84"/>
      <c r="C103" s="84"/>
      <c r="D103" s="84"/>
      <c r="E103" s="84"/>
      <c r="F103" s="84"/>
      <c r="H103" s="25" t="str">
        <f t="shared" si="1"/>
        <v>ok</v>
      </c>
    </row>
    <row r="104" spans="1:8" x14ac:dyDescent="0.2">
      <c r="A104" s="84"/>
      <c r="B104" s="84"/>
      <c r="C104" s="84"/>
      <c r="D104" s="84"/>
      <c r="E104" s="84"/>
      <c r="F104" s="84"/>
      <c r="H104" s="25" t="str">
        <f t="shared" si="1"/>
        <v>ok</v>
      </c>
    </row>
    <row r="105" spans="1:8" x14ac:dyDescent="0.2">
      <c r="A105" s="84"/>
      <c r="B105" s="84"/>
      <c r="C105" s="84"/>
      <c r="D105" s="84"/>
      <c r="E105" s="84"/>
      <c r="F105" s="84"/>
      <c r="H105" s="25" t="str">
        <f t="shared" si="1"/>
        <v>ok</v>
      </c>
    </row>
    <row r="106" spans="1:8" x14ac:dyDescent="0.2">
      <c r="A106" s="84"/>
      <c r="B106" s="84"/>
      <c r="C106" s="84"/>
      <c r="D106" s="84"/>
      <c r="E106" s="84"/>
      <c r="F106" s="84"/>
      <c r="H106" s="25" t="str">
        <f t="shared" si="1"/>
        <v>ok</v>
      </c>
    </row>
    <row r="107" spans="1:8" x14ac:dyDescent="0.2">
      <c r="A107" s="84"/>
      <c r="B107" s="84"/>
      <c r="C107" s="84"/>
      <c r="D107" s="84"/>
      <c r="E107" s="84"/>
      <c r="F107" s="84"/>
      <c r="H107" s="25" t="str">
        <f t="shared" si="1"/>
        <v>ok</v>
      </c>
    </row>
    <row r="108" spans="1:8" x14ac:dyDescent="0.2">
      <c r="A108" s="84"/>
      <c r="B108" s="84"/>
      <c r="C108" s="84"/>
      <c r="D108" s="84"/>
      <c r="E108" s="84"/>
      <c r="F108" s="84"/>
      <c r="H108" s="25" t="str">
        <f t="shared" si="1"/>
        <v>ok</v>
      </c>
    </row>
    <row r="109" spans="1:8" x14ac:dyDescent="0.2">
      <c r="A109" s="84"/>
      <c r="B109" s="84"/>
      <c r="C109" s="84"/>
      <c r="D109" s="84"/>
      <c r="E109" s="84"/>
      <c r="F109" s="84"/>
      <c r="H109" s="25" t="str">
        <f t="shared" si="1"/>
        <v>ok</v>
      </c>
    </row>
    <row r="110" spans="1:8" x14ac:dyDescent="0.2">
      <c r="A110" s="84"/>
      <c r="B110" s="84"/>
      <c r="C110" s="84"/>
      <c r="D110" s="84"/>
      <c r="E110" s="84"/>
      <c r="F110" s="84"/>
      <c r="H110" s="25" t="str">
        <f t="shared" si="1"/>
        <v>ok</v>
      </c>
    </row>
    <row r="111" spans="1:8" x14ac:dyDescent="0.2">
      <c r="A111" s="84"/>
      <c r="B111" s="84"/>
      <c r="C111" s="84"/>
      <c r="D111" s="84"/>
      <c r="E111" s="84"/>
      <c r="F111" s="84"/>
      <c r="H111" s="25" t="str">
        <f t="shared" si="1"/>
        <v>ok</v>
      </c>
    </row>
    <row r="112" spans="1:8" x14ac:dyDescent="0.2">
      <c r="A112" s="84"/>
      <c r="B112" s="84"/>
      <c r="C112" s="84"/>
      <c r="D112" s="84"/>
      <c r="E112" s="84"/>
      <c r="F112" s="84"/>
      <c r="H112" s="25" t="str">
        <f t="shared" si="1"/>
        <v>ok</v>
      </c>
    </row>
    <row r="113" spans="1:8" x14ac:dyDescent="0.2">
      <c r="A113" s="84"/>
      <c r="B113" s="84"/>
      <c r="C113" s="84"/>
      <c r="D113" s="84"/>
      <c r="E113" s="84"/>
      <c r="F113" s="84"/>
      <c r="H113" s="25" t="str">
        <f t="shared" si="1"/>
        <v>ok</v>
      </c>
    </row>
    <row r="114" spans="1:8" x14ac:dyDescent="0.2">
      <c r="A114" s="84"/>
      <c r="B114" s="84"/>
      <c r="C114" s="84"/>
      <c r="D114" s="84"/>
      <c r="E114" s="84"/>
      <c r="F114" s="84"/>
      <c r="H114" s="25" t="str">
        <f t="shared" si="1"/>
        <v>ok</v>
      </c>
    </row>
    <row r="115" spans="1:8" x14ac:dyDescent="0.2">
      <c r="A115" s="84"/>
      <c r="B115" s="84"/>
      <c r="C115" s="84"/>
      <c r="D115" s="84"/>
      <c r="E115" s="84"/>
      <c r="F115" s="84"/>
      <c r="H115" s="25" t="str">
        <f t="shared" si="1"/>
        <v>ok</v>
      </c>
    </row>
    <row r="116" spans="1:8" x14ac:dyDescent="0.2">
      <c r="A116" s="84"/>
      <c r="B116" s="84"/>
      <c r="C116" s="84"/>
      <c r="D116" s="84"/>
      <c r="E116" s="84"/>
      <c r="F116" s="84"/>
      <c r="H116" s="25" t="str">
        <f t="shared" si="1"/>
        <v>ok</v>
      </c>
    </row>
    <row r="117" spans="1:8" x14ac:dyDescent="0.2">
      <c r="A117" s="84"/>
      <c r="B117" s="84"/>
      <c r="C117" s="84"/>
      <c r="D117" s="84"/>
      <c r="E117" s="84"/>
      <c r="F117" s="84"/>
      <c r="H117" s="25" t="str">
        <f t="shared" si="1"/>
        <v>ok</v>
      </c>
    </row>
    <row r="118" spans="1:8" x14ac:dyDescent="0.2">
      <c r="A118" s="84"/>
      <c r="B118" s="84"/>
      <c r="C118" s="84"/>
      <c r="D118" s="84"/>
      <c r="E118" s="84"/>
      <c r="F118" s="84"/>
      <c r="H118" s="25" t="str">
        <f t="shared" si="1"/>
        <v>ok</v>
      </c>
    </row>
    <row r="119" spans="1:8" x14ac:dyDescent="0.2">
      <c r="A119" s="84"/>
      <c r="B119" s="84"/>
      <c r="C119" s="84"/>
      <c r="D119" s="84"/>
      <c r="E119" s="84"/>
      <c r="F119" s="84"/>
      <c r="H119" s="25" t="str">
        <f t="shared" si="1"/>
        <v>ok</v>
      </c>
    </row>
    <row r="120" spans="1:8" x14ac:dyDescent="0.2">
      <c r="A120" s="84"/>
      <c r="B120" s="84"/>
      <c r="C120" s="84"/>
      <c r="D120" s="84"/>
      <c r="E120" s="84"/>
      <c r="F120" s="84"/>
      <c r="H120" s="25" t="str">
        <f t="shared" si="1"/>
        <v>ok</v>
      </c>
    </row>
    <row r="121" spans="1:8" x14ac:dyDescent="0.2">
      <c r="A121" s="84"/>
      <c r="B121" s="84"/>
      <c r="C121" s="84"/>
      <c r="D121" s="84"/>
      <c r="E121" s="84"/>
      <c r="F121" s="84"/>
      <c r="H121" s="25" t="str">
        <f t="shared" si="1"/>
        <v>ok</v>
      </c>
    </row>
    <row r="122" spans="1:8" x14ac:dyDescent="0.2">
      <c r="A122" s="84"/>
      <c r="B122" s="84"/>
      <c r="C122" s="84"/>
      <c r="D122" s="84"/>
      <c r="E122" s="84"/>
      <c r="F122" s="84"/>
      <c r="H122" s="25" t="str">
        <f t="shared" si="1"/>
        <v>ok</v>
      </c>
    </row>
    <row r="123" spans="1:8" x14ac:dyDescent="0.2">
      <c r="A123" s="84"/>
      <c r="B123" s="84"/>
      <c r="C123" s="84"/>
      <c r="D123" s="84"/>
      <c r="E123" s="84"/>
      <c r="F123" s="84"/>
      <c r="H123" s="25" t="str">
        <f t="shared" si="1"/>
        <v>ok</v>
      </c>
    </row>
    <row r="124" spans="1:8" x14ac:dyDescent="0.2">
      <c r="A124" s="84"/>
      <c r="B124" s="84"/>
      <c r="C124" s="84"/>
      <c r="D124" s="84"/>
      <c r="E124" s="84"/>
      <c r="F124" s="84"/>
      <c r="H124" s="25" t="str">
        <f t="shared" si="1"/>
        <v>ok</v>
      </c>
    </row>
    <row r="125" spans="1:8" x14ac:dyDescent="0.2">
      <c r="A125" s="84"/>
      <c r="B125" s="84"/>
      <c r="C125" s="84"/>
      <c r="D125" s="84"/>
      <c r="E125" s="84"/>
      <c r="F125" s="84"/>
      <c r="H125" s="25" t="str">
        <f t="shared" si="1"/>
        <v>ok</v>
      </c>
    </row>
  </sheetData>
  <sheetProtection password="CF7A" sheet="1" objects="1" scenarios="1"/>
  <mergeCells count="6">
    <mergeCell ref="A8:F8"/>
    <mergeCell ref="B3:F3"/>
    <mergeCell ref="B4:F4"/>
    <mergeCell ref="B5:F5"/>
    <mergeCell ref="B6:F6"/>
    <mergeCell ref="B7:F7"/>
  </mergeCells>
  <hyperlinks>
    <hyperlink ref="A8:F8" location="definitions!A7" display="For each year the taxon was recorded, enter the minimum and maximum values for pci, the probability that it was correctly identified." xr:uid="{00000000-0004-0000-0100-000000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5"/>
  <sheetViews>
    <sheetView tabSelected="1" workbookViewId="0">
      <selection activeCell="E22" sqref="E22"/>
    </sheetView>
  </sheetViews>
  <sheetFormatPr baseColWidth="10" defaultColWidth="8.83203125" defaultRowHeight="15" x14ac:dyDescent="0.2"/>
  <cols>
    <col min="1" max="1" width="12.1640625" customWidth="1"/>
    <col min="2" max="2" width="10.33203125" customWidth="1"/>
    <col min="3" max="3" width="9.5" customWidth="1"/>
    <col min="4" max="4" width="10.5" customWidth="1"/>
    <col min="5" max="7" width="9.6640625" customWidth="1"/>
    <col min="8" max="10" width="10.1640625" customWidth="1"/>
    <col min="11" max="11" width="25.5" customWidth="1"/>
    <col min="12" max="12" width="16.83203125" customWidth="1"/>
    <col min="13" max="13" width="2.6640625" customWidth="1"/>
    <col min="14" max="14" width="25.1640625" customWidth="1"/>
  </cols>
  <sheetData>
    <row r="1" spans="1:14" ht="18" x14ac:dyDescent="0.2">
      <c r="A1" s="24" t="s">
        <v>20</v>
      </c>
      <c r="C1" s="92" t="s">
        <v>86</v>
      </c>
      <c r="D1" s="90"/>
      <c r="E1" s="90"/>
      <c r="F1" s="90"/>
      <c r="G1" s="90"/>
      <c r="H1" s="91"/>
      <c r="I1" s="91"/>
      <c r="J1" s="91"/>
      <c r="K1" s="91"/>
    </row>
    <row r="2" spans="1:14" ht="19.5" customHeight="1" x14ac:dyDescent="0.2">
      <c r="A2" s="20" t="str">
        <f>Threats!$A$2</f>
        <v>Enter only in blue-shaded cells. See instructions in separate document.</v>
      </c>
      <c r="B2" s="4"/>
      <c r="C2" s="4"/>
      <c r="D2" s="4"/>
      <c r="E2" s="4"/>
      <c r="F2" s="4"/>
      <c r="G2" s="4"/>
      <c r="L2" s="22"/>
      <c r="M2" s="22"/>
    </row>
    <row r="3" spans="1:14" ht="24" customHeight="1" x14ac:dyDescent="0.2">
      <c r="A3" s="4"/>
      <c r="B3" s="114" t="s">
        <v>19</v>
      </c>
      <c r="C3" s="114"/>
      <c r="D3" s="114"/>
      <c r="E3" s="114"/>
      <c r="F3" s="114"/>
      <c r="G3" s="114"/>
      <c r="H3" s="114"/>
      <c r="I3" s="114"/>
      <c r="J3" s="114"/>
      <c r="K3" s="49"/>
    </row>
    <row r="4" spans="1:14" ht="13.5" customHeight="1" x14ac:dyDescent="0.2">
      <c r="A4" s="30" t="s">
        <v>0</v>
      </c>
      <c r="B4" s="115" t="str">
        <f>Threats!B4</f>
        <v>Wide-headed Viviparous Toad</v>
      </c>
      <c r="C4" s="115"/>
      <c r="D4" s="115"/>
      <c r="E4" s="115"/>
      <c r="F4" s="115"/>
      <c r="G4" s="115"/>
      <c r="H4" s="115"/>
      <c r="I4" s="115"/>
      <c r="J4" s="115"/>
      <c r="K4" s="21"/>
    </row>
    <row r="5" spans="1:14" ht="13.5" customHeight="1" x14ac:dyDescent="0.2">
      <c r="A5" s="30" t="s">
        <v>1</v>
      </c>
      <c r="B5" s="115" t="str">
        <f>Threats!B5</f>
        <v>Nectophrynoides laticeps</v>
      </c>
      <c r="C5" s="115"/>
      <c r="D5" s="115"/>
      <c r="E5" s="115"/>
      <c r="F5" s="115"/>
      <c r="G5" s="115"/>
      <c r="H5" s="115"/>
      <c r="I5" s="115"/>
      <c r="J5" s="115"/>
      <c r="K5" s="21"/>
    </row>
    <row r="6" spans="1:14" ht="13.5" customHeight="1" x14ac:dyDescent="0.2">
      <c r="A6" s="30" t="s">
        <v>2</v>
      </c>
      <c r="B6" s="115" t="str">
        <f>Threats!B6</f>
        <v>16950012</v>
      </c>
      <c r="C6" s="115"/>
      <c r="D6" s="115"/>
      <c r="E6" s="115"/>
      <c r="F6" s="115"/>
      <c r="G6" s="115"/>
      <c r="H6" s="115"/>
      <c r="I6" s="115"/>
      <c r="J6" s="115"/>
      <c r="K6" s="21"/>
      <c r="N6" s="28"/>
    </row>
    <row r="7" spans="1:14" ht="13.5" customHeight="1" x14ac:dyDescent="0.2">
      <c r="A7" s="31" t="s">
        <v>11</v>
      </c>
      <c r="B7" s="115" t="str">
        <f>Threats!B8</f>
        <v>Lyakurwa, Liedtke, Loader</v>
      </c>
      <c r="C7" s="115"/>
      <c r="D7" s="115"/>
      <c r="E7" s="115"/>
      <c r="F7" s="115"/>
      <c r="G7" s="115"/>
      <c r="H7" s="115"/>
      <c r="I7" s="115"/>
      <c r="J7" s="115"/>
      <c r="K7" s="21"/>
      <c r="N7" s="29"/>
    </row>
    <row r="8" spans="1:14" ht="13.5" customHeight="1" x14ac:dyDescent="0.2">
      <c r="A8" s="14"/>
      <c r="B8" s="21"/>
      <c r="C8" s="21"/>
      <c r="D8" s="21"/>
      <c r="E8" s="21"/>
      <c r="F8" s="21"/>
      <c r="G8" s="21"/>
      <c r="N8" s="29"/>
    </row>
    <row r="9" spans="1:14" ht="13.5" customHeight="1" x14ac:dyDescent="0.2">
      <c r="A9" s="27" t="s">
        <v>87</v>
      </c>
      <c r="B9" s="27"/>
      <c r="C9" s="27"/>
      <c r="D9" s="27"/>
      <c r="E9" s="27"/>
      <c r="F9" s="27"/>
      <c r="G9" s="27"/>
      <c r="N9" s="29"/>
    </row>
    <row r="10" spans="1:14" s="48" customFormat="1" ht="62.25" customHeight="1" x14ac:dyDescent="0.2">
      <c r="A10" s="47"/>
      <c r="B10" s="117" t="s">
        <v>61</v>
      </c>
      <c r="C10" s="117"/>
      <c r="D10" s="117"/>
      <c r="E10" s="118" t="s">
        <v>29</v>
      </c>
      <c r="F10" s="119"/>
      <c r="G10" s="120"/>
      <c r="H10" s="117" t="s">
        <v>27</v>
      </c>
      <c r="I10" s="117"/>
      <c r="J10" s="117"/>
      <c r="K10" s="116"/>
      <c r="L10" s="116"/>
    </row>
    <row r="11" spans="1:14" ht="13.5" customHeight="1" x14ac:dyDescent="0.2">
      <c r="A11" s="18"/>
      <c r="B11" s="22" t="s">
        <v>21</v>
      </c>
      <c r="C11" s="22" t="s">
        <v>58</v>
      </c>
      <c r="D11" s="22" t="s">
        <v>22</v>
      </c>
      <c r="E11" s="22" t="s">
        <v>25</v>
      </c>
      <c r="F11" s="22" t="s">
        <v>59</v>
      </c>
      <c r="G11" s="22" t="s">
        <v>26</v>
      </c>
      <c r="H11" s="22" t="s">
        <v>23</v>
      </c>
      <c r="I11" s="22" t="s">
        <v>60</v>
      </c>
      <c r="J11" s="22" t="s">
        <v>24</v>
      </c>
      <c r="K11" s="19" t="s">
        <v>3</v>
      </c>
      <c r="L11" s="19" t="s">
        <v>6</v>
      </c>
    </row>
    <row r="12" spans="1:14" ht="13.5" customHeight="1" x14ac:dyDescent="0.2">
      <c r="A12" s="23" t="s">
        <v>28</v>
      </c>
      <c r="B12" s="84">
        <v>0.01</v>
      </c>
      <c r="C12" s="84">
        <v>0.05</v>
      </c>
      <c r="D12" s="84">
        <v>0.1</v>
      </c>
      <c r="E12" s="84">
        <v>0.1</v>
      </c>
      <c r="F12" s="84">
        <v>0.2</v>
      </c>
      <c r="G12" s="84">
        <v>0.3</v>
      </c>
      <c r="H12" s="84">
        <v>0</v>
      </c>
      <c r="I12" s="84">
        <v>7.0000000000000007E-2</v>
      </c>
      <c r="J12" s="84">
        <v>0.1</v>
      </c>
      <c r="K12" s="84"/>
      <c r="L12" s="84"/>
      <c r="N12" s="25" t="str">
        <f>IF(OR(H12&gt;I12,I12&gt;J12,E12&gt;F12,F12&gt;G12,B12&gt;C12,C12&gt;D12),"lower bound, best est, upper bound are not in correct order",IF(OR(B12&lt;0,B12&gt;1,C12&lt;0,C12&gt;1,D12&lt;0,D12&gt;1,E12&lt;0,E12&gt;1,F12&lt;0,F12&gt;1,G12&lt;0,G12&gt;1,H12&lt;0,H12&gt;1,I12&lt;0,I12&gt;1,J12&lt;0,J12&gt;1),"Probabilities must be between 0 and 1","ok"))</f>
        <v>ok</v>
      </c>
    </row>
    <row r="13" spans="1:14" ht="33" customHeight="1" x14ac:dyDescent="0.2">
      <c r="A13" s="26" t="s">
        <v>62</v>
      </c>
      <c r="B13" s="26"/>
      <c r="C13" s="26"/>
      <c r="D13" s="26"/>
      <c r="E13" s="26"/>
      <c r="F13" s="26"/>
      <c r="G13" s="26"/>
      <c r="N13" s="89" t="str">
        <f>IF(SUMPRODUCT((COUNTIF(A15:A117,A15:A117)-1)*(A15:A117&lt;&gt;""))&gt;0,"ERROR: Enter only 1 survey per year.","ok")</f>
        <v>ok</v>
      </c>
    </row>
    <row r="14" spans="1:14" x14ac:dyDescent="0.2">
      <c r="A14" s="18" t="s">
        <v>14</v>
      </c>
      <c r="B14" s="22" t="s">
        <v>21</v>
      </c>
      <c r="C14" s="22" t="s">
        <v>58</v>
      </c>
      <c r="D14" s="22" t="s">
        <v>22</v>
      </c>
      <c r="E14" s="22" t="s">
        <v>25</v>
      </c>
      <c r="F14" s="22" t="s">
        <v>59</v>
      </c>
      <c r="G14" s="22" t="s">
        <v>26</v>
      </c>
      <c r="H14" s="22" t="s">
        <v>23</v>
      </c>
      <c r="I14" s="22" t="s">
        <v>60</v>
      </c>
      <c r="J14" s="22" t="s">
        <v>24</v>
      </c>
      <c r="K14" s="19" t="s">
        <v>3</v>
      </c>
      <c r="L14" s="19" t="s">
        <v>6</v>
      </c>
    </row>
    <row r="15" spans="1:14" x14ac:dyDescent="0.2">
      <c r="A15" s="84">
        <v>2002</v>
      </c>
      <c r="B15" s="84">
        <v>0.01</v>
      </c>
      <c r="C15" s="84">
        <v>0.02</v>
      </c>
      <c r="D15" s="84">
        <v>0.03</v>
      </c>
      <c r="E15" s="84">
        <v>0.8</v>
      </c>
      <c r="F15" s="84">
        <v>0.9</v>
      </c>
      <c r="G15" s="84">
        <v>1</v>
      </c>
      <c r="H15" s="84">
        <v>0.99</v>
      </c>
      <c r="I15" s="84">
        <v>0.99</v>
      </c>
      <c r="J15" s="84">
        <v>1</v>
      </c>
      <c r="K15" s="84"/>
      <c r="L15" s="84"/>
      <c r="N15" s="25" t="str">
        <f>IF(OR(H15&gt;I15,I15&gt;J15,E15&gt;F15,F15&gt;G15,B15&gt;C15,C15&gt;D15),"lower bound, best est, upper bound are not in correct order",IF(OR(B15&lt;0,B15&gt;1,C15&lt;0,C15&gt;1,D15&lt;0,D15&gt;1,E15&lt;0,E15&gt;1,F15&lt;0,F15&gt;1,G15&lt;0,G15&gt;1,H15&lt;0,H15&gt;1,I15&lt;0,I15&gt;1,J15&lt;0,J15&gt;1),"Probabilities must be between 0 and 1","ok"))</f>
        <v>ok</v>
      </c>
    </row>
    <row r="16" spans="1:14" x14ac:dyDescent="0.2">
      <c r="A16" s="84">
        <v>2005</v>
      </c>
      <c r="B16" s="84">
        <v>0.05</v>
      </c>
      <c r="C16" s="84">
        <v>0.08</v>
      </c>
      <c r="D16" s="84">
        <v>0.1</v>
      </c>
      <c r="E16" s="84">
        <v>0.9</v>
      </c>
      <c r="F16" s="84">
        <v>0.95</v>
      </c>
      <c r="G16" s="84">
        <v>1</v>
      </c>
      <c r="H16" s="84">
        <v>0.99</v>
      </c>
      <c r="I16" s="84">
        <v>0.99</v>
      </c>
      <c r="J16" s="84">
        <v>1</v>
      </c>
      <c r="K16" s="84"/>
      <c r="L16" s="84"/>
      <c r="N16" s="25" t="str">
        <f>IF(OR(H16&gt;I16,I16&gt;J16,E16&gt;F16,F16&gt;G16,B16&gt;C16,C16&gt;D16),"lower bound, best est, upper bound are not in correct order",IF(OR(B16&lt;0,B16&gt;1,C16&lt;0,C16&gt;1,D16&lt;0,D16&gt;1,E16&lt;0,E16&gt;1,F16&lt;0,F16&gt;1,G16&lt;0,G16&gt;1,H16&lt;0,H16&gt;1,I16&lt;0,I16&gt;1,J16&lt;0,J16&gt;1),"Probabilities must be between 0 and 1","ok"))</f>
        <v>ok</v>
      </c>
    </row>
    <row r="17" spans="1:14" x14ac:dyDescent="0.2">
      <c r="A17" s="84">
        <v>2011</v>
      </c>
      <c r="B17" s="84">
        <v>0.03</v>
      </c>
      <c r="C17" s="84">
        <v>0.04</v>
      </c>
      <c r="D17" s="84">
        <v>0.1</v>
      </c>
      <c r="E17" s="84">
        <v>0.9</v>
      </c>
      <c r="F17" s="84">
        <v>0.95</v>
      </c>
      <c r="G17" s="84">
        <v>1</v>
      </c>
      <c r="H17" s="84">
        <v>0.99</v>
      </c>
      <c r="I17" s="84">
        <v>0.99</v>
      </c>
      <c r="J17" s="84">
        <v>1</v>
      </c>
      <c r="K17" s="84"/>
      <c r="L17" s="84"/>
      <c r="N17"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8" spans="1:14" x14ac:dyDescent="0.2">
      <c r="A18" s="84">
        <v>2012</v>
      </c>
      <c r="B18" s="84">
        <v>0.05</v>
      </c>
      <c r="C18" s="84">
        <v>0.08</v>
      </c>
      <c r="D18" s="84">
        <v>0.1</v>
      </c>
      <c r="E18" s="84">
        <v>0.9</v>
      </c>
      <c r="F18" s="84">
        <v>0.95</v>
      </c>
      <c r="G18" s="84">
        <v>1</v>
      </c>
      <c r="H18" s="84">
        <v>0.99</v>
      </c>
      <c r="I18" s="84">
        <v>0.99</v>
      </c>
      <c r="J18" s="84">
        <v>1</v>
      </c>
      <c r="K18" s="84"/>
      <c r="L18" s="84"/>
      <c r="N18" s="25" t="str">
        <f>IF(OR(H17&gt;I17,I17&gt;J17,E17&gt;F17,F17&gt;G17,B17&gt;C17,C17&gt;D17),"lower bound, best est, upper bound are not in correct order",IF(OR(B17&lt;0,B17&gt;1,C17&lt;0,C17&gt;1,D17&lt;0,D17&gt;1,E17&lt;0,E17&gt;1,F17&lt;0,F17&gt;1,G17&lt;0,G17&gt;1,H17&lt;0,H17&gt;1,I17&lt;0,I17&gt;1,J17&lt;0,J17&gt;1),"Probabilities must be between 0 and 1","ok"))</f>
        <v>ok</v>
      </c>
    </row>
    <row r="19" spans="1:14" x14ac:dyDescent="0.2">
      <c r="A19" s="84">
        <v>2013</v>
      </c>
      <c r="B19" s="84">
        <v>0.01</v>
      </c>
      <c r="C19" s="84">
        <v>0.02</v>
      </c>
      <c r="D19" s="84">
        <v>0.05</v>
      </c>
      <c r="E19" s="84">
        <v>0.9</v>
      </c>
      <c r="F19" s="84">
        <v>0.95</v>
      </c>
      <c r="G19" s="84">
        <v>1</v>
      </c>
      <c r="H19" s="84">
        <v>0.99</v>
      </c>
      <c r="I19" s="84">
        <v>0.99</v>
      </c>
      <c r="J19" s="84">
        <v>1</v>
      </c>
      <c r="K19" s="84"/>
      <c r="L19" s="84"/>
      <c r="N19" s="25" t="str">
        <f>IF(OR(H18&gt;I18,I18&gt;J18,E18&gt;F18,F18&gt;G18,B18&gt;C18,C18&gt;D18),"lower bound, best est, upper bound are not in correct order",IF(OR(B18&lt;0,B18&gt;1,C18&lt;0,C18&gt;1,D18&lt;0,D18&gt;1,E18&lt;0,E18&gt;1,F18&lt;0,F18&gt;1,G18&lt;0,G18&gt;1,H18&lt;0,H18&gt;1,I18&lt;0,I18&gt;1,J18&lt;0,J18&gt;1),"Probabilities must be between 0 and 1","ok"))</f>
        <v>ok</v>
      </c>
    </row>
    <row r="20" spans="1:14" x14ac:dyDescent="0.2">
      <c r="A20" s="84">
        <v>2019</v>
      </c>
      <c r="B20" s="84">
        <v>0.05</v>
      </c>
      <c r="C20" s="84">
        <v>0.1</v>
      </c>
      <c r="D20" s="84">
        <v>0.15</v>
      </c>
      <c r="E20" s="84">
        <v>0.9</v>
      </c>
      <c r="F20" s="84">
        <v>0.95</v>
      </c>
      <c r="G20" s="84">
        <v>1</v>
      </c>
      <c r="H20" s="84">
        <v>0.99</v>
      </c>
      <c r="I20" s="84">
        <v>0.99</v>
      </c>
      <c r="J20" s="84">
        <v>1</v>
      </c>
      <c r="K20" s="84"/>
      <c r="L20" s="84"/>
      <c r="N20" s="25" t="str">
        <f>IF(OR(H19&gt;I19,I19&gt;J19,E19&gt;F19,F19&gt;G19,B19&gt;C19,C19&gt;D19),"lower bound, best est, upper bound are not in correct order",IF(OR(B19&lt;0,B19&gt;1,C19&lt;0,C19&gt;1,D19&lt;0,D19&gt;1,E19&lt;0,E19&gt;1,F19&lt;0,F19&gt;1,G19&lt;0,G19&gt;1,H19&lt;0,H19&gt;1,I19&lt;0,I19&gt;1,J19&lt;0,J19&gt;1),"Probabilities must be between 0 and 1","ok"))</f>
        <v>ok</v>
      </c>
    </row>
    <row r="21" spans="1:14" x14ac:dyDescent="0.2">
      <c r="A21" s="84">
        <v>2022</v>
      </c>
      <c r="B21" s="84">
        <v>7.0000000000000007E-2</v>
      </c>
      <c r="C21" s="84">
        <v>0.12</v>
      </c>
      <c r="D21" s="84">
        <v>0.15</v>
      </c>
      <c r="E21" s="84">
        <v>0.9</v>
      </c>
      <c r="F21" s="84">
        <v>0.95</v>
      </c>
      <c r="G21" s="84">
        <v>1</v>
      </c>
      <c r="H21" s="84">
        <v>0.99</v>
      </c>
      <c r="I21" s="84">
        <v>0.99</v>
      </c>
      <c r="J21" s="84">
        <v>1</v>
      </c>
      <c r="K21" s="84"/>
      <c r="L21" s="84"/>
      <c r="N21" s="25" t="str">
        <f>IF(OR(H20&gt;I20,I20&gt;J20,E20&gt;F20,F20&gt;G20,B20&gt;C20,C20&gt;D20),"lower bound, best est, upper bound are not in correct order",IF(OR(B20&lt;0,B20&gt;1,C20&lt;0,C20&gt;1,D20&lt;0,D20&gt;1,E20&lt;0,E20&gt;1,F20&lt;0,F20&gt;1,G20&lt;0,G20&gt;1,H20&lt;0,H20&gt;1,I20&lt;0,I20&gt;1,J20&lt;0,J20&gt;1),"Probabilities must be between 0 and 1","ok"))</f>
        <v>ok</v>
      </c>
    </row>
    <row r="22" spans="1:14" x14ac:dyDescent="0.2">
      <c r="A22" s="84"/>
      <c r="B22" s="84"/>
      <c r="C22" s="84"/>
      <c r="D22" s="84"/>
      <c r="E22" s="84"/>
      <c r="F22" s="84"/>
      <c r="G22" s="84"/>
      <c r="H22" s="84"/>
      <c r="I22" s="84"/>
      <c r="J22" s="84"/>
      <c r="K22" s="84"/>
      <c r="L22" s="84"/>
      <c r="N22"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23" spans="1:14" x14ac:dyDescent="0.2">
      <c r="A23" s="84"/>
      <c r="B23" s="84"/>
      <c r="C23" s="84"/>
      <c r="D23" s="84"/>
      <c r="E23" s="84"/>
      <c r="F23" s="84"/>
      <c r="G23" s="84"/>
      <c r="H23" s="84"/>
      <c r="I23" s="84"/>
      <c r="J23" s="84"/>
      <c r="K23" s="84"/>
      <c r="L23" s="84"/>
      <c r="N23"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24" spans="1:14" x14ac:dyDescent="0.2">
      <c r="A24" s="84"/>
      <c r="B24" s="84"/>
      <c r="C24" s="84"/>
      <c r="D24" s="84"/>
      <c r="E24" s="84"/>
      <c r="F24" s="84"/>
      <c r="G24" s="84"/>
      <c r="H24" s="84"/>
      <c r="I24" s="84"/>
      <c r="J24" s="84"/>
      <c r="K24" s="84"/>
      <c r="L24" s="84"/>
      <c r="N24"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25" spans="1:14" x14ac:dyDescent="0.2">
      <c r="A25" s="84"/>
      <c r="B25" s="84"/>
      <c r="C25" s="84"/>
      <c r="D25" s="84"/>
      <c r="E25" s="84"/>
      <c r="F25" s="84"/>
      <c r="G25" s="84"/>
      <c r="H25" s="84"/>
      <c r="I25" s="84"/>
      <c r="J25" s="84"/>
      <c r="K25" s="84"/>
      <c r="L25" s="84"/>
      <c r="N25" s="25" t="str">
        <f>IF(OR(H21&gt;I21,I21&gt;J21,E21&gt;F21,F21&gt;G21,B21&gt;C21,C21&gt;D21),"lower bound, best est, upper bound are not in correct order",IF(OR(B21&lt;0,B21&gt;1,C21&lt;0,C21&gt;1,D21&lt;0,D21&gt;1,E21&lt;0,E21&gt;1,F21&lt;0,F21&gt;1,G21&lt;0,G21&gt;1,H21&lt;0,H21&gt;1,I21&lt;0,I21&gt;1,J21&lt;0,J21&gt;1),"Probabilities must be between 0 and 1","ok"))</f>
        <v>ok</v>
      </c>
    </row>
    <row r="26" spans="1:14" x14ac:dyDescent="0.2">
      <c r="A26" s="84"/>
      <c r="B26" s="84"/>
      <c r="C26" s="84"/>
      <c r="D26" s="84"/>
      <c r="E26" s="84"/>
      <c r="F26" s="84"/>
      <c r="G26" s="84"/>
      <c r="H26" s="84"/>
      <c r="I26" s="84"/>
      <c r="J26" s="84"/>
      <c r="K26" s="84"/>
      <c r="L26" s="84"/>
      <c r="N26" s="25" t="str">
        <f>IF(OR(H22&gt;I22,I22&gt;J22,E22&gt;F22,F22&gt;G22,B22&gt;C22,C22&gt;D22),"lower bound, best est, upper bound are not in correct order",IF(OR(B22&lt;0,B22&gt;1,C22&lt;0,C22&gt;1,D22&lt;0,D22&gt;1,E22&lt;0,E22&gt;1,F22&lt;0,F22&gt;1,G22&lt;0,G22&gt;1,H22&lt;0,H22&gt;1,I22&lt;0,I22&gt;1,J22&lt;0,J22&gt;1),"Probabilities must be between 0 and 1","ok"))</f>
        <v>ok</v>
      </c>
    </row>
    <row r="27" spans="1:14" x14ac:dyDescent="0.2">
      <c r="A27" s="84"/>
      <c r="B27" s="84"/>
      <c r="C27" s="84"/>
      <c r="D27" s="84"/>
      <c r="E27" s="84"/>
      <c r="F27" s="84"/>
      <c r="G27" s="84"/>
      <c r="H27" s="84"/>
      <c r="I27" s="84"/>
      <c r="J27" s="84"/>
      <c r="K27" s="84"/>
      <c r="L27" s="84"/>
      <c r="N27" s="25" t="str">
        <f>IF(OR(H23&gt;I23,I23&gt;J23,E23&gt;F23,F23&gt;G23,B23&gt;C23,C23&gt;D23),"lower bound, best est, upper bound are not in correct order",IF(OR(B23&lt;0,B23&gt;1,C23&lt;0,C23&gt;1,D23&lt;0,D23&gt;1,E23&lt;0,E23&gt;1,F23&lt;0,F23&gt;1,G23&lt;0,G23&gt;1,H23&lt;0,H23&gt;1,I23&lt;0,I23&gt;1,J23&lt;0,J23&gt;1),"Probabilities must be between 0 and 1","ok"))</f>
        <v>ok</v>
      </c>
    </row>
    <row r="28" spans="1:14" x14ac:dyDescent="0.2">
      <c r="A28" s="84"/>
      <c r="B28" s="84"/>
      <c r="C28" s="84"/>
      <c r="D28" s="84"/>
      <c r="E28" s="84"/>
      <c r="F28" s="84"/>
      <c r="G28" s="84"/>
      <c r="H28" s="84"/>
      <c r="I28" s="84"/>
      <c r="J28" s="84"/>
      <c r="K28" s="84"/>
      <c r="L28" s="84"/>
      <c r="N28" s="25" t="str">
        <f>IF(OR(H24&gt;I24,I24&gt;J24,E24&gt;F24,F24&gt;G24,B24&gt;C24,C24&gt;D24),"lower bound, best est, upper bound are not in correct order",IF(OR(B24&lt;0,B24&gt;1,C24&lt;0,C24&gt;1,D24&lt;0,D24&gt;1,E24&lt;0,E24&gt;1,F24&lt;0,F24&gt;1,G24&lt;0,G24&gt;1,H24&lt;0,H24&gt;1,I24&lt;0,I24&gt;1,J24&lt;0,J24&gt;1),"Probabilities must be between 0 and 1","ok"))</f>
        <v>ok</v>
      </c>
    </row>
    <row r="29" spans="1:14" x14ac:dyDescent="0.2">
      <c r="A29" s="84"/>
      <c r="B29" s="84"/>
      <c r="C29" s="84"/>
      <c r="D29" s="84"/>
      <c r="E29" s="84"/>
      <c r="F29" s="84"/>
      <c r="G29" s="84"/>
      <c r="H29" s="84"/>
      <c r="I29" s="84"/>
      <c r="J29" s="84"/>
      <c r="K29" s="84"/>
      <c r="L29" s="84"/>
      <c r="N29" s="25" t="str">
        <f>IF(OR(H25&gt;I25,I25&gt;J25,E25&gt;F25,F25&gt;G25,B25&gt;C25,C25&gt;D25),"lower bound, best est, upper bound are not in correct order",IF(OR(B25&lt;0,B25&gt;1,C25&lt;0,C25&gt;1,D25&lt;0,D25&gt;1,E25&lt;0,E25&gt;1,F25&lt;0,F25&gt;1,G25&lt;0,G25&gt;1,H25&lt;0,H25&gt;1,I25&lt;0,I25&gt;1,J25&lt;0,J25&gt;1),"Probabilities must be between 0 and 1","ok"))</f>
        <v>ok</v>
      </c>
    </row>
    <row r="30" spans="1:14" x14ac:dyDescent="0.2">
      <c r="A30" s="84"/>
      <c r="B30" s="84"/>
      <c r="C30" s="84"/>
      <c r="D30" s="84"/>
      <c r="E30" s="84"/>
      <c r="F30" s="84"/>
      <c r="G30" s="84"/>
      <c r="H30" s="84"/>
      <c r="I30" s="84"/>
      <c r="J30" s="84"/>
      <c r="K30" s="84"/>
      <c r="L30" s="84"/>
      <c r="N30" s="25" t="str">
        <f>IF(OR(H26&gt;I26,I26&gt;J26,E26&gt;F26,F26&gt;G26,B26&gt;C26,C26&gt;D26),"lower bound, best est, upper bound are not in correct order",IF(OR(B26&lt;0,B26&gt;1,C26&lt;0,C26&gt;1,D26&lt;0,D26&gt;1,E26&lt;0,E26&gt;1,F26&lt;0,F26&gt;1,G26&lt;0,G26&gt;1,H26&lt;0,H26&gt;1,I26&lt;0,I26&gt;1,J26&lt;0,J26&gt;1),"Probabilities must be between 0 and 1","ok"))</f>
        <v>ok</v>
      </c>
    </row>
    <row r="31" spans="1:14" x14ac:dyDescent="0.2">
      <c r="A31" s="84"/>
      <c r="B31" s="84"/>
      <c r="C31" s="84"/>
      <c r="D31" s="84"/>
      <c r="E31" s="84"/>
      <c r="F31" s="84"/>
      <c r="G31" s="84"/>
      <c r="H31" s="84"/>
      <c r="I31" s="84"/>
      <c r="J31" s="84"/>
      <c r="K31" s="84"/>
      <c r="L31" s="84"/>
      <c r="N31" s="25" t="str">
        <f>IF(OR(H27&gt;I27,I27&gt;J27,E27&gt;F27,F27&gt;G27,B27&gt;C27,C27&gt;D27),"lower bound, best est, upper bound are not in correct order",IF(OR(B27&lt;0,B27&gt;1,C27&lt;0,C27&gt;1,D27&lt;0,D27&gt;1,E27&lt;0,E27&gt;1,F27&lt;0,F27&gt;1,G27&lt;0,G27&gt;1,H27&lt;0,H27&gt;1,I27&lt;0,I27&gt;1,J27&lt;0,J27&gt;1),"Probabilities must be between 0 and 1","ok"))</f>
        <v>ok</v>
      </c>
    </row>
    <row r="32" spans="1:14" x14ac:dyDescent="0.2">
      <c r="A32" s="84"/>
      <c r="B32" s="84"/>
      <c r="C32" s="84"/>
      <c r="D32" s="84"/>
      <c r="E32" s="84"/>
      <c r="F32" s="84"/>
      <c r="G32" s="84"/>
      <c r="H32" s="84"/>
      <c r="I32" s="84"/>
      <c r="J32" s="84"/>
      <c r="K32" s="84"/>
      <c r="L32" s="84"/>
      <c r="N32" s="25" t="str">
        <f>IF(OR(H28&gt;I28,I28&gt;J28,E28&gt;F28,F28&gt;G28,B28&gt;C28,C28&gt;D28),"lower bound, best est, upper bound are not in correct order",IF(OR(B28&lt;0,B28&gt;1,C28&lt;0,C28&gt;1,D28&lt;0,D28&gt;1,E28&lt;0,E28&gt;1,F28&lt;0,F28&gt;1,G28&lt;0,G28&gt;1,H28&lt;0,H28&gt;1,I28&lt;0,I28&gt;1,J28&lt;0,J28&gt;1),"Probabilities must be between 0 and 1","ok"))</f>
        <v>ok</v>
      </c>
    </row>
    <row r="33" spans="1:14" x14ac:dyDescent="0.2">
      <c r="A33" s="84"/>
      <c r="B33" s="84"/>
      <c r="C33" s="84"/>
      <c r="D33" s="84"/>
      <c r="E33" s="84"/>
      <c r="F33" s="84"/>
      <c r="G33" s="84"/>
      <c r="H33" s="84"/>
      <c r="I33" s="84"/>
      <c r="J33" s="84"/>
      <c r="K33" s="84"/>
      <c r="L33" s="84"/>
      <c r="N33" s="25" t="str">
        <f>IF(OR(H29&gt;I29,I29&gt;J29,E29&gt;F29,F29&gt;G29,B29&gt;C29,C29&gt;D29),"lower bound, best est, upper bound are not in correct order",IF(OR(B29&lt;0,B29&gt;1,C29&lt;0,C29&gt;1,D29&lt;0,D29&gt;1,E29&lt;0,E29&gt;1,F29&lt;0,F29&gt;1,G29&lt;0,G29&gt;1,H29&lt;0,H29&gt;1,I29&lt;0,I29&gt;1,J29&lt;0,J29&gt;1),"Probabilities must be between 0 and 1","ok"))</f>
        <v>ok</v>
      </c>
    </row>
    <row r="34" spans="1:14" x14ac:dyDescent="0.2">
      <c r="A34" s="84"/>
      <c r="B34" s="84"/>
      <c r="C34" s="84"/>
      <c r="D34" s="84"/>
      <c r="E34" s="84"/>
      <c r="F34" s="84"/>
      <c r="G34" s="84"/>
      <c r="H34" s="84"/>
      <c r="I34" s="84"/>
      <c r="J34" s="84"/>
      <c r="K34" s="84"/>
      <c r="L34" s="84"/>
      <c r="N34" s="25" t="str">
        <f>IF(OR(H30&gt;I30,I30&gt;J30,E30&gt;F30,F30&gt;G30,B30&gt;C30,C30&gt;D30),"lower bound, best est, upper bound are not in correct order",IF(OR(B30&lt;0,B30&gt;1,C30&lt;0,C30&gt;1,D30&lt;0,D30&gt;1,E30&lt;0,E30&gt;1,F30&lt;0,F30&gt;1,G30&lt;0,G30&gt;1,H30&lt;0,H30&gt;1,I30&lt;0,I30&gt;1,J30&lt;0,J30&gt;1),"Probabilities must be between 0 and 1","ok"))</f>
        <v>ok</v>
      </c>
    </row>
    <row r="35" spans="1:14" x14ac:dyDescent="0.2">
      <c r="A35" s="84"/>
      <c r="B35" s="84"/>
      <c r="C35" s="84"/>
      <c r="D35" s="84"/>
      <c r="E35" s="84"/>
      <c r="F35" s="84"/>
      <c r="G35" s="84"/>
      <c r="H35" s="84"/>
      <c r="I35" s="84"/>
      <c r="J35" s="84"/>
      <c r="K35" s="84"/>
      <c r="L35" s="84"/>
      <c r="N35" s="25" t="str">
        <f>IF(OR(H31&gt;I31,I31&gt;J31,E31&gt;F31,F31&gt;G31,B31&gt;C31,C31&gt;D31),"lower bound, best est, upper bound are not in correct order",IF(OR(B31&lt;0,B31&gt;1,C31&lt;0,C31&gt;1,D31&lt;0,D31&gt;1,E31&lt;0,E31&gt;1,F31&lt;0,F31&gt;1,G31&lt;0,G31&gt;1,H31&lt;0,H31&gt;1,I31&lt;0,I31&gt;1,J31&lt;0,J31&gt;1),"Probabilities must be between 0 and 1","ok"))</f>
        <v>ok</v>
      </c>
    </row>
    <row r="36" spans="1:14" x14ac:dyDescent="0.2">
      <c r="A36" s="84"/>
      <c r="B36" s="84"/>
      <c r="C36" s="84"/>
      <c r="D36" s="84"/>
      <c r="E36" s="84"/>
      <c r="F36" s="84"/>
      <c r="G36" s="84"/>
      <c r="H36" s="84"/>
      <c r="I36" s="84"/>
      <c r="J36" s="84"/>
      <c r="K36" s="84"/>
      <c r="L36" s="84"/>
      <c r="N36" s="25" t="str">
        <f>IF(OR(H32&gt;I32,I32&gt;J32,E32&gt;F32,F32&gt;G32,B32&gt;C32,C32&gt;D32),"lower bound, best est, upper bound are not in correct order",IF(OR(B32&lt;0,B32&gt;1,C32&lt;0,C32&gt;1,D32&lt;0,D32&gt;1,E32&lt;0,E32&gt;1,F32&lt;0,F32&gt;1,G32&lt;0,G32&gt;1,H32&lt;0,H32&gt;1,I32&lt;0,I32&gt;1,J32&lt;0,J32&gt;1),"Probabilities must be between 0 and 1","ok"))</f>
        <v>ok</v>
      </c>
    </row>
    <row r="37" spans="1:14" x14ac:dyDescent="0.2">
      <c r="A37" s="84"/>
      <c r="B37" s="84"/>
      <c r="C37" s="84"/>
      <c r="D37" s="84"/>
      <c r="E37" s="84"/>
      <c r="F37" s="84"/>
      <c r="G37" s="84"/>
      <c r="H37" s="84"/>
      <c r="I37" s="84"/>
      <c r="J37" s="84"/>
      <c r="K37" s="84"/>
      <c r="L37" s="84"/>
      <c r="N37" s="25" t="str">
        <f>IF(OR(H33&gt;I33,I33&gt;J33,E33&gt;F33,F33&gt;G33,B33&gt;C33,C33&gt;D33),"lower bound, best est, upper bound are not in correct order",IF(OR(B33&lt;0,B33&gt;1,C33&lt;0,C33&gt;1,D33&lt;0,D33&gt;1,E33&lt;0,E33&gt;1,F33&lt;0,F33&gt;1,G33&lt;0,G33&gt;1,H33&lt;0,H33&gt;1,I33&lt;0,I33&gt;1,J33&lt;0,J33&gt;1),"Probabilities must be between 0 and 1","ok"))</f>
        <v>ok</v>
      </c>
    </row>
    <row r="38" spans="1:14" x14ac:dyDescent="0.2">
      <c r="A38" s="84"/>
      <c r="B38" s="84"/>
      <c r="C38" s="84"/>
      <c r="D38" s="84"/>
      <c r="E38" s="84"/>
      <c r="F38" s="84"/>
      <c r="G38" s="84"/>
      <c r="H38" s="84"/>
      <c r="I38" s="84"/>
      <c r="J38" s="84"/>
      <c r="K38" s="84"/>
      <c r="L38" s="84"/>
      <c r="N38" s="25" t="str">
        <f>IF(OR(H34&gt;I34,I34&gt;J34,E34&gt;F34,F34&gt;G34,B34&gt;C34,C34&gt;D34),"lower bound, best est, upper bound are not in correct order",IF(OR(B34&lt;0,B34&gt;1,C34&lt;0,C34&gt;1,D34&lt;0,D34&gt;1,E34&lt;0,E34&gt;1,F34&lt;0,F34&gt;1,G34&lt;0,G34&gt;1,H34&lt;0,H34&gt;1,I34&lt;0,I34&gt;1,J34&lt;0,J34&gt;1),"Probabilities must be between 0 and 1","ok"))</f>
        <v>ok</v>
      </c>
    </row>
    <row r="39" spans="1:14" x14ac:dyDescent="0.2">
      <c r="A39" s="84"/>
      <c r="B39" s="84"/>
      <c r="C39" s="84"/>
      <c r="D39" s="84"/>
      <c r="E39" s="84"/>
      <c r="F39" s="84"/>
      <c r="G39" s="84"/>
      <c r="H39" s="84"/>
      <c r="I39" s="84"/>
      <c r="J39" s="84"/>
      <c r="K39" s="84"/>
      <c r="L39" s="84"/>
      <c r="N39" s="25" t="str">
        <f>IF(OR(H35&gt;I35,I35&gt;J35,E35&gt;F35,F35&gt;G35,B35&gt;C35,C35&gt;D35),"lower bound, best est, upper bound are not in correct order",IF(OR(B35&lt;0,B35&gt;1,C35&lt;0,C35&gt;1,D35&lt;0,D35&gt;1,E35&lt;0,E35&gt;1,F35&lt;0,F35&gt;1,G35&lt;0,G35&gt;1,H35&lt;0,H35&gt;1,I35&lt;0,I35&gt;1,J35&lt;0,J35&gt;1),"Probabilities must be between 0 and 1","ok"))</f>
        <v>ok</v>
      </c>
    </row>
    <row r="40" spans="1:14" x14ac:dyDescent="0.2">
      <c r="A40" s="84"/>
      <c r="B40" s="84"/>
      <c r="C40" s="84"/>
      <c r="D40" s="84"/>
      <c r="E40" s="84"/>
      <c r="F40" s="84"/>
      <c r="G40" s="84"/>
      <c r="H40" s="84"/>
      <c r="I40" s="84"/>
      <c r="J40" s="84"/>
      <c r="K40" s="84"/>
      <c r="L40" s="84"/>
      <c r="N40" s="25" t="str">
        <f>IF(OR(H36&gt;I36,I36&gt;J36,E36&gt;F36,F36&gt;G36,B36&gt;C36,C36&gt;D36),"lower bound, best est, upper bound are not in correct order",IF(OR(B36&lt;0,B36&gt;1,C36&lt;0,C36&gt;1,D36&lt;0,D36&gt;1,E36&lt;0,E36&gt;1,F36&lt;0,F36&gt;1,G36&lt;0,G36&gt;1,H36&lt;0,H36&gt;1,I36&lt;0,I36&gt;1,J36&lt;0,J36&gt;1),"Probabilities must be between 0 and 1","ok"))</f>
        <v>ok</v>
      </c>
    </row>
    <row r="41" spans="1:14" x14ac:dyDescent="0.2">
      <c r="A41" s="84"/>
      <c r="B41" s="84"/>
      <c r="C41" s="84"/>
      <c r="D41" s="84"/>
      <c r="E41" s="84"/>
      <c r="F41" s="84"/>
      <c r="G41" s="84"/>
      <c r="H41" s="84"/>
      <c r="I41" s="84"/>
      <c r="J41" s="84"/>
      <c r="K41" s="84"/>
      <c r="L41" s="84"/>
      <c r="N41" s="25" t="str">
        <f>IF(OR(H37&gt;I37,I37&gt;J37,E37&gt;F37,F37&gt;G37,B37&gt;C37,C37&gt;D37),"lower bound, best est, upper bound are not in correct order",IF(OR(B37&lt;0,B37&gt;1,C37&lt;0,C37&gt;1,D37&lt;0,D37&gt;1,E37&lt;0,E37&gt;1,F37&lt;0,F37&gt;1,G37&lt;0,G37&gt;1,H37&lt;0,H37&gt;1,I37&lt;0,I37&gt;1,J37&lt;0,J37&gt;1),"Probabilities must be between 0 and 1","ok"))</f>
        <v>ok</v>
      </c>
    </row>
    <row r="42" spans="1:14" x14ac:dyDescent="0.2">
      <c r="A42" s="84"/>
      <c r="B42" s="84"/>
      <c r="C42" s="84"/>
      <c r="D42" s="84"/>
      <c r="E42" s="84"/>
      <c r="F42" s="84"/>
      <c r="G42" s="84"/>
      <c r="H42" s="84"/>
      <c r="I42" s="84"/>
      <c r="J42" s="84"/>
      <c r="K42" s="84"/>
      <c r="L42" s="84"/>
      <c r="N42" s="25" t="str">
        <f>IF(OR(H38&gt;I38,I38&gt;J38,E38&gt;F38,F38&gt;G38,B38&gt;C38,C38&gt;D38),"lower bound, best est, upper bound are not in correct order",IF(OR(B38&lt;0,B38&gt;1,C38&lt;0,C38&gt;1,D38&lt;0,D38&gt;1,E38&lt;0,E38&gt;1,F38&lt;0,F38&gt;1,G38&lt;0,G38&gt;1,H38&lt;0,H38&gt;1,I38&lt;0,I38&gt;1,J38&lt;0,J38&gt;1),"Probabilities must be between 0 and 1","ok"))</f>
        <v>ok</v>
      </c>
    </row>
    <row r="43" spans="1:14" x14ac:dyDescent="0.2">
      <c r="A43" s="84"/>
      <c r="B43" s="84"/>
      <c r="C43" s="84"/>
      <c r="D43" s="84"/>
      <c r="E43" s="84"/>
      <c r="F43" s="84"/>
      <c r="G43" s="84"/>
      <c r="H43" s="84"/>
      <c r="I43" s="84"/>
      <c r="J43" s="84"/>
      <c r="K43" s="84"/>
      <c r="L43" s="84"/>
      <c r="N43" s="25" t="str">
        <f>IF(OR(H39&gt;I39,I39&gt;J39,E39&gt;F39,F39&gt;G39,B39&gt;C39,C39&gt;D39),"lower bound, best est, upper bound are not in correct order",IF(OR(B39&lt;0,B39&gt;1,C39&lt;0,C39&gt;1,D39&lt;0,D39&gt;1,E39&lt;0,E39&gt;1,F39&lt;0,F39&gt;1,G39&lt;0,G39&gt;1,H39&lt;0,H39&gt;1,I39&lt;0,I39&gt;1,J39&lt;0,J39&gt;1),"Probabilities must be between 0 and 1","ok"))</f>
        <v>ok</v>
      </c>
    </row>
    <row r="44" spans="1:14" x14ac:dyDescent="0.2">
      <c r="A44" s="84"/>
      <c r="B44" s="84"/>
      <c r="C44" s="84"/>
      <c r="D44" s="84"/>
      <c r="E44" s="84"/>
      <c r="F44" s="84"/>
      <c r="G44" s="84"/>
      <c r="H44" s="84"/>
      <c r="I44" s="84"/>
      <c r="J44" s="84"/>
      <c r="K44" s="84"/>
      <c r="L44" s="84"/>
      <c r="N44" s="25" t="str">
        <f>IF(OR(H40&gt;I40,I40&gt;J40,E40&gt;F40,F40&gt;G40,B40&gt;C40,C40&gt;D40),"lower bound, best est, upper bound are not in correct order",IF(OR(B40&lt;0,B40&gt;1,C40&lt;0,C40&gt;1,D40&lt;0,D40&gt;1,E40&lt;0,E40&gt;1,F40&lt;0,F40&gt;1,G40&lt;0,G40&gt;1,H40&lt;0,H40&gt;1,I40&lt;0,I40&gt;1,J40&lt;0,J40&gt;1),"Probabilities must be between 0 and 1","ok"))</f>
        <v>ok</v>
      </c>
    </row>
    <row r="45" spans="1:14" x14ac:dyDescent="0.2">
      <c r="A45" s="84"/>
      <c r="B45" s="84"/>
      <c r="C45" s="84"/>
      <c r="D45" s="84"/>
      <c r="E45" s="84"/>
      <c r="F45" s="84"/>
      <c r="G45" s="84"/>
      <c r="H45" s="84"/>
      <c r="I45" s="84"/>
      <c r="J45" s="84"/>
      <c r="K45" s="84"/>
      <c r="L45" s="84"/>
      <c r="N45" s="25" t="str">
        <f>IF(OR(H41&gt;I41,I41&gt;J41,E41&gt;F41,F41&gt;G41,B41&gt;C41,C41&gt;D41),"lower bound, best est, upper bound are not in correct order",IF(OR(B41&lt;0,B41&gt;1,C41&lt;0,C41&gt;1,D41&lt;0,D41&gt;1,E41&lt;0,E41&gt;1,F41&lt;0,F41&gt;1,G41&lt;0,G41&gt;1,H41&lt;0,H41&gt;1,I41&lt;0,I41&gt;1,J41&lt;0,J41&gt;1),"Probabilities must be between 0 and 1","ok"))</f>
        <v>ok</v>
      </c>
    </row>
    <row r="46" spans="1:14" x14ac:dyDescent="0.2">
      <c r="A46" s="84"/>
      <c r="B46" s="84"/>
      <c r="C46" s="84"/>
      <c r="D46" s="84"/>
      <c r="E46" s="84"/>
      <c r="F46" s="84"/>
      <c r="G46" s="84"/>
      <c r="H46" s="84"/>
      <c r="I46" s="84"/>
      <c r="J46" s="84"/>
      <c r="K46" s="84"/>
      <c r="L46" s="84"/>
      <c r="N46" s="25" t="str">
        <f>IF(OR(H42&gt;I42,I42&gt;J42,E42&gt;F42,F42&gt;G42,B42&gt;C42,C42&gt;D42),"lower bound, best est, upper bound are not in correct order",IF(OR(B42&lt;0,B42&gt;1,C42&lt;0,C42&gt;1,D42&lt;0,D42&gt;1,E42&lt;0,E42&gt;1,F42&lt;0,F42&gt;1,G42&lt;0,G42&gt;1,H42&lt;0,H42&gt;1,I42&lt;0,I42&gt;1,J42&lt;0,J42&gt;1),"Probabilities must be between 0 and 1","ok"))</f>
        <v>ok</v>
      </c>
    </row>
    <row r="47" spans="1:14" x14ac:dyDescent="0.2">
      <c r="A47" s="84"/>
      <c r="B47" s="84"/>
      <c r="C47" s="84"/>
      <c r="D47" s="84"/>
      <c r="E47" s="84"/>
      <c r="F47" s="84"/>
      <c r="G47" s="84"/>
      <c r="H47" s="84"/>
      <c r="I47" s="84"/>
      <c r="J47" s="84"/>
      <c r="K47" s="84"/>
      <c r="L47" s="84"/>
      <c r="N47" s="25" t="str">
        <f>IF(OR(H43&gt;I43,I43&gt;J43,E43&gt;F43,F43&gt;G43,B43&gt;C43,C43&gt;D43),"lower bound, best est, upper bound are not in correct order",IF(OR(B43&lt;0,B43&gt;1,C43&lt;0,C43&gt;1,D43&lt;0,D43&gt;1,E43&lt;0,E43&gt;1,F43&lt;0,F43&gt;1,G43&lt;0,G43&gt;1,H43&lt;0,H43&gt;1,I43&lt;0,I43&gt;1,J43&lt;0,J43&gt;1),"Probabilities must be between 0 and 1","ok"))</f>
        <v>ok</v>
      </c>
    </row>
    <row r="48" spans="1:14" x14ac:dyDescent="0.2">
      <c r="A48" s="84"/>
      <c r="B48" s="84"/>
      <c r="C48" s="84"/>
      <c r="D48" s="84"/>
      <c r="E48" s="84"/>
      <c r="F48" s="84"/>
      <c r="G48" s="84"/>
      <c r="H48" s="84"/>
      <c r="I48" s="84"/>
      <c r="J48" s="84"/>
      <c r="K48" s="84"/>
      <c r="L48" s="84"/>
      <c r="N48" s="25" t="str">
        <f>IF(OR(H44&gt;I44,I44&gt;J44,E44&gt;F44,F44&gt;G44,B44&gt;C44,C44&gt;D44),"lower bound, best est, upper bound are not in correct order",IF(OR(B44&lt;0,B44&gt;1,C44&lt;0,C44&gt;1,D44&lt;0,D44&gt;1,E44&lt;0,E44&gt;1,F44&lt;0,F44&gt;1,G44&lt;0,G44&gt;1,H44&lt;0,H44&gt;1,I44&lt;0,I44&gt;1,J44&lt;0,J44&gt;1),"Probabilities must be between 0 and 1","ok"))</f>
        <v>ok</v>
      </c>
    </row>
    <row r="49" spans="1:14" x14ac:dyDescent="0.2">
      <c r="A49" s="84"/>
      <c r="B49" s="84"/>
      <c r="C49" s="84"/>
      <c r="D49" s="84"/>
      <c r="E49" s="84"/>
      <c r="F49" s="84"/>
      <c r="G49" s="84"/>
      <c r="H49" s="84"/>
      <c r="I49" s="84"/>
      <c r="J49" s="84"/>
      <c r="K49" s="84"/>
      <c r="L49" s="84"/>
      <c r="N49" s="25" t="str">
        <f>IF(OR(H45&gt;I45,I45&gt;J45,E45&gt;F45,F45&gt;G45,B45&gt;C45,C45&gt;D45),"lower bound, best est, upper bound are not in correct order",IF(OR(B45&lt;0,B45&gt;1,C45&lt;0,C45&gt;1,D45&lt;0,D45&gt;1,E45&lt;0,E45&gt;1,F45&lt;0,F45&gt;1,G45&lt;0,G45&gt;1,H45&lt;0,H45&gt;1,I45&lt;0,I45&gt;1,J45&lt;0,J45&gt;1),"Probabilities must be between 0 and 1","ok"))</f>
        <v>ok</v>
      </c>
    </row>
    <row r="50" spans="1:14" x14ac:dyDescent="0.2">
      <c r="A50" s="84"/>
      <c r="B50" s="84"/>
      <c r="C50" s="84"/>
      <c r="D50" s="84"/>
      <c r="E50" s="84"/>
      <c r="F50" s="84"/>
      <c r="G50" s="84"/>
      <c r="H50" s="84"/>
      <c r="I50" s="84"/>
      <c r="J50" s="84"/>
      <c r="K50" s="84"/>
      <c r="L50" s="84"/>
      <c r="N50" s="25" t="str">
        <f>IF(OR(H46&gt;I46,I46&gt;J46,E46&gt;F46,F46&gt;G46,B46&gt;C46,C46&gt;D46),"lower bound, best est, upper bound are not in correct order",IF(OR(B46&lt;0,B46&gt;1,C46&lt;0,C46&gt;1,D46&lt;0,D46&gt;1,E46&lt;0,E46&gt;1,F46&lt;0,F46&gt;1,G46&lt;0,G46&gt;1,H46&lt;0,H46&gt;1,I46&lt;0,I46&gt;1,J46&lt;0,J46&gt;1),"Probabilities must be between 0 and 1","ok"))</f>
        <v>ok</v>
      </c>
    </row>
    <row r="51" spans="1:14" x14ac:dyDescent="0.2">
      <c r="A51" s="84"/>
      <c r="B51" s="84"/>
      <c r="C51" s="84"/>
      <c r="D51" s="84"/>
      <c r="E51" s="84"/>
      <c r="F51" s="84"/>
      <c r="G51" s="84"/>
      <c r="H51" s="84"/>
      <c r="I51" s="84"/>
      <c r="J51" s="84"/>
      <c r="K51" s="84"/>
      <c r="L51" s="84"/>
      <c r="N51" s="25" t="str">
        <f>IF(OR(H47&gt;I47,I47&gt;J47,E47&gt;F47,F47&gt;G47,B47&gt;C47,C47&gt;D47),"lower bound, best est, upper bound are not in correct order",IF(OR(B47&lt;0,B47&gt;1,C47&lt;0,C47&gt;1,D47&lt;0,D47&gt;1,E47&lt;0,E47&gt;1,F47&lt;0,F47&gt;1,G47&lt;0,G47&gt;1,H47&lt;0,H47&gt;1,I47&lt;0,I47&gt;1,J47&lt;0,J47&gt;1),"Probabilities must be between 0 and 1","ok"))</f>
        <v>ok</v>
      </c>
    </row>
    <row r="52" spans="1:14" x14ac:dyDescent="0.2">
      <c r="A52" s="84"/>
      <c r="B52" s="84"/>
      <c r="C52" s="84"/>
      <c r="D52" s="84"/>
      <c r="E52" s="84"/>
      <c r="F52" s="84"/>
      <c r="G52" s="84"/>
      <c r="H52" s="84"/>
      <c r="I52" s="84"/>
      <c r="J52" s="84"/>
      <c r="K52" s="84"/>
      <c r="L52" s="84"/>
      <c r="N52" s="25" t="str">
        <f>IF(OR(H48&gt;I48,I48&gt;J48,E48&gt;F48,F48&gt;G48,B48&gt;C48,C48&gt;D48),"lower bound, best est, upper bound are not in correct order",IF(OR(B48&lt;0,B48&gt;1,C48&lt;0,C48&gt;1,D48&lt;0,D48&gt;1,E48&lt;0,E48&gt;1,F48&lt;0,F48&gt;1,G48&lt;0,G48&gt;1,H48&lt;0,H48&gt;1,I48&lt;0,I48&gt;1,J48&lt;0,J48&gt;1),"Probabilities must be between 0 and 1","ok"))</f>
        <v>ok</v>
      </c>
    </row>
    <row r="53" spans="1:14" x14ac:dyDescent="0.2">
      <c r="A53" s="84"/>
      <c r="B53" s="84"/>
      <c r="C53" s="84"/>
      <c r="D53" s="84"/>
      <c r="E53" s="84"/>
      <c r="F53" s="84"/>
      <c r="G53" s="84"/>
      <c r="H53" s="84"/>
      <c r="I53" s="84"/>
      <c r="J53" s="84"/>
      <c r="K53" s="84"/>
      <c r="L53" s="84"/>
      <c r="N53" s="25" t="str">
        <f>IF(OR(H49&gt;I49,I49&gt;J49,E49&gt;F49,F49&gt;G49,B49&gt;C49,C49&gt;D49),"lower bound, best est, upper bound are not in correct order",IF(OR(B49&lt;0,B49&gt;1,C49&lt;0,C49&gt;1,D49&lt;0,D49&gt;1,E49&lt;0,E49&gt;1,F49&lt;0,F49&gt;1,G49&lt;0,G49&gt;1,H49&lt;0,H49&gt;1,I49&lt;0,I49&gt;1,J49&lt;0,J49&gt;1),"Probabilities must be between 0 and 1","ok"))</f>
        <v>ok</v>
      </c>
    </row>
    <row r="54" spans="1:14" x14ac:dyDescent="0.2">
      <c r="A54" s="84"/>
      <c r="B54" s="84"/>
      <c r="C54" s="84"/>
      <c r="D54" s="84"/>
      <c r="E54" s="84"/>
      <c r="F54" s="84"/>
      <c r="G54" s="84"/>
      <c r="H54" s="84"/>
      <c r="I54" s="84"/>
      <c r="J54" s="84"/>
      <c r="K54" s="84"/>
      <c r="L54" s="84"/>
      <c r="N54" s="25" t="str">
        <f>IF(OR(H50&gt;I50,I50&gt;J50,E50&gt;F50,F50&gt;G50,B50&gt;C50,C50&gt;D50),"lower bound, best est, upper bound are not in correct order",IF(OR(B50&lt;0,B50&gt;1,C50&lt;0,C50&gt;1,D50&lt;0,D50&gt;1,E50&lt;0,E50&gt;1,F50&lt;0,F50&gt;1,G50&lt;0,G50&gt;1,H50&lt;0,H50&gt;1,I50&lt;0,I50&gt;1,J50&lt;0,J50&gt;1),"Probabilities must be between 0 and 1","ok"))</f>
        <v>ok</v>
      </c>
    </row>
    <row r="55" spans="1:14" x14ac:dyDescent="0.2">
      <c r="A55" s="84"/>
      <c r="B55" s="84"/>
      <c r="C55" s="84"/>
      <c r="D55" s="84"/>
      <c r="E55" s="84"/>
      <c r="F55" s="84"/>
      <c r="G55" s="84"/>
      <c r="H55" s="84"/>
      <c r="I55" s="84"/>
      <c r="J55" s="84"/>
      <c r="K55" s="84"/>
      <c r="L55" s="84"/>
      <c r="N55" s="25" t="str">
        <f>IF(OR(H51&gt;I51,I51&gt;J51,E51&gt;F51,F51&gt;G51,B51&gt;C51,C51&gt;D51),"lower bound, best est, upper bound are not in correct order",IF(OR(B51&lt;0,B51&gt;1,C51&lt;0,C51&gt;1,D51&lt;0,D51&gt;1,E51&lt;0,E51&gt;1,F51&lt;0,F51&gt;1,G51&lt;0,G51&gt;1,H51&lt;0,H51&gt;1,I51&lt;0,I51&gt;1,J51&lt;0,J51&gt;1),"Probabilities must be between 0 and 1","ok"))</f>
        <v>ok</v>
      </c>
    </row>
    <row r="56" spans="1:14" x14ac:dyDescent="0.2">
      <c r="A56" s="84"/>
      <c r="B56" s="84"/>
      <c r="C56" s="84"/>
      <c r="D56" s="84"/>
      <c r="E56" s="84"/>
      <c r="F56" s="84"/>
      <c r="G56" s="84"/>
      <c r="H56" s="84"/>
      <c r="I56" s="84"/>
      <c r="J56" s="84"/>
      <c r="K56" s="84"/>
      <c r="L56" s="84"/>
      <c r="N56" s="25" t="str">
        <f>IF(OR(H52&gt;I52,I52&gt;J52,E52&gt;F52,F52&gt;G52,B52&gt;C52,C52&gt;D52),"lower bound, best est, upper bound are not in correct order",IF(OR(B52&lt;0,B52&gt;1,C52&lt;0,C52&gt;1,D52&lt;0,D52&gt;1,E52&lt;0,E52&gt;1,F52&lt;0,F52&gt;1,G52&lt;0,G52&gt;1,H52&lt;0,H52&gt;1,I52&lt;0,I52&gt;1,J52&lt;0,J52&gt;1),"Probabilities must be between 0 and 1","ok"))</f>
        <v>ok</v>
      </c>
    </row>
    <row r="57" spans="1:14" x14ac:dyDescent="0.2">
      <c r="A57" s="84"/>
      <c r="B57" s="84"/>
      <c r="C57" s="84"/>
      <c r="D57" s="84"/>
      <c r="E57" s="84"/>
      <c r="F57" s="84"/>
      <c r="G57" s="84"/>
      <c r="H57" s="84"/>
      <c r="I57" s="84"/>
      <c r="J57" s="84"/>
      <c r="K57" s="84"/>
      <c r="L57" s="84"/>
      <c r="N57" s="25" t="str">
        <f>IF(OR(H53&gt;I53,I53&gt;J53,E53&gt;F53,F53&gt;G53,B53&gt;C53,C53&gt;D53),"lower bound, best est, upper bound are not in correct order",IF(OR(B53&lt;0,B53&gt;1,C53&lt;0,C53&gt;1,D53&lt;0,D53&gt;1,E53&lt;0,E53&gt;1,F53&lt;0,F53&gt;1,G53&lt;0,G53&gt;1,H53&lt;0,H53&gt;1,I53&lt;0,I53&gt;1,J53&lt;0,J53&gt;1),"Probabilities must be between 0 and 1","ok"))</f>
        <v>ok</v>
      </c>
    </row>
    <row r="58" spans="1:14" x14ac:dyDescent="0.2">
      <c r="A58" s="84"/>
      <c r="B58" s="84"/>
      <c r="C58" s="84"/>
      <c r="D58" s="84"/>
      <c r="E58" s="84"/>
      <c r="F58" s="84"/>
      <c r="G58" s="84"/>
      <c r="H58" s="84"/>
      <c r="I58" s="84"/>
      <c r="J58" s="84"/>
      <c r="K58" s="84"/>
      <c r="L58" s="84"/>
      <c r="N58" s="25" t="str">
        <f>IF(OR(H54&gt;I54,I54&gt;J54,E54&gt;F54,F54&gt;G54,B54&gt;C54,C54&gt;D54),"lower bound, best est, upper bound are not in correct order",IF(OR(B54&lt;0,B54&gt;1,C54&lt;0,C54&gt;1,D54&lt;0,D54&gt;1,E54&lt;0,E54&gt;1,F54&lt;0,F54&gt;1,G54&lt;0,G54&gt;1,H54&lt;0,H54&gt;1,I54&lt;0,I54&gt;1,J54&lt;0,J54&gt;1),"Probabilities must be between 0 and 1","ok"))</f>
        <v>ok</v>
      </c>
    </row>
    <row r="59" spans="1:14" x14ac:dyDescent="0.2">
      <c r="A59" s="84"/>
      <c r="B59" s="84"/>
      <c r="C59" s="84"/>
      <c r="D59" s="84"/>
      <c r="E59" s="84"/>
      <c r="F59" s="84"/>
      <c r="G59" s="84"/>
      <c r="H59" s="84"/>
      <c r="I59" s="84"/>
      <c r="J59" s="84"/>
      <c r="K59" s="84"/>
      <c r="L59" s="84"/>
      <c r="N59" s="25" t="str">
        <f>IF(OR(H55&gt;I55,I55&gt;J55,E55&gt;F55,F55&gt;G55,B55&gt;C55,C55&gt;D55),"lower bound, best est, upper bound are not in correct order",IF(OR(B55&lt;0,B55&gt;1,C55&lt;0,C55&gt;1,D55&lt;0,D55&gt;1,E55&lt;0,E55&gt;1,F55&lt;0,F55&gt;1,G55&lt;0,G55&gt;1,H55&lt;0,H55&gt;1,I55&lt;0,I55&gt;1,J55&lt;0,J55&gt;1),"Probabilities must be between 0 and 1","ok"))</f>
        <v>ok</v>
      </c>
    </row>
    <row r="60" spans="1:14" x14ac:dyDescent="0.2">
      <c r="A60" s="84"/>
      <c r="B60" s="84"/>
      <c r="C60" s="84"/>
      <c r="D60" s="84"/>
      <c r="E60" s="84"/>
      <c r="F60" s="84"/>
      <c r="G60" s="84"/>
      <c r="H60" s="84"/>
      <c r="I60" s="84"/>
      <c r="J60" s="84"/>
      <c r="K60" s="84"/>
      <c r="L60" s="84"/>
      <c r="N60" s="25" t="str">
        <f>IF(OR(H56&gt;I56,I56&gt;J56,E56&gt;F56,F56&gt;G56,B56&gt;C56,C56&gt;D56),"lower bound, best est, upper bound are not in correct order",IF(OR(B56&lt;0,B56&gt;1,C56&lt;0,C56&gt;1,D56&lt;0,D56&gt;1,E56&lt;0,E56&gt;1,F56&lt;0,F56&gt;1,G56&lt;0,G56&gt;1,H56&lt;0,H56&gt;1,I56&lt;0,I56&gt;1,J56&lt;0,J56&gt;1),"Probabilities must be between 0 and 1","ok"))</f>
        <v>ok</v>
      </c>
    </row>
    <row r="61" spans="1:14" x14ac:dyDescent="0.2">
      <c r="A61" s="84"/>
      <c r="B61" s="84"/>
      <c r="C61" s="84"/>
      <c r="D61" s="84"/>
      <c r="E61" s="84"/>
      <c r="F61" s="84"/>
      <c r="G61" s="84"/>
      <c r="H61" s="84"/>
      <c r="I61" s="84"/>
      <c r="J61" s="84"/>
      <c r="K61" s="84"/>
      <c r="L61" s="84"/>
      <c r="N61" s="25" t="str">
        <f>IF(OR(H57&gt;I57,I57&gt;J57,E57&gt;F57,F57&gt;G57,B57&gt;C57,C57&gt;D57),"lower bound, best est, upper bound are not in correct order",IF(OR(B57&lt;0,B57&gt;1,C57&lt;0,C57&gt;1,D57&lt;0,D57&gt;1,E57&lt;0,E57&gt;1,F57&lt;0,F57&gt;1,G57&lt;0,G57&gt;1,H57&lt;0,H57&gt;1,I57&lt;0,I57&gt;1,J57&lt;0,J57&gt;1),"Probabilities must be between 0 and 1","ok"))</f>
        <v>ok</v>
      </c>
    </row>
    <row r="62" spans="1:14" x14ac:dyDescent="0.2">
      <c r="A62" s="84"/>
      <c r="B62" s="84"/>
      <c r="C62" s="84"/>
      <c r="D62" s="84"/>
      <c r="E62" s="84"/>
      <c r="F62" s="84"/>
      <c r="G62" s="84"/>
      <c r="H62" s="84"/>
      <c r="I62" s="84"/>
      <c r="J62" s="84"/>
      <c r="K62" s="84"/>
      <c r="L62" s="84"/>
      <c r="N62" s="25" t="str">
        <f>IF(OR(H58&gt;I58,I58&gt;J58,E58&gt;F58,F58&gt;G58,B58&gt;C58,C58&gt;D58),"lower bound, best est, upper bound are not in correct order",IF(OR(B58&lt;0,B58&gt;1,C58&lt;0,C58&gt;1,D58&lt;0,D58&gt;1,E58&lt;0,E58&gt;1,F58&lt;0,F58&gt;1,G58&lt;0,G58&gt;1,H58&lt;0,H58&gt;1,I58&lt;0,I58&gt;1,J58&lt;0,J58&gt;1),"Probabilities must be between 0 and 1","ok"))</f>
        <v>ok</v>
      </c>
    </row>
    <row r="63" spans="1:14" x14ac:dyDescent="0.2">
      <c r="A63" s="84"/>
      <c r="B63" s="84"/>
      <c r="C63" s="84"/>
      <c r="D63" s="84"/>
      <c r="E63" s="84"/>
      <c r="F63" s="84"/>
      <c r="G63" s="84"/>
      <c r="H63" s="84"/>
      <c r="I63" s="84"/>
      <c r="J63" s="84"/>
      <c r="K63" s="84"/>
      <c r="L63" s="84"/>
      <c r="N63" s="25" t="str">
        <f>IF(OR(H59&gt;I59,I59&gt;J59,E59&gt;F59,F59&gt;G59,B59&gt;C59,C59&gt;D59),"lower bound, best est, upper bound are not in correct order",IF(OR(B59&lt;0,B59&gt;1,C59&lt;0,C59&gt;1,D59&lt;0,D59&gt;1,E59&lt;0,E59&gt;1,F59&lt;0,F59&gt;1,G59&lt;0,G59&gt;1,H59&lt;0,H59&gt;1,I59&lt;0,I59&gt;1,J59&lt;0,J59&gt;1),"Probabilities must be between 0 and 1","ok"))</f>
        <v>ok</v>
      </c>
    </row>
    <row r="64" spans="1:14" x14ac:dyDescent="0.2">
      <c r="A64" s="84"/>
      <c r="B64" s="84"/>
      <c r="C64" s="84"/>
      <c r="D64" s="84"/>
      <c r="E64" s="84"/>
      <c r="F64" s="84"/>
      <c r="G64" s="84"/>
      <c r="H64" s="84"/>
      <c r="I64" s="84"/>
      <c r="J64" s="84"/>
      <c r="K64" s="84"/>
      <c r="L64" s="84"/>
      <c r="N64" s="25" t="str">
        <f>IF(OR(H60&gt;I60,I60&gt;J60,E60&gt;F60,F60&gt;G60,B60&gt;C60,C60&gt;D60),"lower bound, best est, upper bound are not in correct order",IF(OR(B60&lt;0,B60&gt;1,C60&lt;0,C60&gt;1,D60&lt;0,D60&gt;1,E60&lt;0,E60&gt;1,F60&lt;0,F60&gt;1,G60&lt;0,G60&gt;1,H60&lt;0,H60&gt;1,I60&lt;0,I60&gt;1,J60&lt;0,J60&gt;1),"Probabilities must be between 0 and 1","ok"))</f>
        <v>ok</v>
      </c>
    </row>
    <row r="65" spans="1:14" x14ac:dyDescent="0.2">
      <c r="A65" s="84"/>
      <c r="B65" s="84"/>
      <c r="C65" s="84"/>
      <c r="D65" s="84"/>
      <c r="E65" s="84"/>
      <c r="F65" s="84"/>
      <c r="G65" s="84"/>
      <c r="H65" s="84"/>
      <c r="I65" s="84"/>
      <c r="J65" s="84"/>
      <c r="K65" s="84"/>
      <c r="L65" s="84"/>
      <c r="N65" s="25" t="str">
        <f>IF(OR(H61&gt;I61,I61&gt;J61,E61&gt;F61,F61&gt;G61,B61&gt;C61,C61&gt;D61),"lower bound, best est, upper bound are not in correct order",IF(OR(B61&lt;0,B61&gt;1,C61&lt;0,C61&gt;1,D61&lt;0,D61&gt;1,E61&lt;0,E61&gt;1,F61&lt;0,F61&gt;1,G61&lt;0,G61&gt;1,H61&lt;0,H61&gt;1,I61&lt;0,I61&gt;1,J61&lt;0,J61&gt;1),"Probabilities must be between 0 and 1","ok"))</f>
        <v>ok</v>
      </c>
    </row>
    <row r="66" spans="1:14" x14ac:dyDescent="0.2">
      <c r="A66" s="84"/>
      <c r="B66" s="84"/>
      <c r="C66" s="84"/>
      <c r="D66" s="84"/>
      <c r="E66" s="84"/>
      <c r="F66" s="84"/>
      <c r="G66" s="84"/>
      <c r="H66" s="84"/>
      <c r="I66" s="84"/>
      <c r="J66" s="84"/>
      <c r="K66" s="84"/>
      <c r="L66" s="84"/>
      <c r="N66" s="25" t="str">
        <f>IF(OR(H62&gt;I62,I62&gt;J62,E62&gt;F62,F62&gt;G62,B62&gt;C62,C62&gt;D62),"lower bound, best est, upper bound are not in correct order",IF(OR(B62&lt;0,B62&gt;1,C62&lt;0,C62&gt;1,D62&lt;0,D62&gt;1,E62&lt;0,E62&gt;1,F62&lt;0,F62&gt;1,G62&lt;0,G62&gt;1,H62&lt;0,H62&gt;1,I62&lt;0,I62&gt;1,J62&lt;0,J62&gt;1),"Probabilities must be between 0 and 1","ok"))</f>
        <v>ok</v>
      </c>
    </row>
    <row r="67" spans="1:14" x14ac:dyDescent="0.2">
      <c r="A67" s="84"/>
      <c r="B67" s="84"/>
      <c r="C67" s="84"/>
      <c r="D67" s="84"/>
      <c r="E67" s="84"/>
      <c r="F67" s="84"/>
      <c r="G67" s="84"/>
      <c r="H67" s="84"/>
      <c r="I67" s="84"/>
      <c r="J67" s="84"/>
      <c r="K67" s="84"/>
      <c r="L67" s="84"/>
      <c r="N67" s="25" t="str">
        <f>IF(OR(H63&gt;I63,I63&gt;J63,E63&gt;F63,F63&gt;G63,B63&gt;C63,C63&gt;D63),"lower bound, best est, upper bound are not in correct order",IF(OR(B63&lt;0,B63&gt;1,C63&lt;0,C63&gt;1,D63&lt;0,D63&gt;1,E63&lt;0,E63&gt;1,F63&lt;0,F63&gt;1,G63&lt;0,G63&gt;1,H63&lt;0,H63&gt;1,I63&lt;0,I63&gt;1,J63&lt;0,J63&gt;1),"Probabilities must be between 0 and 1","ok"))</f>
        <v>ok</v>
      </c>
    </row>
    <row r="68" spans="1:14" x14ac:dyDescent="0.2">
      <c r="A68" s="84"/>
      <c r="B68" s="84"/>
      <c r="C68" s="84"/>
      <c r="D68" s="84"/>
      <c r="E68" s="84"/>
      <c r="F68" s="84"/>
      <c r="G68" s="84"/>
      <c r="H68" s="84"/>
      <c r="I68" s="84"/>
      <c r="J68" s="84"/>
      <c r="K68" s="84"/>
      <c r="L68" s="84"/>
      <c r="N68" s="25" t="str">
        <f>IF(OR(H64&gt;I64,I64&gt;J64,E64&gt;F64,F64&gt;G64,B64&gt;C64,C64&gt;D64),"lower bound, best est, upper bound are not in correct order",IF(OR(B64&lt;0,B64&gt;1,C64&lt;0,C64&gt;1,D64&lt;0,D64&gt;1,E64&lt;0,E64&gt;1,F64&lt;0,F64&gt;1,G64&lt;0,G64&gt;1,H64&lt;0,H64&gt;1,I64&lt;0,I64&gt;1,J64&lt;0,J64&gt;1),"Probabilities must be between 0 and 1","ok"))</f>
        <v>ok</v>
      </c>
    </row>
    <row r="69" spans="1:14" x14ac:dyDescent="0.2">
      <c r="A69" s="84"/>
      <c r="B69" s="84"/>
      <c r="C69" s="84"/>
      <c r="D69" s="84"/>
      <c r="E69" s="84"/>
      <c r="F69" s="84"/>
      <c r="G69" s="84"/>
      <c r="H69" s="84"/>
      <c r="I69" s="84"/>
      <c r="J69" s="84"/>
      <c r="K69" s="84"/>
      <c r="L69" s="84"/>
      <c r="N69" s="25" t="str">
        <f>IF(OR(H65&gt;I65,I65&gt;J65,E65&gt;F65,F65&gt;G65,B65&gt;C65,C65&gt;D65),"lower bound, best est, upper bound are not in correct order",IF(OR(B65&lt;0,B65&gt;1,C65&lt;0,C65&gt;1,D65&lt;0,D65&gt;1,E65&lt;0,E65&gt;1,F65&lt;0,F65&gt;1,G65&lt;0,G65&gt;1,H65&lt;0,H65&gt;1,I65&lt;0,I65&gt;1,J65&lt;0,J65&gt;1),"Probabilities must be between 0 and 1","ok"))</f>
        <v>ok</v>
      </c>
    </row>
    <row r="70" spans="1:14" x14ac:dyDescent="0.2">
      <c r="A70" s="84"/>
      <c r="B70" s="84"/>
      <c r="C70" s="84"/>
      <c r="D70" s="84"/>
      <c r="E70" s="84"/>
      <c r="F70" s="84"/>
      <c r="G70" s="84"/>
      <c r="H70" s="84"/>
      <c r="I70" s="84"/>
      <c r="J70" s="84"/>
      <c r="K70" s="84"/>
      <c r="L70" s="84"/>
      <c r="N70" s="25" t="str">
        <f>IF(OR(H66&gt;I66,I66&gt;J66,E66&gt;F66,F66&gt;G66,B66&gt;C66,C66&gt;D66),"lower bound, best est, upper bound are not in correct order",IF(OR(B66&lt;0,B66&gt;1,C66&lt;0,C66&gt;1,D66&lt;0,D66&gt;1,E66&lt;0,E66&gt;1,F66&lt;0,F66&gt;1,G66&lt;0,G66&gt;1,H66&lt;0,H66&gt;1,I66&lt;0,I66&gt;1,J66&lt;0,J66&gt;1),"Probabilities must be between 0 and 1","ok"))</f>
        <v>ok</v>
      </c>
    </row>
    <row r="71" spans="1:14" x14ac:dyDescent="0.2">
      <c r="A71" s="84"/>
      <c r="B71" s="84"/>
      <c r="C71" s="84"/>
      <c r="D71" s="84"/>
      <c r="E71" s="84"/>
      <c r="F71" s="84"/>
      <c r="G71" s="84"/>
      <c r="H71" s="84"/>
      <c r="I71" s="84"/>
      <c r="J71" s="84"/>
      <c r="K71" s="84"/>
      <c r="L71" s="84"/>
      <c r="N71" s="25" t="str">
        <f>IF(OR(H67&gt;I67,I67&gt;J67,E67&gt;F67,F67&gt;G67,B67&gt;C67,C67&gt;D67),"lower bound, best est, upper bound are not in correct order",IF(OR(B67&lt;0,B67&gt;1,C67&lt;0,C67&gt;1,D67&lt;0,D67&gt;1,E67&lt;0,E67&gt;1,F67&lt;0,F67&gt;1,G67&lt;0,G67&gt;1,H67&lt;0,H67&gt;1,I67&lt;0,I67&gt;1,J67&lt;0,J67&gt;1),"Probabilities must be between 0 and 1","ok"))</f>
        <v>ok</v>
      </c>
    </row>
    <row r="72" spans="1:14" x14ac:dyDescent="0.2">
      <c r="A72" s="84"/>
      <c r="B72" s="84"/>
      <c r="C72" s="84"/>
      <c r="D72" s="84"/>
      <c r="E72" s="84"/>
      <c r="F72" s="84"/>
      <c r="G72" s="84"/>
      <c r="H72" s="84"/>
      <c r="I72" s="84"/>
      <c r="J72" s="84"/>
      <c r="K72" s="84"/>
      <c r="L72" s="84"/>
      <c r="N72" s="25" t="str">
        <f>IF(OR(H68&gt;I68,I68&gt;J68,E68&gt;F68,F68&gt;G68,B68&gt;C68,C68&gt;D68),"lower bound, best est, upper bound are not in correct order",IF(OR(B68&lt;0,B68&gt;1,C68&lt;0,C68&gt;1,D68&lt;0,D68&gt;1,E68&lt;0,E68&gt;1,F68&lt;0,F68&gt;1,G68&lt;0,G68&gt;1,H68&lt;0,H68&gt;1,I68&lt;0,I68&gt;1,J68&lt;0,J68&gt;1),"Probabilities must be between 0 and 1","ok"))</f>
        <v>ok</v>
      </c>
    </row>
    <row r="73" spans="1:14" x14ac:dyDescent="0.2">
      <c r="A73" s="84"/>
      <c r="B73" s="84"/>
      <c r="C73" s="84"/>
      <c r="D73" s="84"/>
      <c r="E73" s="84"/>
      <c r="F73" s="84"/>
      <c r="G73" s="84"/>
      <c r="H73" s="84"/>
      <c r="I73" s="84"/>
      <c r="J73" s="84"/>
      <c r="K73" s="84"/>
      <c r="L73" s="84"/>
      <c r="N73" s="25" t="str">
        <f>IF(OR(H69&gt;I69,I69&gt;J69,E69&gt;F69,F69&gt;G69,B69&gt;C69,C69&gt;D69),"lower bound, best est, upper bound are not in correct order",IF(OR(B69&lt;0,B69&gt;1,C69&lt;0,C69&gt;1,D69&lt;0,D69&gt;1,E69&lt;0,E69&gt;1,F69&lt;0,F69&gt;1,G69&lt;0,G69&gt;1,H69&lt;0,H69&gt;1,I69&lt;0,I69&gt;1,J69&lt;0,J69&gt;1),"Probabilities must be between 0 and 1","ok"))</f>
        <v>ok</v>
      </c>
    </row>
    <row r="74" spans="1:14" x14ac:dyDescent="0.2">
      <c r="A74" s="84"/>
      <c r="B74" s="84"/>
      <c r="C74" s="84"/>
      <c r="D74" s="84"/>
      <c r="E74" s="84"/>
      <c r="F74" s="84"/>
      <c r="G74" s="84"/>
      <c r="H74" s="84"/>
      <c r="I74" s="84"/>
      <c r="J74" s="84"/>
      <c r="K74" s="84"/>
      <c r="L74" s="84"/>
      <c r="N74" s="25" t="str">
        <f>IF(OR(H70&gt;I70,I70&gt;J70,E70&gt;F70,F70&gt;G70,B70&gt;C70,C70&gt;D70),"lower bound, best est, upper bound are not in correct order",IF(OR(B70&lt;0,B70&gt;1,C70&lt;0,C70&gt;1,D70&lt;0,D70&gt;1,E70&lt;0,E70&gt;1,F70&lt;0,F70&gt;1,G70&lt;0,G70&gt;1,H70&lt;0,H70&gt;1,I70&lt;0,I70&gt;1,J70&lt;0,J70&gt;1),"Probabilities must be between 0 and 1","ok"))</f>
        <v>ok</v>
      </c>
    </row>
    <row r="75" spans="1:14" x14ac:dyDescent="0.2">
      <c r="A75" s="84"/>
      <c r="B75" s="84"/>
      <c r="C75" s="84"/>
      <c r="D75" s="84"/>
      <c r="E75" s="84"/>
      <c r="F75" s="84"/>
      <c r="G75" s="84"/>
      <c r="H75" s="84"/>
      <c r="I75" s="84"/>
      <c r="J75" s="84"/>
      <c r="K75" s="84"/>
      <c r="L75" s="84"/>
      <c r="N75" s="25" t="str">
        <f>IF(OR(H71&gt;I71,I71&gt;J71,E71&gt;F71,F71&gt;G71,B71&gt;C71,C71&gt;D71),"lower bound, best est, upper bound are not in correct order",IF(OR(B71&lt;0,B71&gt;1,C71&lt;0,C71&gt;1,D71&lt;0,D71&gt;1,E71&lt;0,E71&gt;1,F71&lt;0,F71&gt;1,G71&lt;0,G71&gt;1,H71&lt;0,H71&gt;1,I71&lt;0,I71&gt;1,J71&lt;0,J71&gt;1),"Probabilities must be between 0 and 1","ok"))</f>
        <v>ok</v>
      </c>
    </row>
    <row r="76" spans="1:14" x14ac:dyDescent="0.2">
      <c r="A76" s="84"/>
      <c r="B76" s="84"/>
      <c r="C76" s="84"/>
      <c r="D76" s="84"/>
      <c r="E76" s="84"/>
      <c r="F76" s="84"/>
      <c r="G76" s="84"/>
      <c r="H76" s="84"/>
      <c r="I76" s="84"/>
      <c r="J76" s="84"/>
      <c r="K76" s="84"/>
      <c r="L76" s="84"/>
      <c r="N76" s="25" t="str">
        <f>IF(OR(H72&gt;I72,I72&gt;J72,E72&gt;F72,F72&gt;G72,B72&gt;C72,C72&gt;D72),"lower bound, best est, upper bound are not in correct order",IF(OR(B72&lt;0,B72&gt;1,C72&lt;0,C72&gt;1,D72&lt;0,D72&gt;1,E72&lt;0,E72&gt;1,F72&lt;0,F72&gt;1,G72&lt;0,G72&gt;1,H72&lt;0,H72&gt;1,I72&lt;0,I72&gt;1,J72&lt;0,J72&gt;1),"Probabilities must be between 0 and 1","ok"))</f>
        <v>ok</v>
      </c>
    </row>
    <row r="77" spans="1:14" x14ac:dyDescent="0.2">
      <c r="A77" s="84"/>
      <c r="B77" s="84"/>
      <c r="C77" s="84"/>
      <c r="D77" s="84"/>
      <c r="E77" s="84"/>
      <c r="F77" s="84"/>
      <c r="G77" s="84"/>
      <c r="H77" s="84"/>
      <c r="I77" s="84"/>
      <c r="J77" s="84"/>
      <c r="K77" s="84"/>
      <c r="L77" s="84"/>
      <c r="N77" s="25" t="str">
        <f>IF(OR(H73&gt;I73,I73&gt;J73,E73&gt;F73,F73&gt;G73,B73&gt;C73,C73&gt;D73),"lower bound, best est, upper bound are not in correct order",IF(OR(B73&lt;0,B73&gt;1,C73&lt;0,C73&gt;1,D73&lt;0,D73&gt;1,E73&lt;0,E73&gt;1,F73&lt;0,F73&gt;1,G73&lt;0,G73&gt;1,H73&lt;0,H73&gt;1,I73&lt;0,I73&gt;1,J73&lt;0,J73&gt;1),"Probabilities must be between 0 and 1","ok"))</f>
        <v>ok</v>
      </c>
    </row>
    <row r="78" spans="1:14" x14ac:dyDescent="0.2">
      <c r="A78" s="84"/>
      <c r="B78" s="84"/>
      <c r="C78" s="84"/>
      <c r="D78" s="84"/>
      <c r="E78" s="84"/>
      <c r="F78" s="84"/>
      <c r="G78" s="84"/>
      <c r="H78" s="84"/>
      <c r="I78" s="84"/>
      <c r="J78" s="84"/>
      <c r="K78" s="84"/>
      <c r="L78" s="84"/>
      <c r="N78" s="25" t="str">
        <f>IF(OR(H74&gt;I74,I74&gt;J74,E74&gt;F74,F74&gt;G74,B74&gt;C74,C74&gt;D74),"lower bound, best est, upper bound are not in correct order",IF(OR(B74&lt;0,B74&gt;1,C74&lt;0,C74&gt;1,D74&lt;0,D74&gt;1,E74&lt;0,E74&gt;1,F74&lt;0,F74&gt;1,G74&lt;0,G74&gt;1,H74&lt;0,H74&gt;1,I74&lt;0,I74&gt;1,J74&lt;0,J74&gt;1),"Probabilities must be between 0 and 1","ok"))</f>
        <v>ok</v>
      </c>
    </row>
    <row r="79" spans="1:14" x14ac:dyDescent="0.2">
      <c r="A79" s="84"/>
      <c r="B79" s="84"/>
      <c r="C79" s="84"/>
      <c r="D79" s="84"/>
      <c r="E79" s="84"/>
      <c r="F79" s="84"/>
      <c r="G79" s="84"/>
      <c r="H79" s="84"/>
      <c r="I79" s="84"/>
      <c r="J79" s="84"/>
      <c r="K79" s="84"/>
      <c r="L79" s="84"/>
      <c r="N79" s="25" t="str">
        <f>IF(OR(H75&gt;I75,I75&gt;J75,E75&gt;F75,F75&gt;G75,B75&gt;C75,C75&gt;D75),"lower bound, best est, upper bound are not in correct order",IF(OR(B75&lt;0,B75&gt;1,C75&lt;0,C75&gt;1,D75&lt;0,D75&gt;1,E75&lt;0,E75&gt;1,F75&lt;0,F75&gt;1,G75&lt;0,G75&gt;1,H75&lt;0,H75&gt;1,I75&lt;0,I75&gt;1,J75&lt;0,J75&gt;1),"Probabilities must be between 0 and 1","ok"))</f>
        <v>ok</v>
      </c>
    </row>
    <row r="80" spans="1:14" x14ac:dyDescent="0.2">
      <c r="A80" s="84"/>
      <c r="B80" s="84"/>
      <c r="C80" s="84"/>
      <c r="D80" s="84"/>
      <c r="E80" s="84"/>
      <c r="F80" s="84"/>
      <c r="G80" s="84"/>
      <c r="H80" s="84"/>
      <c r="I80" s="84"/>
      <c r="J80" s="84"/>
      <c r="K80" s="84"/>
      <c r="L80" s="84"/>
      <c r="N80" s="25" t="str">
        <f>IF(OR(H76&gt;I76,I76&gt;J76,E76&gt;F76,F76&gt;G76,B76&gt;C76,C76&gt;D76),"lower bound, best est, upper bound are not in correct order",IF(OR(B76&lt;0,B76&gt;1,C76&lt;0,C76&gt;1,D76&lt;0,D76&gt;1,E76&lt;0,E76&gt;1,F76&lt;0,F76&gt;1,G76&lt;0,G76&gt;1,H76&lt;0,H76&gt;1,I76&lt;0,I76&gt;1,J76&lt;0,J76&gt;1),"Probabilities must be between 0 and 1","ok"))</f>
        <v>ok</v>
      </c>
    </row>
    <row r="81" spans="1:14" x14ac:dyDescent="0.2">
      <c r="A81" s="84"/>
      <c r="B81" s="84"/>
      <c r="C81" s="84"/>
      <c r="D81" s="84"/>
      <c r="E81" s="84"/>
      <c r="F81" s="84"/>
      <c r="G81" s="84"/>
      <c r="H81" s="84"/>
      <c r="I81" s="84"/>
      <c r="J81" s="84"/>
      <c r="K81" s="84"/>
      <c r="L81" s="84"/>
      <c r="N81" s="25" t="str">
        <f>IF(OR(H77&gt;I77,I77&gt;J77,E77&gt;F77,F77&gt;G77,B77&gt;C77,C77&gt;D77),"lower bound, best est, upper bound are not in correct order",IF(OR(B77&lt;0,B77&gt;1,C77&lt;0,C77&gt;1,D77&lt;0,D77&gt;1,E77&lt;0,E77&gt;1,F77&lt;0,F77&gt;1,G77&lt;0,G77&gt;1,H77&lt;0,H77&gt;1,I77&lt;0,I77&gt;1,J77&lt;0,J77&gt;1),"Probabilities must be between 0 and 1","ok"))</f>
        <v>ok</v>
      </c>
    </row>
    <row r="82" spans="1:14" x14ac:dyDescent="0.2">
      <c r="A82" s="84"/>
      <c r="B82" s="84"/>
      <c r="C82" s="84"/>
      <c r="D82" s="84"/>
      <c r="E82" s="84"/>
      <c r="F82" s="84"/>
      <c r="G82" s="84"/>
      <c r="H82" s="84"/>
      <c r="I82" s="84"/>
      <c r="J82" s="84"/>
      <c r="K82" s="84"/>
      <c r="L82" s="84"/>
      <c r="N82" s="25" t="str">
        <f>IF(OR(H78&gt;I78,I78&gt;J78,E78&gt;F78,F78&gt;G78,B78&gt;C78,C78&gt;D78),"lower bound, best est, upper bound are not in correct order",IF(OR(B78&lt;0,B78&gt;1,C78&lt;0,C78&gt;1,D78&lt;0,D78&gt;1,E78&lt;0,E78&gt;1,F78&lt;0,F78&gt;1,G78&lt;0,G78&gt;1,H78&lt;0,H78&gt;1,I78&lt;0,I78&gt;1,J78&lt;0,J78&gt;1),"Probabilities must be between 0 and 1","ok"))</f>
        <v>ok</v>
      </c>
    </row>
    <row r="83" spans="1:14" x14ac:dyDescent="0.2">
      <c r="A83" s="84"/>
      <c r="B83" s="84"/>
      <c r="C83" s="84"/>
      <c r="D83" s="84"/>
      <c r="E83" s="84"/>
      <c r="F83" s="84"/>
      <c r="G83" s="84"/>
      <c r="H83" s="84"/>
      <c r="I83" s="84"/>
      <c r="J83" s="84"/>
      <c r="K83" s="84"/>
      <c r="L83" s="84"/>
      <c r="N83" s="25" t="str">
        <f>IF(OR(H79&gt;I79,I79&gt;J79,E79&gt;F79,F79&gt;G79,B79&gt;C79,C79&gt;D79),"lower bound, best est, upper bound are not in correct order",IF(OR(B79&lt;0,B79&gt;1,C79&lt;0,C79&gt;1,D79&lt;0,D79&gt;1,E79&lt;0,E79&gt;1,F79&lt;0,F79&gt;1,G79&lt;0,G79&gt;1,H79&lt;0,H79&gt;1,I79&lt;0,I79&gt;1,J79&lt;0,J79&gt;1),"Probabilities must be between 0 and 1","ok"))</f>
        <v>ok</v>
      </c>
    </row>
    <row r="84" spans="1:14" x14ac:dyDescent="0.2">
      <c r="A84" s="84"/>
      <c r="B84" s="84"/>
      <c r="C84" s="84"/>
      <c r="D84" s="84"/>
      <c r="E84" s="84"/>
      <c r="F84" s="84"/>
      <c r="G84" s="84"/>
      <c r="H84" s="84"/>
      <c r="I84" s="84"/>
      <c r="J84" s="84"/>
      <c r="K84" s="84"/>
      <c r="L84" s="84"/>
      <c r="N84" s="25" t="str">
        <f>IF(OR(H80&gt;I80,I80&gt;J80,E80&gt;F80,F80&gt;G80,B80&gt;C80,C80&gt;D80),"lower bound, best est, upper bound are not in correct order",IF(OR(B80&lt;0,B80&gt;1,C80&lt;0,C80&gt;1,D80&lt;0,D80&gt;1,E80&lt;0,E80&gt;1,F80&lt;0,F80&gt;1,G80&lt;0,G80&gt;1,H80&lt;0,H80&gt;1,I80&lt;0,I80&gt;1,J80&lt;0,J80&gt;1),"Probabilities must be between 0 and 1","ok"))</f>
        <v>ok</v>
      </c>
    </row>
    <row r="85" spans="1:14" x14ac:dyDescent="0.2">
      <c r="A85" s="84"/>
      <c r="B85" s="84"/>
      <c r="C85" s="84"/>
      <c r="D85" s="84"/>
      <c r="E85" s="84"/>
      <c r="F85" s="84"/>
      <c r="G85" s="84"/>
      <c r="H85" s="84"/>
      <c r="I85" s="84"/>
      <c r="J85" s="84"/>
      <c r="K85" s="84"/>
      <c r="L85" s="84"/>
      <c r="N85" s="25" t="str">
        <f>IF(OR(H81&gt;I81,I81&gt;J81,E81&gt;F81,F81&gt;G81,B81&gt;C81,C81&gt;D81),"lower bound, best est, upper bound are not in correct order",IF(OR(B81&lt;0,B81&gt;1,C81&lt;0,C81&gt;1,D81&lt;0,D81&gt;1,E81&lt;0,E81&gt;1,F81&lt;0,F81&gt;1,G81&lt;0,G81&gt;1,H81&lt;0,H81&gt;1,I81&lt;0,I81&gt;1,J81&lt;0,J81&gt;1),"Probabilities must be between 0 and 1","ok"))</f>
        <v>ok</v>
      </c>
    </row>
    <row r="86" spans="1:14" x14ac:dyDescent="0.2">
      <c r="A86" s="84"/>
      <c r="B86" s="84"/>
      <c r="C86" s="84"/>
      <c r="D86" s="84"/>
      <c r="E86" s="84"/>
      <c r="F86" s="84"/>
      <c r="G86" s="84"/>
      <c r="H86" s="84"/>
      <c r="I86" s="84"/>
      <c r="J86" s="84"/>
      <c r="K86" s="84"/>
      <c r="L86" s="84"/>
      <c r="N86" s="25" t="str">
        <f>IF(OR(H82&gt;I82,I82&gt;J82,E82&gt;F82,F82&gt;G82,B82&gt;C82,C82&gt;D82),"lower bound, best est, upper bound are not in correct order",IF(OR(B82&lt;0,B82&gt;1,C82&lt;0,C82&gt;1,D82&lt;0,D82&gt;1,E82&lt;0,E82&gt;1,F82&lt;0,F82&gt;1,G82&lt;0,G82&gt;1,H82&lt;0,H82&gt;1,I82&lt;0,I82&gt;1,J82&lt;0,J82&gt;1),"Probabilities must be between 0 and 1","ok"))</f>
        <v>ok</v>
      </c>
    </row>
    <row r="87" spans="1:14" x14ac:dyDescent="0.2">
      <c r="A87" s="84"/>
      <c r="B87" s="84"/>
      <c r="C87" s="84"/>
      <c r="D87" s="84"/>
      <c r="E87" s="84"/>
      <c r="F87" s="84"/>
      <c r="G87" s="84"/>
      <c r="H87" s="84"/>
      <c r="I87" s="84"/>
      <c r="J87" s="84"/>
      <c r="K87" s="84"/>
      <c r="L87" s="84"/>
      <c r="N87" s="25" t="str">
        <f>IF(OR(H83&gt;I83,I83&gt;J83,E83&gt;F83,F83&gt;G83,B83&gt;C83,C83&gt;D83),"lower bound, best est, upper bound are not in correct order",IF(OR(B83&lt;0,B83&gt;1,C83&lt;0,C83&gt;1,D83&lt;0,D83&gt;1,E83&lt;0,E83&gt;1,F83&lt;0,F83&gt;1,G83&lt;0,G83&gt;1,H83&lt;0,H83&gt;1,I83&lt;0,I83&gt;1,J83&lt;0,J83&gt;1),"Probabilities must be between 0 and 1","ok"))</f>
        <v>ok</v>
      </c>
    </row>
    <row r="88" spans="1:14" x14ac:dyDescent="0.2">
      <c r="A88" s="84"/>
      <c r="B88" s="84"/>
      <c r="C88" s="84"/>
      <c r="D88" s="84"/>
      <c r="E88" s="84"/>
      <c r="F88" s="84"/>
      <c r="G88" s="84"/>
      <c r="H88" s="84"/>
      <c r="I88" s="84"/>
      <c r="J88" s="84"/>
      <c r="K88" s="84"/>
      <c r="L88" s="84"/>
      <c r="N88" s="25" t="str">
        <f>IF(OR(H84&gt;I84,I84&gt;J84,E84&gt;F84,F84&gt;G84,B84&gt;C84,C84&gt;D84),"lower bound, best est, upper bound are not in correct order",IF(OR(B84&lt;0,B84&gt;1,C84&lt;0,C84&gt;1,D84&lt;0,D84&gt;1,E84&lt;0,E84&gt;1,F84&lt;0,F84&gt;1,G84&lt;0,G84&gt;1,H84&lt;0,H84&gt;1,I84&lt;0,I84&gt;1,J84&lt;0,J84&gt;1),"Probabilities must be between 0 and 1","ok"))</f>
        <v>ok</v>
      </c>
    </row>
    <row r="89" spans="1:14" x14ac:dyDescent="0.2">
      <c r="A89" s="84"/>
      <c r="B89" s="84"/>
      <c r="C89" s="84"/>
      <c r="D89" s="84"/>
      <c r="E89" s="84"/>
      <c r="F89" s="84"/>
      <c r="G89" s="84"/>
      <c r="H89" s="84"/>
      <c r="I89" s="84"/>
      <c r="J89" s="84"/>
      <c r="K89" s="84"/>
      <c r="L89" s="84"/>
      <c r="N89" s="25" t="str">
        <f>IF(OR(H85&gt;I85,I85&gt;J85,E85&gt;F85,F85&gt;G85,B85&gt;C85,C85&gt;D85),"lower bound, best est, upper bound are not in correct order",IF(OR(B85&lt;0,B85&gt;1,C85&lt;0,C85&gt;1,D85&lt;0,D85&gt;1,E85&lt;0,E85&gt;1,F85&lt;0,F85&gt;1,G85&lt;0,G85&gt;1,H85&lt;0,H85&gt;1,I85&lt;0,I85&gt;1,J85&lt;0,J85&gt;1),"Probabilities must be between 0 and 1","ok"))</f>
        <v>ok</v>
      </c>
    </row>
    <row r="90" spans="1:14" x14ac:dyDescent="0.2">
      <c r="A90" s="84"/>
      <c r="B90" s="84"/>
      <c r="C90" s="84"/>
      <c r="D90" s="84"/>
      <c r="E90" s="84"/>
      <c r="F90" s="84"/>
      <c r="G90" s="84"/>
      <c r="H90" s="84"/>
      <c r="I90" s="84"/>
      <c r="J90" s="84"/>
      <c r="K90" s="84"/>
      <c r="L90" s="84"/>
      <c r="N90" s="25" t="str">
        <f>IF(OR(H86&gt;I86,I86&gt;J86,E86&gt;F86,F86&gt;G86,B86&gt;C86,C86&gt;D86),"lower bound, best est, upper bound are not in correct order",IF(OR(B86&lt;0,B86&gt;1,C86&lt;0,C86&gt;1,D86&lt;0,D86&gt;1,E86&lt;0,E86&gt;1,F86&lt;0,F86&gt;1,G86&lt;0,G86&gt;1,H86&lt;0,H86&gt;1,I86&lt;0,I86&gt;1,J86&lt;0,J86&gt;1),"Probabilities must be between 0 and 1","ok"))</f>
        <v>ok</v>
      </c>
    </row>
    <row r="91" spans="1:14" x14ac:dyDescent="0.2">
      <c r="A91" s="84"/>
      <c r="B91" s="84"/>
      <c r="C91" s="84"/>
      <c r="D91" s="84"/>
      <c r="E91" s="84"/>
      <c r="F91" s="84"/>
      <c r="G91" s="84"/>
      <c r="H91" s="84"/>
      <c r="I91" s="84"/>
      <c r="J91" s="84"/>
      <c r="K91" s="84"/>
      <c r="L91" s="84"/>
      <c r="N91" s="25" t="str">
        <f>IF(OR(H87&gt;I87,I87&gt;J87,E87&gt;F87,F87&gt;G87,B87&gt;C87,C87&gt;D87),"lower bound, best est, upper bound are not in correct order",IF(OR(B87&lt;0,B87&gt;1,C87&lt;0,C87&gt;1,D87&lt;0,D87&gt;1,E87&lt;0,E87&gt;1,F87&lt;0,F87&gt;1,G87&lt;0,G87&gt;1,H87&lt;0,H87&gt;1,I87&lt;0,I87&gt;1,J87&lt;0,J87&gt;1),"Probabilities must be between 0 and 1","ok"))</f>
        <v>ok</v>
      </c>
    </row>
    <row r="92" spans="1:14" x14ac:dyDescent="0.2">
      <c r="A92" s="84"/>
      <c r="B92" s="84"/>
      <c r="C92" s="84"/>
      <c r="D92" s="84"/>
      <c r="E92" s="84"/>
      <c r="F92" s="84"/>
      <c r="G92" s="84"/>
      <c r="H92" s="84"/>
      <c r="I92" s="84"/>
      <c r="J92" s="84"/>
      <c r="K92" s="84"/>
      <c r="L92" s="84"/>
      <c r="N92" s="25" t="str">
        <f>IF(OR(H88&gt;I88,I88&gt;J88,E88&gt;F88,F88&gt;G88,B88&gt;C88,C88&gt;D88),"lower bound, best est, upper bound are not in correct order",IF(OR(B88&lt;0,B88&gt;1,C88&lt;0,C88&gt;1,D88&lt;0,D88&gt;1,E88&lt;0,E88&gt;1,F88&lt;0,F88&gt;1,G88&lt;0,G88&gt;1,H88&lt;0,H88&gt;1,I88&lt;0,I88&gt;1,J88&lt;0,J88&gt;1),"Probabilities must be between 0 and 1","ok"))</f>
        <v>ok</v>
      </c>
    </row>
    <row r="93" spans="1:14" x14ac:dyDescent="0.2">
      <c r="A93" s="84"/>
      <c r="B93" s="84"/>
      <c r="C93" s="84"/>
      <c r="D93" s="84"/>
      <c r="E93" s="84"/>
      <c r="F93" s="84"/>
      <c r="G93" s="84"/>
      <c r="H93" s="84"/>
      <c r="I93" s="84"/>
      <c r="J93" s="84"/>
      <c r="K93" s="84"/>
      <c r="L93" s="84"/>
      <c r="N93" s="25" t="str">
        <f>IF(OR(H89&gt;I89,I89&gt;J89,E89&gt;F89,F89&gt;G89,B89&gt;C89,C89&gt;D89),"lower bound, best est, upper bound are not in correct order",IF(OR(B89&lt;0,B89&gt;1,C89&lt;0,C89&gt;1,D89&lt;0,D89&gt;1,E89&lt;0,E89&gt;1,F89&lt;0,F89&gt;1,G89&lt;0,G89&gt;1,H89&lt;0,H89&gt;1,I89&lt;0,I89&gt;1,J89&lt;0,J89&gt;1),"Probabilities must be between 0 and 1","ok"))</f>
        <v>ok</v>
      </c>
    </row>
    <row r="94" spans="1:14" x14ac:dyDescent="0.2">
      <c r="A94" s="84"/>
      <c r="B94" s="84"/>
      <c r="C94" s="84"/>
      <c r="D94" s="84"/>
      <c r="E94" s="84"/>
      <c r="F94" s="84"/>
      <c r="G94" s="84"/>
      <c r="H94" s="84"/>
      <c r="I94" s="84"/>
      <c r="J94" s="84"/>
      <c r="K94" s="84"/>
      <c r="L94" s="84"/>
      <c r="N94" s="25" t="str">
        <f>IF(OR(H90&gt;I90,I90&gt;J90,E90&gt;F90,F90&gt;G90,B90&gt;C90,C90&gt;D90),"lower bound, best est, upper bound are not in correct order",IF(OR(B90&lt;0,B90&gt;1,C90&lt;0,C90&gt;1,D90&lt;0,D90&gt;1,E90&lt;0,E90&gt;1,F90&lt;0,F90&gt;1,G90&lt;0,G90&gt;1,H90&lt;0,H90&gt;1,I90&lt;0,I90&gt;1,J90&lt;0,J90&gt;1),"Probabilities must be between 0 and 1","ok"))</f>
        <v>ok</v>
      </c>
    </row>
    <row r="95" spans="1:14" x14ac:dyDescent="0.2">
      <c r="A95" s="84"/>
      <c r="B95" s="84"/>
      <c r="C95" s="84"/>
      <c r="D95" s="84"/>
      <c r="E95" s="84"/>
      <c r="F95" s="84"/>
      <c r="G95" s="84"/>
      <c r="H95" s="84"/>
      <c r="I95" s="84"/>
      <c r="J95" s="84"/>
      <c r="K95" s="84"/>
      <c r="L95" s="84"/>
      <c r="N95" s="25" t="str">
        <f>IF(OR(H91&gt;I91,I91&gt;J91,E91&gt;F91,F91&gt;G91,B91&gt;C91,C91&gt;D91),"lower bound, best est, upper bound are not in correct order",IF(OR(B91&lt;0,B91&gt;1,C91&lt;0,C91&gt;1,D91&lt;0,D91&gt;1,E91&lt;0,E91&gt;1,F91&lt;0,F91&gt;1,G91&lt;0,G91&gt;1,H91&lt;0,H91&gt;1,I91&lt;0,I91&gt;1,J91&lt;0,J91&gt;1),"Probabilities must be between 0 and 1","ok"))</f>
        <v>ok</v>
      </c>
    </row>
    <row r="96" spans="1:14" x14ac:dyDescent="0.2">
      <c r="A96" s="84"/>
      <c r="B96" s="84"/>
      <c r="C96" s="84"/>
      <c r="D96" s="84"/>
      <c r="E96" s="84"/>
      <c r="F96" s="84"/>
      <c r="G96" s="84"/>
      <c r="H96" s="84"/>
      <c r="I96" s="84"/>
      <c r="J96" s="84"/>
      <c r="K96" s="84"/>
      <c r="L96" s="84"/>
      <c r="N96" s="25" t="str">
        <f>IF(OR(H92&gt;I92,I92&gt;J92,E92&gt;F92,F92&gt;G92,B92&gt;C92,C92&gt;D92),"lower bound, best est, upper bound are not in correct order",IF(OR(B92&lt;0,B92&gt;1,C92&lt;0,C92&gt;1,D92&lt;0,D92&gt;1,E92&lt;0,E92&gt;1,F92&lt;0,F92&gt;1,G92&lt;0,G92&gt;1,H92&lt;0,H92&gt;1,I92&lt;0,I92&gt;1,J92&lt;0,J92&gt;1),"Probabilities must be between 0 and 1","ok"))</f>
        <v>ok</v>
      </c>
    </row>
    <row r="97" spans="1:14" x14ac:dyDescent="0.2">
      <c r="A97" s="84"/>
      <c r="B97" s="84"/>
      <c r="C97" s="84"/>
      <c r="D97" s="84"/>
      <c r="E97" s="84"/>
      <c r="F97" s="84"/>
      <c r="G97" s="84"/>
      <c r="H97" s="84"/>
      <c r="I97" s="84"/>
      <c r="J97" s="84"/>
      <c r="K97" s="84"/>
      <c r="L97" s="84"/>
      <c r="N97" s="25" t="str">
        <f>IF(OR(H93&gt;I93,I93&gt;J93,E93&gt;F93,F93&gt;G93,B93&gt;C93,C93&gt;D93),"lower bound, best est, upper bound are not in correct order",IF(OR(B93&lt;0,B93&gt;1,C93&lt;0,C93&gt;1,D93&lt;0,D93&gt;1,E93&lt;0,E93&gt;1,F93&lt;0,F93&gt;1,G93&lt;0,G93&gt;1,H93&lt;0,H93&gt;1,I93&lt;0,I93&gt;1,J93&lt;0,J93&gt;1),"Probabilities must be between 0 and 1","ok"))</f>
        <v>ok</v>
      </c>
    </row>
    <row r="98" spans="1:14" x14ac:dyDescent="0.2">
      <c r="A98" s="84"/>
      <c r="B98" s="84"/>
      <c r="C98" s="84"/>
      <c r="D98" s="84"/>
      <c r="E98" s="84"/>
      <c r="F98" s="84"/>
      <c r="G98" s="84"/>
      <c r="H98" s="84"/>
      <c r="I98" s="84"/>
      <c r="J98" s="84"/>
      <c r="K98" s="84"/>
      <c r="L98" s="84"/>
      <c r="N98" s="25" t="str">
        <f>IF(OR(H94&gt;I94,I94&gt;J94,E94&gt;F94,F94&gt;G94,B94&gt;C94,C94&gt;D94),"lower bound, best est, upper bound are not in correct order",IF(OR(B94&lt;0,B94&gt;1,C94&lt;0,C94&gt;1,D94&lt;0,D94&gt;1,E94&lt;0,E94&gt;1,F94&lt;0,F94&gt;1,G94&lt;0,G94&gt;1,H94&lt;0,H94&gt;1,I94&lt;0,I94&gt;1,J94&lt;0,J94&gt;1),"Probabilities must be between 0 and 1","ok"))</f>
        <v>ok</v>
      </c>
    </row>
    <row r="99" spans="1:14" x14ac:dyDescent="0.2">
      <c r="A99" s="84"/>
      <c r="B99" s="84"/>
      <c r="C99" s="84"/>
      <c r="D99" s="84"/>
      <c r="E99" s="84"/>
      <c r="F99" s="84"/>
      <c r="G99" s="84"/>
      <c r="H99" s="84"/>
      <c r="I99" s="84"/>
      <c r="J99" s="84"/>
      <c r="K99" s="84"/>
      <c r="L99" s="84"/>
      <c r="N99" s="25" t="str">
        <f>IF(OR(H95&gt;I95,I95&gt;J95,E95&gt;F95,F95&gt;G95,B95&gt;C95,C95&gt;D95),"lower bound, best est, upper bound are not in correct order",IF(OR(B95&lt;0,B95&gt;1,C95&lt;0,C95&gt;1,D95&lt;0,D95&gt;1,E95&lt;0,E95&gt;1,F95&lt;0,F95&gt;1,G95&lt;0,G95&gt;1,H95&lt;0,H95&gt;1,I95&lt;0,I95&gt;1,J95&lt;0,J95&gt;1),"Probabilities must be between 0 and 1","ok"))</f>
        <v>ok</v>
      </c>
    </row>
    <row r="100" spans="1:14" x14ac:dyDescent="0.2">
      <c r="A100" s="84"/>
      <c r="B100" s="84"/>
      <c r="C100" s="84"/>
      <c r="D100" s="84"/>
      <c r="E100" s="84"/>
      <c r="F100" s="84"/>
      <c r="G100" s="84"/>
      <c r="H100" s="84"/>
      <c r="I100" s="84"/>
      <c r="J100" s="84"/>
      <c r="K100" s="84"/>
      <c r="L100" s="84"/>
      <c r="N100" s="25" t="str">
        <f>IF(OR(H96&gt;I96,I96&gt;J96,E96&gt;F96,F96&gt;G96,B96&gt;C96,C96&gt;D96),"lower bound, best est, upper bound are not in correct order",IF(OR(B96&lt;0,B96&gt;1,C96&lt;0,C96&gt;1,D96&lt;0,D96&gt;1,E96&lt;0,E96&gt;1,F96&lt;0,F96&gt;1,G96&lt;0,G96&gt;1,H96&lt;0,H96&gt;1,I96&lt;0,I96&gt;1,J96&lt;0,J96&gt;1),"Probabilities must be between 0 and 1","ok"))</f>
        <v>ok</v>
      </c>
    </row>
    <row r="101" spans="1:14" x14ac:dyDescent="0.2">
      <c r="A101" s="84"/>
      <c r="B101" s="84"/>
      <c r="C101" s="84"/>
      <c r="D101" s="84"/>
      <c r="E101" s="84"/>
      <c r="F101" s="84"/>
      <c r="G101" s="84"/>
      <c r="H101" s="84"/>
      <c r="I101" s="84"/>
      <c r="J101" s="84"/>
      <c r="K101" s="84"/>
      <c r="L101" s="84"/>
      <c r="N101" s="25" t="str">
        <f>IF(OR(H97&gt;I97,I97&gt;J97,E97&gt;F97,F97&gt;G97,B97&gt;C97,C97&gt;D97),"lower bound, best est, upper bound are not in correct order",IF(OR(B97&lt;0,B97&gt;1,C97&lt;0,C97&gt;1,D97&lt;0,D97&gt;1,E97&lt;0,E97&gt;1,F97&lt;0,F97&gt;1,G97&lt;0,G97&gt;1,H97&lt;0,H97&gt;1,I97&lt;0,I97&gt;1,J97&lt;0,J97&gt;1),"Probabilities must be between 0 and 1","ok"))</f>
        <v>ok</v>
      </c>
    </row>
    <row r="102" spans="1:14" x14ac:dyDescent="0.2">
      <c r="A102" s="84"/>
      <c r="B102" s="84"/>
      <c r="C102" s="84"/>
      <c r="D102" s="84"/>
      <c r="E102" s="84"/>
      <c r="F102" s="84"/>
      <c r="G102" s="84"/>
      <c r="H102" s="84"/>
      <c r="I102" s="84"/>
      <c r="J102" s="84"/>
      <c r="K102" s="84"/>
      <c r="L102" s="84"/>
      <c r="N102" s="25" t="str">
        <f>IF(OR(H98&gt;I98,I98&gt;J98,E98&gt;F98,F98&gt;G98,B98&gt;C98,C98&gt;D98),"lower bound, best est, upper bound are not in correct order",IF(OR(B98&lt;0,B98&gt;1,C98&lt;0,C98&gt;1,D98&lt;0,D98&gt;1,E98&lt;0,E98&gt;1,F98&lt;0,F98&gt;1,G98&lt;0,G98&gt;1,H98&lt;0,H98&gt;1,I98&lt;0,I98&gt;1,J98&lt;0,J98&gt;1),"Probabilities must be between 0 and 1","ok"))</f>
        <v>ok</v>
      </c>
    </row>
    <row r="103" spans="1:14" x14ac:dyDescent="0.2">
      <c r="A103" s="84"/>
      <c r="B103" s="84"/>
      <c r="C103" s="84"/>
      <c r="D103" s="84"/>
      <c r="E103" s="84"/>
      <c r="F103" s="84"/>
      <c r="G103" s="84"/>
      <c r="H103" s="84"/>
      <c r="I103" s="84"/>
      <c r="J103" s="84"/>
      <c r="K103" s="84"/>
      <c r="L103" s="84"/>
      <c r="N103"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04" spans="1:14" x14ac:dyDescent="0.2">
      <c r="A104" s="84"/>
      <c r="B104" s="84"/>
      <c r="C104" s="84"/>
      <c r="D104" s="84"/>
      <c r="E104" s="84"/>
      <c r="F104" s="84"/>
      <c r="G104" s="84"/>
      <c r="H104" s="84"/>
      <c r="I104" s="84"/>
      <c r="J104" s="84"/>
      <c r="K104" s="84"/>
      <c r="L104" s="84"/>
      <c r="N104"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05" spans="1:14" x14ac:dyDescent="0.2">
      <c r="A105" s="84"/>
      <c r="B105" s="84"/>
      <c r="C105" s="84"/>
      <c r="D105" s="84"/>
      <c r="E105" s="84"/>
      <c r="F105" s="84"/>
      <c r="G105" s="84"/>
      <c r="H105" s="84"/>
      <c r="I105" s="84"/>
      <c r="J105" s="84"/>
      <c r="K105" s="84"/>
      <c r="L105" s="84"/>
      <c r="N105"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06" spans="1:14" x14ac:dyDescent="0.2">
      <c r="A106" s="84"/>
      <c r="B106" s="84"/>
      <c r="C106" s="84"/>
      <c r="D106" s="84"/>
      <c r="E106" s="84"/>
      <c r="F106" s="84"/>
      <c r="G106" s="84"/>
      <c r="H106" s="84"/>
      <c r="I106" s="84"/>
      <c r="J106" s="84"/>
      <c r="K106" s="84"/>
      <c r="L106" s="84"/>
      <c r="N106" s="25" t="e">
        <f>IF(OR(#REF!&gt;#REF!,#REF!&gt;#REF!,#REF!&gt;#REF!,#REF!&gt;#REF!,#REF!&gt;#REF!,#REF!&gt;#REF!),"lower bound, best est, upper bound are not in correct order",IF(OR(#REF!&lt;0,#REF!&gt;1,#REF!&lt;0,#REF!&gt;1,#REF!&lt;0,#REF!&gt;1,#REF!&lt;0,#REF!&gt;1,#REF!&lt;0,#REF!&gt;1,#REF!&lt;0,#REF!&gt;1,#REF!&lt;0,#REF!&gt;1,#REF!&lt;0,#REF!&gt;1,#REF!&lt;0,#REF!&gt;1),"Probabilities must be between 0 and 1","ok"))</f>
        <v>#REF!</v>
      </c>
    </row>
    <row r="107" spans="1:14" x14ac:dyDescent="0.2">
      <c r="A107" s="84"/>
      <c r="B107" s="84"/>
      <c r="C107" s="84"/>
      <c r="D107" s="84"/>
      <c r="E107" s="84"/>
      <c r="F107" s="84"/>
      <c r="G107" s="84"/>
      <c r="H107" s="84"/>
      <c r="I107" s="84"/>
      <c r="J107" s="84"/>
      <c r="K107" s="84"/>
      <c r="L107" s="84"/>
      <c r="N107" s="25" t="str">
        <f>IF(OR(H103&gt;I103,I103&gt;J103,E103&gt;F103,F103&gt;G103,B103&gt;C103,C103&gt;D103),"lower bound, best est, upper bound are not in correct order",IF(OR(B103&lt;0,B103&gt;1,C103&lt;0,C103&gt;1,D103&lt;0,D103&gt;1,E103&lt;0,E103&gt;1,F103&lt;0,F103&gt;1,G103&lt;0,G103&gt;1,H103&lt;0,H103&gt;1,I103&lt;0,I103&gt;1,J103&lt;0,J103&gt;1),"Probabilities must be between 0 and 1","ok"))</f>
        <v>ok</v>
      </c>
    </row>
    <row r="108" spans="1:14" x14ac:dyDescent="0.2">
      <c r="A108" s="84"/>
      <c r="B108" s="84"/>
      <c r="C108" s="84"/>
      <c r="D108" s="84"/>
      <c r="E108" s="84"/>
      <c r="F108" s="84"/>
      <c r="G108" s="84"/>
      <c r="H108" s="84"/>
      <c r="I108" s="84"/>
      <c r="J108" s="84"/>
      <c r="K108" s="84"/>
      <c r="L108" s="84"/>
      <c r="N108" s="25" t="str">
        <f>IF(OR(H104&gt;I104,I104&gt;J104,E104&gt;F104,F104&gt;G104,B104&gt;C104,C104&gt;D104),"lower bound, best est, upper bound are not in correct order",IF(OR(B104&lt;0,B104&gt;1,C104&lt;0,C104&gt;1,D104&lt;0,D104&gt;1,E104&lt;0,E104&gt;1,F104&lt;0,F104&gt;1,G104&lt;0,G104&gt;1,H104&lt;0,H104&gt;1,I104&lt;0,I104&gt;1,J104&lt;0,J104&gt;1),"Probabilities must be between 0 and 1","ok"))</f>
        <v>ok</v>
      </c>
    </row>
    <row r="109" spans="1:14" x14ac:dyDescent="0.2">
      <c r="A109" s="84"/>
      <c r="B109" s="84"/>
      <c r="C109" s="84"/>
      <c r="D109" s="84"/>
      <c r="E109" s="84"/>
      <c r="F109" s="84"/>
      <c r="G109" s="84"/>
      <c r="H109" s="84"/>
      <c r="I109" s="84"/>
      <c r="J109" s="84"/>
      <c r="K109" s="84"/>
      <c r="L109" s="84"/>
      <c r="N109" s="25" t="str">
        <f>IF(OR(H105&gt;I105,I105&gt;J105,E105&gt;F105,F105&gt;G105,B105&gt;C105,C105&gt;D105),"lower bound, best est, upper bound are not in correct order",IF(OR(B105&lt;0,B105&gt;1,C105&lt;0,C105&gt;1,D105&lt;0,D105&gt;1,E105&lt;0,E105&gt;1,F105&lt;0,F105&gt;1,G105&lt;0,G105&gt;1,H105&lt;0,H105&gt;1,I105&lt;0,I105&gt;1,J105&lt;0,J105&gt;1),"Probabilities must be between 0 and 1","ok"))</f>
        <v>ok</v>
      </c>
    </row>
    <row r="110" spans="1:14" x14ac:dyDescent="0.2">
      <c r="A110" s="84"/>
      <c r="B110" s="84"/>
      <c r="C110" s="84"/>
      <c r="D110" s="84"/>
      <c r="E110" s="84"/>
      <c r="F110" s="84"/>
      <c r="G110" s="84"/>
      <c r="H110" s="84"/>
      <c r="I110" s="84"/>
      <c r="J110" s="84"/>
      <c r="K110" s="84"/>
      <c r="L110" s="84"/>
      <c r="N110" s="25" t="str">
        <f>IF(OR(H106&gt;I106,I106&gt;J106,E106&gt;F106,F106&gt;G106,B106&gt;C106,C106&gt;D106),"lower bound, best est, upper bound are not in correct order",IF(OR(B106&lt;0,B106&gt;1,C106&lt;0,C106&gt;1,D106&lt;0,D106&gt;1,E106&lt;0,E106&gt;1,F106&lt;0,F106&gt;1,G106&lt;0,G106&gt;1,H106&lt;0,H106&gt;1,I106&lt;0,I106&gt;1,J106&lt;0,J106&gt;1),"Probabilities must be between 0 and 1","ok"))</f>
        <v>ok</v>
      </c>
    </row>
    <row r="111" spans="1:14" x14ac:dyDescent="0.2">
      <c r="A111" s="84"/>
      <c r="B111" s="84"/>
      <c r="C111" s="84"/>
      <c r="D111" s="84"/>
      <c r="E111" s="84"/>
      <c r="F111" s="84"/>
      <c r="G111" s="84"/>
      <c r="H111" s="84"/>
      <c r="I111" s="84"/>
      <c r="J111" s="84"/>
      <c r="K111" s="84"/>
      <c r="L111" s="84"/>
      <c r="N111" s="25" t="str">
        <f>IF(OR(H107&gt;I107,I107&gt;J107,E107&gt;F107,F107&gt;G107,B107&gt;C107,C107&gt;D107),"lower bound, best est, upper bound are not in correct order",IF(OR(B107&lt;0,B107&gt;1,C107&lt;0,C107&gt;1,D107&lt;0,D107&gt;1,E107&lt;0,E107&gt;1,F107&lt;0,F107&gt;1,G107&lt;0,G107&gt;1,H107&lt;0,H107&gt;1,I107&lt;0,I107&gt;1,J107&lt;0,J107&gt;1),"Probabilities must be between 0 and 1","ok"))</f>
        <v>ok</v>
      </c>
    </row>
    <row r="112" spans="1:14" x14ac:dyDescent="0.2">
      <c r="A112" s="84"/>
      <c r="B112" s="84"/>
      <c r="C112" s="84"/>
      <c r="D112" s="84"/>
      <c r="E112" s="84"/>
      <c r="F112" s="84"/>
      <c r="G112" s="84"/>
      <c r="H112" s="84"/>
      <c r="I112" s="84"/>
      <c r="J112" s="84"/>
      <c r="K112" s="84"/>
      <c r="L112" s="84"/>
      <c r="N112" s="25" t="str">
        <f>IF(OR(H108&gt;I108,I108&gt;J108,E108&gt;F108,F108&gt;G108,B108&gt;C108,C108&gt;D108),"lower bound, best est, upper bound are not in correct order",IF(OR(B108&lt;0,B108&gt;1,C108&lt;0,C108&gt;1,D108&lt;0,D108&gt;1,E108&lt;0,E108&gt;1,F108&lt;0,F108&gt;1,G108&lt;0,G108&gt;1,H108&lt;0,H108&gt;1,I108&lt;0,I108&gt;1,J108&lt;0,J108&gt;1),"Probabilities must be between 0 and 1","ok"))</f>
        <v>ok</v>
      </c>
    </row>
    <row r="113" spans="1:14" x14ac:dyDescent="0.2">
      <c r="A113" s="84"/>
      <c r="B113" s="84"/>
      <c r="C113" s="84"/>
      <c r="D113" s="84"/>
      <c r="E113" s="84"/>
      <c r="F113" s="84"/>
      <c r="G113" s="84"/>
      <c r="H113" s="84"/>
      <c r="I113" s="84"/>
      <c r="J113" s="84"/>
      <c r="K113" s="84"/>
      <c r="L113" s="84"/>
      <c r="N113" s="25" t="str">
        <f>IF(OR(H109&gt;I109,I109&gt;J109,E109&gt;F109,F109&gt;G109,B109&gt;C109,C109&gt;D109),"lower bound, best est, upper bound are not in correct order",IF(OR(B109&lt;0,B109&gt;1,C109&lt;0,C109&gt;1,D109&lt;0,D109&gt;1,E109&lt;0,E109&gt;1,F109&lt;0,F109&gt;1,G109&lt;0,G109&gt;1,H109&lt;0,H109&gt;1,I109&lt;0,I109&gt;1,J109&lt;0,J109&gt;1),"Probabilities must be between 0 and 1","ok"))</f>
        <v>ok</v>
      </c>
    </row>
    <row r="114" spans="1:14" x14ac:dyDescent="0.2">
      <c r="A114" s="84"/>
      <c r="B114" s="84"/>
      <c r="C114" s="84"/>
      <c r="D114" s="84"/>
      <c r="E114" s="84"/>
      <c r="F114" s="84"/>
      <c r="G114" s="84"/>
      <c r="H114" s="84"/>
      <c r="I114" s="84"/>
      <c r="J114" s="84"/>
      <c r="K114" s="84"/>
      <c r="L114" s="84"/>
      <c r="N114" s="25" t="str">
        <f>IF(OR(H110&gt;I110,I110&gt;J110,E110&gt;F110,F110&gt;G110,B110&gt;C110,C110&gt;D110),"lower bound, best est, upper bound are not in correct order",IF(OR(B110&lt;0,B110&gt;1,C110&lt;0,C110&gt;1,D110&lt;0,D110&gt;1,E110&lt;0,E110&gt;1,F110&lt;0,F110&gt;1,G110&lt;0,G110&gt;1,H110&lt;0,H110&gt;1,I110&lt;0,I110&gt;1,J110&lt;0,J110&gt;1),"Probabilities must be between 0 and 1","ok"))</f>
        <v>ok</v>
      </c>
    </row>
    <row r="115" spans="1:14" x14ac:dyDescent="0.2">
      <c r="A115" s="84"/>
      <c r="B115" s="84"/>
      <c r="C115" s="84"/>
      <c r="D115" s="84"/>
      <c r="E115" s="84"/>
      <c r="F115" s="84"/>
      <c r="G115" s="84"/>
      <c r="H115" s="84"/>
      <c r="I115" s="84"/>
      <c r="J115" s="84"/>
      <c r="K115" s="84"/>
      <c r="L115" s="84"/>
      <c r="N115" s="25" t="str">
        <f>IF(OR(H111&gt;I111,I111&gt;J111,E111&gt;F111,F111&gt;G111,B111&gt;C111,C111&gt;D111),"lower bound, best est, upper bound are not in correct order",IF(OR(B111&lt;0,B111&gt;1,C111&lt;0,C111&gt;1,D111&lt;0,D111&gt;1,E111&lt;0,E111&gt;1,F111&lt;0,F111&gt;1,G111&lt;0,G111&gt;1,H111&lt;0,H111&gt;1,I111&lt;0,I111&gt;1,J111&lt;0,J111&gt;1),"Probabilities must be between 0 and 1","ok"))</f>
        <v>ok</v>
      </c>
    </row>
    <row r="116" spans="1:14" x14ac:dyDescent="0.2">
      <c r="A116" s="84"/>
      <c r="B116" s="84"/>
      <c r="C116" s="84"/>
      <c r="D116" s="84"/>
      <c r="E116" s="84"/>
      <c r="F116" s="84"/>
      <c r="G116" s="84"/>
      <c r="H116" s="84"/>
      <c r="I116" s="84"/>
      <c r="J116" s="84"/>
      <c r="K116" s="84"/>
      <c r="L116" s="84"/>
      <c r="N116" s="25" t="str">
        <f>IF(OR(H112&gt;I112,I112&gt;J112,E112&gt;F112,F112&gt;G112,B112&gt;C112,C112&gt;D112),"lower bound, best est, upper bound are not in correct order",IF(OR(B112&lt;0,B112&gt;1,C112&lt;0,C112&gt;1,D112&lt;0,D112&gt;1,E112&lt;0,E112&gt;1,F112&lt;0,F112&gt;1,G112&lt;0,G112&gt;1,H112&lt;0,H112&gt;1,I112&lt;0,I112&gt;1,J112&lt;0,J112&gt;1),"Probabilities must be between 0 and 1","ok"))</f>
        <v>ok</v>
      </c>
    </row>
    <row r="117" spans="1:14" x14ac:dyDescent="0.2">
      <c r="A117" s="84"/>
      <c r="B117" s="84"/>
      <c r="C117" s="84"/>
      <c r="D117" s="84"/>
      <c r="E117" s="84"/>
      <c r="F117" s="84"/>
      <c r="G117" s="84"/>
      <c r="H117" s="84"/>
      <c r="I117" s="84"/>
      <c r="J117" s="84"/>
      <c r="K117" s="84"/>
      <c r="L117" s="84"/>
      <c r="N117" s="25" t="str">
        <f>IF(OR(H113&gt;I113,I113&gt;J113,E113&gt;F113,F113&gt;G113,B113&gt;C113,C113&gt;D113),"lower bound, best est, upper bound are not in correct order",IF(OR(B113&lt;0,B113&gt;1,C113&lt;0,C113&gt;1,D113&lt;0,D113&gt;1,E113&lt;0,E113&gt;1,F113&lt;0,F113&gt;1,G113&lt;0,G113&gt;1,H113&lt;0,H113&gt;1,I113&lt;0,I113&gt;1,J113&lt;0,J113&gt;1),"Probabilities must be between 0 and 1","ok"))</f>
        <v>ok</v>
      </c>
    </row>
    <row r="118" spans="1:14" x14ac:dyDescent="0.2">
      <c r="A118" s="103"/>
      <c r="B118" s="103"/>
      <c r="C118" s="103"/>
      <c r="D118" s="103"/>
      <c r="E118" s="103"/>
      <c r="F118" s="103"/>
      <c r="G118" s="103"/>
      <c r="H118" s="103"/>
      <c r="I118" s="103"/>
      <c r="J118" s="103"/>
      <c r="K118" s="103"/>
      <c r="L118" s="103"/>
      <c r="N118" s="25" t="str">
        <f>IF(OR(H114&gt;I114,I114&gt;J114,E114&gt;F114,F114&gt;G114,B114&gt;C114,C114&gt;D114),"lower bound, best est, upper bound are not in correct order",IF(OR(B114&lt;0,B114&gt;1,C114&lt;0,C114&gt;1,D114&lt;0,D114&gt;1,E114&lt;0,E114&gt;1,F114&lt;0,F114&gt;1,G114&lt;0,G114&gt;1,H114&lt;0,H114&gt;1,I114&lt;0,I114&gt;1,J114&lt;0,J114&gt;1),"Probabilities must be between 0 and 1","ok"))</f>
        <v>ok</v>
      </c>
    </row>
    <row r="119" spans="1:14" x14ac:dyDescent="0.2">
      <c r="A119" s="103"/>
      <c r="B119" s="103"/>
      <c r="C119" s="103"/>
      <c r="D119" s="103"/>
      <c r="E119" s="103"/>
      <c r="F119" s="103"/>
      <c r="G119" s="103"/>
      <c r="H119" s="103"/>
      <c r="I119" s="103"/>
      <c r="J119" s="103"/>
      <c r="K119" s="103"/>
      <c r="L119" s="103"/>
      <c r="N119" s="25" t="str">
        <f>IF(OR(H115&gt;I115,I115&gt;J115,E115&gt;F115,F115&gt;G115,B115&gt;C115,C115&gt;D115),"lower bound, best est, upper bound are not in correct order",IF(OR(B115&lt;0,B115&gt;1,C115&lt;0,C115&gt;1,D115&lt;0,D115&gt;1,E115&lt;0,E115&gt;1,F115&lt;0,F115&gt;1,G115&lt;0,G115&gt;1,H115&lt;0,H115&gt;1,I115&lt;0,I115&gt;1,J115&lt;0,J115&gt;1),"Probabilities must be between 0 and 1","ok"))</f>
        <v>ok</v>
      </c>
    </row>
    <row r="120" spans="1:14" x14ac:dyDescent="0.2">
      <c r="A120" s="103"/>
      <c r="B120" s="103"/>
      <c r="C120" s="103"/>
      <c r="D120" s="103"/>
      <c r="E120" s="103"/>
      <c r="F120" s="103"/>
      <c r="G120" s="103"/>
      <c r="H120" s="103"/>
      <c r="I120" s="103"/>
      <c r="J120" s="103"/>
      <c r="K120" s="103"/>
      <c r="L120" s="103"/>
      <c r="N120" s="25" t="str">
        <f>IF(OR(H116&gt;I116,I116&gt;J116,E116&gt;F116,F116&gt;G116,B116&gt;C116,C116&gt;D116),"lower bound, best est, upper bound are not in correct order",IF(OR(B116&lt;0,B116&gt;1,C116&lt;0,C116&gt;1,D116&lt;0,D116&gt;1,E116&lt;0,E116&gt;1,F116&lt;0,F116&gt;1,G116&lt;0,G116&gt;1,H116&lt;0,H116&gt;1,I116&lt;0,I116&gt;1,J116&lt;0,J116&gt;1),"Probabilities must be between 0 and 1","ok"))</f>
        <v>ok</v>
      </c>
    </row>
    <row r="121" spans="1:14" x14ac:dyDescent="0.2">
      <c r="A121" s="103"/>
      <c r="B121" s="103"/>
      <c r="C121" s="103"/>
      <c r="D121" s="103"/>
      <c r="E121" s="103"/>
      <c r="F121" s="103"/>
      <c r="G121" s="103"/>
      <c r="H121" s="103"/>
      <c r="I121" s="103"/>
      <c r="J121" s="103"/>
      <c r="K121" s="103"/>
      <c r="L121" s="103"/>
      <c r="N121" s="25" t="str">
        <f>IF(OR(H117&gt;I117,I117&gt;J117,E117&gt;F117,F117&gt;G117,B117&gt;C117,C117&gt;D117),"lower bound, best est, upper bound are not in correct order",IF(OR(B117&lt;0,B117&gt;1,C117&lt;0,C117&gt;1,D117&lt;0,D117&gt;1,E117&lt;0,E117&gt;1,F117&lt;0,F117&gt;1,G117&lt;0,G117&gt;1,H117&lt;0,H117&gt;1,I117&lt;0,I117&gt;1,J117&lt;0,J117&gt;1),"Probabilities must be between 0 and 1","ok"))</f>
        <v>ok</v>
      </c>
    </row>
    <row r="122" spans="1:14" x14ac:dyDescent="0.2">
      <c r="A122" s="103"/>
      <c r="B122" s="103"/>
      <c r="C122" s="103"/>
      <c r="D122" s="103"/>
      <c r="E122" s="103"/>
      <c r="F122" s="103"/>
      <c r="G122" s="103"/>
      <c r="H122" s="103"/>
      <c r="I122" s="103"/>
      <c r="J122" s="103"/>
      <c r="K122" s="103"/>
      <c r="L122" s="103"/>
      <c r="N122" s="25" t="str">
        <f>IF(OR(H99&gt;I99,I99&gt;J99,E99&gt;F99,F99&gt;G99,B99&gt;C99,C99&gt;D99),"lower bound, best est, upper bound are not in correct order",IF(OR(B99&lt;0,B99&gt;1,C99&lt;0,C99&gt;1,D99&lt;0,D99&gt;1,E99&lt;0,E99&gt;1,F99&lt;0,F99&gt;1,G99&lt;0,G99&gt;1,H99&lt;0,H99&gt;1,I99&lt;0,I99&gt;1,J99&lt;0,J99&gt;1),"Probabilities must be between 0 and 1","ok"))</f>
        <v>ok</v>
      </c>
    </row>
    <row r="123" spans="1:14" x14ac:dyDescent="0.2">
      <c r="A123" s="103"/>
      <c r="B123" s="103"/>
      <c r="C123" s="103"/>
      <c r="D123" s="103"/>
      <c r="E123" s="103"/>
      <c r="F123" s="103"/>
      <c r="G123" s="103"/>
      <c r="H123" s="103"/>
      <c r="I123" s="103"/>
      <c r="J123" s="103"/>
      <c r="K123" s="103"/>
      <c r="L123" s="103"/>
      <c r="N123" s="25" t="str">
        <f>IF(OR(H100&gt;I100,I100&gt;J100,E100&gt;F100,F100&gt;G100,B100&gt;C100,C100&gt;D100),"lower bound, best est, upper bound are not in correct order",IF(OR(B100&lt;0,B100&gt;1,C100&lt;0,C100&gt;1,D100&lt;0,D100&gt;1,E100&lt;0,E100&gt;1,F100&lt;0,F100&gt;1,G100&lt;0,G100&gt;1,H100&lt;0,H100&gt;1,I100&lt;0,I100&gt;1,J100&lt;0,J100&gt;1),"Probabilities must be between 0 and 1","ok"))</f>
        <v>ok</v>
      </c>
    </row>
    <row r="124" spans="1:14" x14ac:dyDescent="0.2">
      <c r="A124" s="103"/>
      <c r="B124" s="103"/>
      <c r="C124" s="103"/>
      <c r="D124" s="103"/>
      <c r="E124" s="103"/>
      <c r="F124" s="103"/>
      <c r="G124" s="103"/>
      <c r="H124" s="103"/>
      <c r="I124" s="103"/>
      <c r="J124" s="103"/>
      <c r="K124" s="103"/>
      <c r="L124" s="103"/>
      <c r="N124" s="25" t="str">
        <f>IF(OR(H101&gt;I101,I101&gt;J101,E101&gt;F101,F101&gt;G101,B101&gt;C101,C101&gt;D101),"lower bound, best est, upper bound are not in correct order",IF(OR(B101&lt;0,B101&gt;1,C101&lt;0,C101&gt;1,D101&lt;0,D101&gt;1,E101&lt;0,E101&gt;1,F101&lt;0,F101&gt;1,G101&lt;0,G101&gt;1,H101&lt;0,H101&gt;1,I101&lt;0,I101&gt;1,J101&lt;0,J101&gt;1),"Probabilities must be between 0 and 1","ok"))</f>
        <v>ok</v>
      </c>
    </row>
    <row r="125" spans="1:14" x14ac:dyDescent="0.2">
      <c r="A125" s="103"/>
      <c r="B125" s="103"/>
      <c r="C125" s="103"/>
      <c r="D125" s="103"/>
      <c r="E125" s="103"/>
      <c r="F125" s="103"/>
      <c r="G125" s="103"/>
      <c r="H125" s="103"/>
      <c r="I125" s="103"/>
      <c r="J125" s="103"/>
      <c r="K125" s="103"/>
      <c r="L125" s="103"/>
      <c r="N125" s="25" t="str">
        <f>IF(OR(H102&gt;I102,I102&gt;J102,E102&gt;F102,F102&gt;G102,B102&gt;C102,C102&gt;D102),"lower bound, best est, upper bound are not in correct order",IF(OR(B102&lt;0,B102&gt;1,C102&lt;0,C102&gt;1,D102&lt;0,D102&gt;1,E102&lt;0,E102&gt;1,F102&lt;0,F102&gt;1,G102&lt;0,G102&gt;1,H102&lt;0,H102&gt;1,I102&lt;0,I102&gt;1,J102&lt;0,J102&gt;1),"Probabilities must be between 0 and 1","ok"))</f>
        <v>ok</v>
      </c>
    </row>
  </sheetData>
  <sheetProtection password="CF7A" sheet="1" objects="1" scenarios="1"/>
  <mergeCells count="9">
    <mergeCell ref="K10:L10"/>
    <mergeCell ref="B3:J3"/>
    <mergeCell ref="B10:D10"/>
    <mergeCell ref="E10:G10"/>
    <mergeCell ref="H10:J10"/>
    <mergeCell ref="B4:J4"/>
    <mergeCell ref="B5:J5"/>
    <mergeCell ref="B6:J6"/>
    <mergeCell ref="B7:J7"/>
  </mergeCells>
  <hyperlinks>
    <hyperlink ref="B10:D10" location="definitions!A10" display="Proportion of range covered (ε; epsilon)" xr:uid="{00000000-0004-0000-0200-000000000000}"/>
    <hyperlink ref="E10:G10" location="definitions!A11" display="Probability that the taxon, or recent evidence of it, would have been recorded in the survey" xr:uid="{00000000-0004-0000-0200-000001000000}"/>
    <hyperlink ref="H10:J10" location="definitions!A12" display="Probability that the taxon, or recent evidence of it, could have been reliably identified in the survey if it had been recorded"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7" workbookViewId="0">
      <selection activeCell="A10" sqref="A10"/>
    </sheetView>
  </sheetViews>
  <sheetFormatPr baseColWidth="10" defaultColWidth="9.1640625" defaultRowHeight="15" x14ac:dyDescent="0.2"/>
  <cols>
    <col min="1" max="1" width="114.5" style="44" customWidth="1"/>
    <col min="2" max="16384" width="9.1640625" style="99"/>
  </cols>
  <sheetData>
    <row r="1" spans="1:2" ht="20" x14ac:dyDescent="0.2">
      <c r="A1" s="46" t="s">
        <v>48</v>
      </c>
    </row>
    <row r="2" spans="1:2" ht="33.75" customHeight="1" x14ac:dyDescent="0.2">
      <c r="A2" s="42" t="s">
        <v>95</v>
      </c>
      <c r="B2" s="102" t="s">
        <v>94</v>
      </c>
    </row>
    <row r="3" spans="1:2" ht="18" customHeight="1" x14ac:dyDescent="0.2">
      <c r="A3" s="42"/>
    </row>
    <row r="4" spans="1:2" ht="142.5" customHeight="1" x14ac:dyDescent="0.2">
      <c r="A4" s="42" t="s">
        <v>47</v>
      </c>
    </row>
    <row r="5" spans="1:2" ht="198" customHeight="1" x14ac:dyDescent="0.2">
      <c r="A5" s="98" t="s">
        <v>49</v>
      </c>
    </row>
    <row r="7" spans="1:2" ht="54.75" customHeight="1" x14ac:dyDescent="0.2">
      <c r="A7" s="43" t="s">
        <v>51</v>
      </c>
    </row>
    <row r="8" spans="1:2" ht="58.5" customHeight="1" x14ac:dyDescent="0.2">
      <c r="A8" s="98" t="s">
        <v>50</v>
      </c>
    </row>
    <row r="10" spans="1:2" ht="37" x14ac:dyDescent="0.2">
      <c r="A10" s="100" t="s">
        <v>52</v>
      </c>
    </row>
    <row r="11" spans="1:2" ht="190" x14ac:dyDescent="0.2">
      <c r="A11" s="101" t="s">
        <v>53</v>
      </c>
    </row>
    <row r="12" spans="1:2" ht="129" customHeight="1" x14ac:dyDescent="0.2">
      <c r="A12" s="101" t="s">
        <v>54</v>
      </c>
    </row>
  </sheetData>
  <sheetProtection password="CF7A" sheet="1" objects="1" scenarios="1"/>
  <hyperlinks>
    <hyperlink ref="B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31"/>
  <sheetViews>
    <sheetView topLeftCell="A4" workbookViewId="0">
      <selection activeCell="N13" sqref="N13"/>
    </sheetView>
  </sheetViews>
  <sheetFormatPr baseColWidth="10" defaultColWidth="8.83203125" defaultRowHeight="15" x14ac:dyDescent="0.2"/>
  <cols>
    <col min="1" max="1" width="6.33203125" customWidth="1"/>
    <col min="2" max="2" width="26.33203125" customWidth="1"/>
    <col min="3" max="3" width="16.33203125" customWidth="1"/>
    <col min="4" max="4" width="16.83203125" customWidth="1"/>
    <col min="5" max="5" width="19.5" customWidth="1"/>
    <col min="6" max="6" width="46.33203125" customWidth="1"/>
    <col min="7" max="10" width="6.83203125" customWidth="1"/>
  </cols>
  <sheetData>
    <row r="2" spans="2:10" ht="21" customHeight="1" x14ac:dyDescent="0.2">
      <c r="C2" s="121" t="s">
        <v>70</v>
      </c>
      <c r="D2" s="121"/>
      <c r="E2" s="121"/>
      <c r="F2" s="75"/>
    </row>
    <row r="3" spans="2:10" x14ac:dyDescent="0.2">
      <c r="C3" s="15" t="s">
        <v>7</v>
      </c>
      <c r="D3" s="15" t="s">
        <v>8</v>
      </c>
      <c r="E3" s="15" t="s">
        <v>9</v>
      </c>
      <c r="F3" s="15"/>
    </row>
    <row r="4" spans="2:10" x14ac:dyDescent="0.2">
      <c r="B4" s="96" t="s">
        <v>75</v>
      </c>
      <c r="C4" s="51">
        <f>Threats!B12*Threats!B13</f>
        <v>0.56999999999999995</v>
      </c>
      <c r="D4" s="51">
        <f>Threats!C12*Threats!C13</f>
        <v>0.67899999999999994</v>
      </c>
      <c r="E4" s="51">
        <f>Threats!D12*Threats!D13</f>
        <v>0.8</v>
      </c>
      <c r="F4" s="94" t="s">
        <v>77</v>
      </c>
    </row>
    <row r="5" spans="2:10" x14ac:dyDescent="0.2">
      <c r="B5" s="97" t="s">
        <v>76</v>
      </c>
      <c r="C5" s="86">
        <v>0.86</v>
      </c>
      <c r="D5" s="86">
        <v>0.85</v>
      </c>
      <c r="E5" s="86">
        <v>0.99</v>
      </c>
      <c r="F5" s="95" t="s">
        <v>74</v>
      </c>
    </row>
    <row r="7" spans="2:10" x14ac:dyDescent="0.2">
      <c r="B7" s="38" t="s">
        <v>71</v>
      </c>
      <c r="C7">
        <v>0.5</v>
      </c>
    </row>
    <row r="8" spans="2:10" ht="16" thickBot="1" x14ac:dyDescent="0.25">
      <c r="B8" s="52" t="s">
        <v>72</v>
      </c>
      <c r="C8">
        <v>0.9</v>
      </c>
    </row>
    <row r="9" spans="2:10" x14ac:dyDescent="0.2">
      <c r="D9" s="82" t="s">
        <v>82</v>
      </c>
    </row>
    <row r="10" spans="2:10" ht="17" thickBot="1" x14ac:dyDescent="0.25">
      <c r="D10" s="83">
        <f>AVERAGE(D4:D5)</f>
        <v>0.76449999999999996</v>
      </c>
    </row>
    <row r="11" spans="2:10" ht="16" thickBot="1" x14ac:dyDescent="0.25"/>
    <row r="12" spans="2:10" ht="16" x14ac:dyDescent="0.2">
      <c r="B12" s="65" t="s">
        <v>79</v>
      </c>
      <c r="C12" s="66" t="s">
        <v>80</v>
      </c>
      <c r="D12" s="67"/>
      <c r="E12" s="68" t="s">
        <v>78</v>
      </c>
      <c r="G12" s="122" t="s">
        <v>73</v>
      </c>
      <c r="H12" s="123"/>
      <c r="I12" s="53">
        <f>$C$7</f>
        <v>0.5</v>
      </c>
      <c r="J12" s="54">
        <f>$C$7</f>
        <v>0.5</v>
      </c>
    </row>
    <row r="13" spans="2:10" ht="19" x14ac:dyDescent="0.2">
      <c r="B13" s="69">
        <f>E4-C4</f>
        <v>0.23000000000000009</v>
      </c>
      <c r="C13" s="63">
        <f>1/(B13+0.01)</f>
        <v>4.1666666666666652</v>
      </c>
      <c r="D13" s="63">
        <f>C13*D4</f>
        <v>2.8291666666666653</v>
      </c>
      <c r="E13" s="70">
        <f>D15/C15</f>
        <v>0.78700000000000014</v>
      </c>
      <c r="G13" s="124"/>
      <c r="H13" s="125"/>
      <c r="I13" s="55">
        <f>$C$7</f>
        <v>0.5</v>
      </c>
      <c r="J13" s="56">
        <v>1.01</v>
      </c>
    </row>
    <row r="14" spans="2:10" x14ac:dyDescent="0.2">
      <c r="B14" s="71">
        <f>E5-C5</f>
        <v>0.13</v>
      </c>
      <c r="C14" s="64">
        <f>1/(B14+0.01)</f>
        <v>7.1428571428571423</v>
      </c>
      <c r="D14" s="64">
        <f>C14*D5</f>
        <v>6.0714285714285712</v>
      </c>
      <c r="E14" s="72"/>
      <c r="G14" s="124"/>
      <c r="H14" s="125"/>
      <c r="I14" s="55">
        <f>$C$7</f>
        <v>0.5</v>
      </c>
      <c r="J14" s="56">
        <f>$C$7</f>
        <v>0.5</v>
      </c>
    </row>
    <row r="15" spans="2:10" ht="16" thickBot="1" x14ac:dyDescent="0.25">
      <c r="B15" s="73"/>
      <c r="C15" s="74">
        <f>SUM(C13:C14)</f>
        <v>11.309523809523807</v>
      </c>
      <c r="D15" s="74">
        <f>SUM(D13:D14)</f>
        <v>8.9005952380952369</v>
      </c>
      <c r="E15" s="62"/>
      <c r="G15" s="124"/>
      <c r="H15" s="125"/>
      <c r="I15" s="55">
        <v>1.01</v>
      </c>
      <c r="J15" s="56">
        <f>$C$7</f>
        <v>0.5</v>
      </c>
    </row>
    <row r="16" spans="2:10" ht="16" thickBot="1" x14ac:dyDescent="0.25">
      <c r="G16" s="124"/>
      <c r="H16" s="125"/>
      <c r="I16" s="55">
        <f>$C$8</f>
        <v>0.9</v>
      </c>
      <c r="J16" s="56">
        <f>$C$8</f>
        <v>0.9</v>
      </c>
    </row>
    <row r="17" spans="2:10" ht="16" x14ac:dyDescent="0.2">
      <c r="B17" s="65" t="s">
        <v>79</v>
      </c>
      <c r="C17" s="66" t="s">
        <v>81</v>
      </c>
      <c r="D17" s="67"/>
      <c r="E17" s="68" t="s">
        <v>78</v>
      </c>
      <c r="G17" s="57">
        <f>D5-C5</f>
        <v>-1.0000000000000009E-2</v>
      </c>
      <c r="H17" s="58">
        <f>D4-C4</f>
        <v>0.10899999999999999</v>
      </c>
      <c r="I17" s="55">
        <f>$C$8</f>
        <v>0.9</v>
      </c>
      <c r="J17" s="56">
        <v>1.01</v>
      </c>
    </row>
    <row r="18" spans="2:10" ht="19" x14ac:dyDescent="0.2">
      <c r="B18" s="79">
        <f>E4-C4</f>
        <v>0.23000000000000009</v>
      </c>
      <c r="C18" s="80">
        <f>1-B18</f>
        <v>0.76999999999999991</v>
      </c>
      <c r="D18" s="80">
        <f>C18*D4</f>
        <v>0.52282999999999991</v>
      </c>
      <c r="E18" s="81">
        <f>D20/C20</f>
        <v>0.76971341463414633</v>
      </c>
      <c r="G18" s="59">
        <f>D5</f>
        <v>0.85</v>
      </c>
      <c r="H18" s="55">
        <f>D4</f>
        <v>0.67899999999999994</v>
      </c>
      <c r="I18" s="55">
        <f>$C$8</f>
        <v>0.9</v>
      </c>
      <c r="J18" s="56">
        <f>$C$8</f>
        <v>0.9</v>
      </c>
    </row>
    <row r="19" spans="2:10" ht="16" thickBot="1" x14ac:dyDescent="0.25">
      <c r="B19" s="71">
        <f>E5-C5</f>
        <v>0.13</v>
      </c>
      <c r="C19" s="64">
        <f>1-B19</f>
        <v>0.87</v>
      </c>
      <c r="D19" s="64">
        <f>C19*D5</f>
        <v>0.73949999999999994</v>
      </c>
      <c r="E19" s="72"/>
      <c r="G19" s="60">
        <f>E5-D5</f>
        <v>0.14000000000000001</v>
      </c>
      <c r="H19" s="61">
        <f>E4-D4</f>
        <v>0.12100000000000011</v>
      </c>
      <c r="I19" s="61">
        <v>1.01</v>
      </c>
      <c r="J19" s="62">
        <f>$C$8</f>
        <v>0.9</v>
      </c>
    </row>
    <row r="20" spans="2:10" ht="16" thickBot="1" x14ac:dyDescent="0.25">
      <c r="B20" s="73"/>
      <c r="C20" s="74">
        <f>SUM(C18:C19)</f>
        <v>1.64</v>
      </c>
      <c r="D20" s="74">
        <f>SUM(D18:D19)</f>
        <v>1.26233</v>
      </c>
      <c r="E20" s="62"/>
    </row>
    <row r="23" spans="2:10" ht="21" customHeight="1" x14ac:dyDescent="0.2">
      <c r="B23" s="126" t="s">
        <v>93</v>
      </c>
      <c r="C23" s="126"/>
      <c r="D23" s="126"/>
      <c r="F23" s="76"/>
    </row>
    <row r="24" spans="2:10" ht="19" x14ac:dyDescent="0.2">
      <c r="F24" s="77"/>
    </row>
    <row r="25" spans="2:10" x14ac:dyDescent="0.2">
      <c r="F25" s="78"/>
    </row>
    <row r="26" spans="2:10" x14ac:dyDescent="0.2">
      <c r="F26" s="18"/>
    </row>
    <row r="28" spans="2:10" x14ac:dyDescent="0.2">
      <c r="F28" s="76"/>
    </row>
    <row r="29" spans="2:10" ht="19" x14ac:dyDescent="0.2">
      <c r="F29" s="77"/>
    </row>
    <row r="30" spans="2:10" x14ac:dyDescent="0.2">
      <c r="F30" s="78"/>
    </row>
    <row r="31" spans="2:10" x14ac:dyDescent="0.2">
      <c r="F31" s="18"/>
    </row>
  </sheetData>
  <sheetProtection password="CF7A" sheet="1" objects="1" scenarios="1"/>
  <mergeCells count="3">
    <mergeCell ref="C2:E2"/>
    <mergeCell ref="G12:H16"/>
    <mergeCell ref="B23:D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8"/>
  <sheetViews>
    <sheetView workbookViewId="0">
      <selection activeCell="A4" sqref="A4"/>
    </sheetView>
  </sheetViews>
  <sheetFormatPr baseColWidth="10" defaultColWidth="16.33203125" defaultRowHeight="15" x14ac:dyDescent="0.2"/>
  <cols>
    <col min="3" max="3" width="6.5" customWidth="1"/>
    <col min="4" max="4" width="8.5" customWidth="1"/>
    <col min="5" max="5" width="14.6640625" customWidth="1"/>
    <col min="6" max="6" width="8.1640625" customWidth="1"/>
    <col min="7" max="9" width="7.6640625" customWidth="1"/>
    <col min="10" max="15" width="9.33203125" customWidth="1"/>
    <col min="16" max="16" width="8" customWidth="1"/>
    <col min="17" max="17" width="6.5" customWidth="1"/>
    <col min="18" max="18" width="7.83203125" customWidth="1"/>
    <col min="19" max="19" width="8" customWidth="1"/>
    <col min="20" max="20" width="7.5" customWidth="1"/>
    <col min="21" max="21" width="11.1640625" customWidth="1"/>
    <col min="22" max="22" width="10.83203125" customWidth="1"/>
  </cols>
  <sheetData>
    <row r="1" spans="1:22" ht="16" x14ac:dyDescent="0.2">
      <c r="A1" s="41" t="s">
        <v>45</v>
      </c>
    </row>
    <row r="2" spans="1:22" s="40" customFormat="1" ht="64.5" customHeight="1" x14ac:dyDescent="0.2">
      <c r="A2" s="39" t="s">
        <v>0</v>
      </c>
      <c r="B2" s="39" t="s">
        <v>1</v>
      </c>
      <c r="C2" s="40" t="s">
        <v>2</v>
      </c>
      <c r="D2" s="40" t="s">
        <v>35</v>
      </c>
      <c r="E2" s="39" t="s">
        <v>37</v>
      </c>
      <c r="F2" s="39" t="s">
        <v>36</v>
      </c>
      <c r="G2" s="40" t="s">
        <v>66</v>
      </c>
      <c r="H2" s="40" t="s">
        <v>38</v>
      </c>
      <c r="I2" s="40" t="s">
        <v>68</v>
      </c>
      <c r="J2" s="40" t="s">
        <v>67</v>
      </c>
      <c r="K2" s="40" t="s">
        <v>39</v>
      </c>
      <c r="L2" s="39" t="s">
        <v>83</v>
      </c>
      <c r="M2" s="39" t="s">
        <v>84</v>
      </c>
      <c r="N2" s="39" t="s">
        <v>85</v>
      </c>
      <c r="O2" s="40" t="s">
        <v>69</v>
      </c>
      <c r="P2" s="40" t="s">
        <v>40</v>
      </c>
      <c r="Q2" s="40" t="s">
        <v>41</v>
      </c>
      <c r="R2" s="40" t="s">
        <v>42</v>
      </c>
      <c r="S2" s="39" t="s">
        <v>43</v>
      </c>
      <c r="T2" s="39" t="s">
        <v>44</v>
      </c>
      <c r="U2" s="39" t="s">
        <v>64</v>
      </c>
      <c r="V2" s="39" t="s">
        <v>65</v>
      </c>
    </row>
    <row r="3" spans="1:22" x14ac:dyDescent="0.2">
      <c r="A3" s="38" t="str">
        <f>Threats!B4</f>
        <v>Wide-headed Viviparous Toad</v>
      </c>
      <c r="B3" t="str">
        <f>Threats!B5</f>
        <v>Nectophrynoides laticeps</v>
      </c>
      <c r="C3" t="str">
        <f>Threats!B6</f>
        <v>16950012</v>
      </c>
      <c r="D3" t="str">
        <f>Threats!B7</f>
        <v>Cr</v>
      </c>
      <c r="E3" t="str">
        <f>Threats!B8</f>
        <v>Lyakurwa, Liedtke, Loader</v>
      </c>
      <c r="F3" s="38">
        <f>Threats!B9</f>
        <v>2024</v>
      </c>
      <c r="G3">
        <f>Threats!B12</f>
        <v>0.95</v>
      </c>
      <c r="H3">
        <f>Threats!C12</f>
        <v>0.97</v>
      </c>
      <c r="I3">
        <f>Threats!D12</f>
        <v>1</v>
      </c>
      <c r="J3">
        <f>Threats!B13</f>
        <v>0.6</v>
      </c>
      <c r="K3">
        <f>Threats!C13</f>
        <v>0.7</v>
      </c>
      <c r="L3">
        <f>Results!C5</f>
        <v>0.86</v>
      </c>
      <c r="M3">
        <f>Results!D5</f>
        <v>0.85</v>
      </c>
      <c r="N3">
        <f>Results!E5</f>
        <v>0.99</v>
      </c>
      <c r="O3">
        <f>Threats!D13</f>
        <v>0.8</v>
      </c>
      <c r="P3">
        <f>MIN(Records!A10:A125)</f>
        <v>1990</v>
      </c>
      <c r="Q3">
        <f>MAX(Records!A10:A125)</f>
        <v>2024</v>
      </c>
      <c r="R3" s="38">
        <f>COUNT(Records!A10:A125)</f>
        <v>6</v>
      </c>
      <c r="S3" s="38">
        <f>MIN(Surveys!A15:A117)</f>
        <v>2002</v>
      </c>
      <c r="T3" s="38">
        <f>MAX(Surveys!A15:A117)</f>
        <v>2022</v>
      </c>
      <c r="U3">
        <f>COUNT(Surveys!A15:A117)</f>
        <v>7</v>
      </c>
      <c r="V3">
        <f>F3-P3-R3-U3</f>
        <v>21</v>
      </c>
    </row>
    <row r="4" spans="1:22" x14ac:dyDescent="0.2">
      <c r="A4" s="38"/>
    </row>
    <row r="7" spans="1:22" x14ac:dyDescent="0.2">
      <c r="A7" s="38"/>
    </row>
    <row r="8" spans="1:22" x14ac:dyDescent="0.2">
      <c r="A8" s="38"/>
    </row>
  </sheetData>
  <sheetProtection password="CF7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Threats</vt:lpstr>
      <vt:lpstr>Records</vt:lpstr>
      <vt:lpstr>Surveys</vt:lpstr>
      <vt:lpstr>definitions</vt:lpstr>
      <vt:lpstr>Results</vt: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R. Akcakaya</dc:creator>
  <cp:lastModifiedBy>Christoph Liedtke</cp:lastModifiedBy>
  <dcterms:created xsi:type="dcterms:W3CDTF">2018-02-13T11:29:29Z</dcterms:created>
  <dcterms:modified xsi:type="dcterms:W3CDTF">2024-09-20T09:50:05Z</dcterms:modified>
</cp:coreProperties>
</file>