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ugoc\Downloads\temp\chsarp_python_cv_sharedmem\"/>
    </mc:Choice>
  </mc:AlternateContent>
  <xr:revisionPtr revIDLastSave="0" documentId="13_ncr:1_{21196060-76FD-4BE4-B592-33A34DF66BA9}" xr6:coauthVersionLast="47" xr6:coauthVersionMax="47" xr10:uidLastSave="{00000000-0000-0000-0000-000000000000}"/>
  <bookViews>
    <workbookView xWindow="3276" yWindow="324" windowWidth="18252" windowHeight="8532" activeTab="5" xr2:uid="{00000000-000D-0000-FFFF-FFFF00000000}"/>
  </bookViews>
  <sheets>
    <sheet name="Global" sheetId="1" r:id="rId1"/>
    <sheet name="CS_Py_W" sheetId="2" r:id="rId2"/>
    <sheet name="Py_Py_W" sheetId="3" r:id="rId3"/>
    <sheet name="CS_CS_W" sheetId="4" r:id="rId4"/>
    <sheet name="CS_Cpp_W" sheetId="5" r:id="rId5"/>
    <sheet name="Cpp_Cpp_W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" i="6" l="1"/>
  <c r="M7" i="6"/>
  <c r="N6" i="6"/>
  <c r="M6" i="6"/>
  <c r="E6" i="5"/>
  <c r="N7" i="5"/>
  <c r="M7" i="5"/>
  <c r="N6" i="5"/>
  <c r="H6" i="4"/>
  <c r="N7" i="4"/>
  <c r="M7" i="4"/>
  <c r="N6" i="4"/>
  <c r="M6" i="4"/>
  <c r="N7" i="3"/>
  <c r="M7" i="3"/>
  <c r="N6" i="3"/>
  <c r="M6" i="3"/>
  <c r="E7" i="1" a="1"/>
  <c r="G7" i="1" a="1"/>
  <c r="C7" i="1" a="1"/>
  <c r="F7" i="1" a="1"/>
  <c r="D7" i="1" a="1"/>
  <c r="G6" i="1" a="1"/>
  <c r="D6" i="1" a="1"/>
  <c r="F6" i="1" a="1"/>
  <c r="E6" i="1" a="1"/>
  <c r="C6" i="1" a="1"/>
  <c r="C5" i="1" a="1"/>
  <c r="F5" i="1" a="1"/>
  <c r="E5" i="1" a="1"/>
  <c r="G5" i="1" a="1"/>
  <c r="D5" i="1" a="1"/>
  <c r="C4" i="1" a="1"/>
  <c r="E4" i="1" a="1"/>
  <c r="G4" i="1" a="1"/>
  <c r="F4" i="1" a="1"/>
  <c r="D4" i="1" a="1"/>
  <c r="G3" i="1" a="1"/>
  <c r="F3" i="1" a="1"/>
  <c r="E3" i="1" a="1"/>
  <c r="D3" i="1" a="1"/>
  <c r="C3" i="1" a="1"/>
  <c r="D7" i="1" l="1"/>
  <c r="F7" i="1"/>
  <c r="C7" i="1"/>
  <c r="G7" i="1"/>
  <c r="E7" i="1"/>
  <c r="C6" i="1"/>
  <c r="E6" i="1"/>
  <c r="F6" i="1"/>
  <c r="D6" i="1"/>
  <c r="G6" i="1"/>
  <c r="M6" i="5"/>
  <c r="D5" i="1"/>
  <c r="G5" i="1"/>
  <c r="E5" i="1"/>
  <c r="F5" i="1"/>
  <c r="C5" i="1"/>
  <c r="D4" i="1"/>
  <c r="F4" i="1"/>
  <c r="G4" i="1"/>
  <c r="E4" i="1"/>
  <c r="C4" i="1"/>
  <c r="G3" i="1"/>
  <c r="F3" i="1"/>
  <c r="E3" i="1"/>
  <c r="D3" i="1"/>
  <c r="C3" i="1"/>
  <c r="N6" i="2"/>
  <c r="M6" i="2"/>
  <c r="M7" i="2" l="1"/>
  <c r="N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<sst xmlns="http://schemas.openxmlformats.org/spreadsheetml/2006/main" count="102" uniqueCount="31">
  <si>
    <t>WIN_20211206_17_44_35_Pro.mp4</t>
  </si>
  <si>
    <t>#</t>
  </si>
  <si>
    <t>Average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</si>
  <si>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</si>
  <si>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</si>
  <si>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</si>
  <si>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</si>
  <si>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</si>
  <si>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</si>
  <si>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</si>
  <si>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</si>
  <si>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</si>
  <si>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</si>
  <si>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Sheet</t>
  </si>
  <si>
    <t>Video</t>
  </si>
  <si>
    <t>App</t>
  </si>
  <si>
    <t>STD</t>
  </si>
  <si>
    <t>P1 FPS</t>
  </si>
  <si>
    <t>P2 FPS</t>
  </si>
  <si>
    <t>Using Cython means many code changes for increased perfomance. As such, I will try running C# and C++ "hand" writte ports.</t>
  </si>
  <si>
    <t>PythonAppProducer + PythonAppConsumer (single consumer + CvWindows + Perf.)</t>
  </si>
  <si>
    <t>OpenCVSharpProducer + PythonAppConsumer (single consumer + CvWindows + Perf.)</t>
  </si>
  <si>
    <t>OpenCVSharpProducer + OpenCVSharpConsumer (single consumer + CvWindows + Perf.)</t>
  </si>
  <si>
    <t>Producer FPS</t>
  </si>
  <si>
    <t>CS_Py_W</t>
  </si>
  <si>
    <t>Py_Py_W</t>
  </si>
  <si>
    <t>CS_CS_W</t>
  </si>
  <si>
    <t>OpenCVSharpProducer + CppAppConsumer (single consumer + CvWindows + Perf.)</t>
  </si>
  <si>
    <t>CS_Cpp_W</t>
  </si>
  <si>
    <t>CppAppProducer + CppAppConsumer (single consumer + CvWindows + Perf.)</t>
  </si>
  <si>
    <t>Cpp_Cpp_W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</si>
</sst>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quotePrefix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85"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5A90F-FDEB-4002-8B34-C65B8E3F4FC7}" name="Table1" displayName="Table1" ref="B5:N8" totalsRowShown="0" headerRowDxfId="47" headerRowBorderDxfId="62" tableBorderDxfId="63" totalsRowBorderDxfId="61">
  <tableColumns count="13">
    <tableColumn id="1" xr3:uid="{4D26B1BF-35A3-48FD-AC0B-8A1445F4DB61}" name="#" dataDxfId="60"/>
    <tableColumn id="2" xr3:uid="{27206BAA-9011-4BBA-989F-B398BE34E501}" name="1" dataDxfId="59"/>
    <tableColumn id="3" xr3:uid="{C2A1D03E-59FA-451C-8559-0518248B063E}" name="2" dataDxfId="58"/>
    <tableColumn id="4" xr3:uid="{625FDAEA-5B6F-45E0-9EC2-537622C2FF9B}" name="3" dataDxfId="57"/>
    <tableColumn id="5" xr3:uid="{34C1F052-0B72-415A-8890-522B131C2E73}" name="4" dataDxfId="56"/>
    <tableColumn id="6" xr3:uid="{704079C4-40FA-4E2B-9099-8974AE32393C}" name="5" dataDxfId="55"/>
    <tableColumn id="7" xr3:uid="{4E96E40D-80A0-4178-8A24-D01CAFDB4725}" name="6" dataDxfId="54"/>
    <tableColumn id="8" xr3:uid="{E7A339AA-11F6-42E7-A596-AC7F328C6301}" name="7" dataDxfId="53"/>
    <tableColumn id="9" xr3:uid="{88E74F54-1B0C-4EC4-A9DA-4B91F854A038}" name="8" dataDxfId="52"/>
    <tableColumn id="10" xr3:uid="{823EACF4-A268-447D-A529-080FC1702826}" name="9" dataDxfId="51"/>
    <tableColumn id="11" xr3:uid="{3F9DEE31-E8E0-4C4D-AADD-65AF7D87A362}" name="10" dataDxfId="50"/>
    <tableColumn id="12" xr3:uid="{125BD15D-C34C-4564-8062-9333AC00D878}" name="Average" dataDxfId="49">
      <calculatedColumnFormula>AVERAGE(C6:L6)</calculatedColumnFormula>
    </tableColumn>
    <tableColumn id="13" xr3:uid="{2461BF9C-3385-4377-BD52-94B952D691CB}" name="STD" dataDxfId="48">
      <calculatedColumnFormula>_xlfn.STDEV.P(Table1[[#This Row],[1]:[10]])</calculatedColumnFormula>
    </tableColumn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C132A4-E10E-4352-8D5F-1DF70BE6AEBD}" name="Table13" displayName="Table13" ref="B5:N8" totalsRowShown="0" headerRowDxfId="64" headerRowBorderDxfId="79" tableBorderDxfId="80" totalsRowBorderDxfId="78">
  <tableColumns count="13">
    <tableColumn id="1" xr3:uid="{ED918BEA-5EBD-417C-8E92-B18A7929D268}" name="#" dataDxfId="77"/>
    <tableColumn id="2" xr3:uid="{D086BBBE-2131-4504-B324-BAD35F289422}" name="1" dataDxfId="76"/>
    <tableColumn id="3" xr3:uid="{A7239286-FF47-4C09-BAFF-E96312B6981F}" name="2" dataDxfId="75"/>
    <tableColumn id="4" xr3:uid="{6988CA9B-E895-47DA-B70D-AEA26A502A62}" name="3" dataDxfId="74"/>
    <tableColumn id="5" xr3:uid="{13C2A5C7-6915-42B3-993D-ACC9630D8851}" name="4" dataDxfId="73"/>
    <tableColumn id="6" xr3:uid="{AFA6B2DE-3B2F-4D91-8FC6-D399567B7D87}" name="5" dataDxfId="72"/>
    <tableColumn id="7" xr3:uid="{747F9CA4-53B2-41DB-8542-0B4D61B04EF0}" name="6" dataDxfId="71"/>
    <tableColumn id="8" xr3:uid="{90C446B0-2D02-42B6-BDCD-D89CE8E9A8B4}" name="7" dataDxfId="70"/>
    <tableColumn id="9" xr3:uid="{1F0D0592-32F1-48EA-ABEA-89BA14C00532}" name="8" dataDxfId="69"/>
    <tableColumn id="10" xr3:uid="{AB08BC27-F92A-4B6F-B85E-C1FAB86286AC}" name="9" dataDxfId="68"/>
    <tableColumn id="11" xr3:uid="{829CAE98-27B1-4B18-9F57-24FAB5ED7775}" name="10" dataDxfId="67"/>
    <tableColumn id="12" xr3:uid="{F9A7CE7A-45E0-4C36-8BC4-4A915E2495A6}" name="Average" dataDxfId="66">
      <calculatedColumnFormula>AVERAGE(C6:L6)</calculatedColumnFormula>
    </tableColumn>
    <tableColumn id="13" xr3:uid="{BA2D54C4-961E-4F93-8B81-76A1359307E9}" name="STD" dataDxfId="65">
      <calculatedColumnFormula>_xlfn.STDEV.P(Table13[[#This Row],[1]:[10]])</calculatedColumnFormula>
    </tableColumn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3E1C0A-FD54-4428-8A03-4753D5946F8B}" name="Table134" displayName="Table134" ref="B5:N8" totalsRowShown="0" headerRowDxfId="81" headerRowBorderDxfId="83" tableBorderDxfId="84" totalsRowBorderDxfId="82">
  <tableColumns count="13">
    <tableColumn id="1" xr3:uid="{55155547-E969-4407-A35A-CDCE2ACA4094}" name="#" dataDxfId="44"/>
    <tableColumn id="2" xr3:uid="{5E9A8BDB-2728-4CAE-BDAD-1DD94EBB3BD1}" name="1" dataDxfId="43"/>
    <tableColumn id="3" xr3:uid="{5165A638-6D4C-436A-BF0E-E15581EE1879}" name="2" dataDxfId="42"/>
    <tableColumn id="4" xr3:uid="{168C5835-5118-4EE2-A536-440A3D03DE38}" name="3" dataDxfId="41"/>
    <tableColumn id="5" xr3:uid="{9D7A9143-D464-479C-8292-A20DCB9B5BD8}" name="4" dataDxfId="40"/>
    <tableColumn id="6" xr3:uid="{ABCBDAEB-C47D-4ADE-8A0E-4EAB8ACA0E03}" name="5" dataDxfId="39"/>
    <tableColumn id="7" xr3:uid="{438EDD81-29BA-4D14-A569-45AD82F94203}" name="6" dataDxfId="38"/>
    <tableColumn id="8" xr3:uid="{F7A71F87-1FC4-4FCC-9890-E245ED964624}" name="7" dataDxfId="37"/>
    <tableColumn id="9" xr3:uid="{FDC0D82C-910E-418F-A53A-0383D4AEAFCF}" name="8" dataDxfId="36"/>
    <tableColumn id="10" xr3:uid="{94CC5782-0082-4689-AC98-881F643C9B00}" name="9" dataDxfId="35"/>
    <tableColumn id="11" xr3:uid="{7ABEEC0D-7034-4B82-964B-F2E1A42BC455}" name="10" dataDxfId="34"/>
    <tableColumn id="12" xr3:uid="{C459A935-E4C9-4E74-A8B9-EBF18966B856}" name="Average" dataDxfId="46">
      <calculatedColumnFormula>AVERAGE(C6:L6)</calculatedColumnFormula>
    </tableColumn>
    <tableColumn id="13" xr3:uid="{B6FF019D-C3EF-4E39-AC29-A3DF25F13478}" name="STD" dataDxfId="45">
      <calculatedColumnFormula>_xlfn.STDEV.P(Table134[[#This Row],[1]:[10]])</calculatedColumnFormula>
    </tableColumn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153B0B-0F79-4CEA-B33B-0E6E8E2CE481}" name="Table1345" displayName="Table1345" ref="B5:N8" totalsRowShown="0" headerRowDxfId="33" headerRowBorderDxfId="31" tableBorderDxfId="32" totalsRowBorderDxfId="30">
  <tableColumns count="13">
    <tableColumn id="1" xr3:uid="{3D8C46A5-ABE0-48AF-8E08-C985EEFAFCFA}" name="#" dataDxfId="29"/>
    <tableColumn id="2" xr3:uid="{ADBCB5D5-1593-4529-BBC9-835176518B32}" name="1" dataDxfId="28"/>
    <tableColumn id="3" xr3:uid="{9976E0A6-6DA2-4E8C-927C-BF3876A389B1}" name="2" dataDxfId="27"/>
    <tableColumn id="4" xr3:uid="{0B80270F-F1FE-4C77-A72B-DD74F17C79B4}" name="3" dataDxfId="26"/>
    <tableColumn id="5" xr3:uid="{A702C42B-2EC7-49D0-9B7E-F29408D65FCC}" name="4" dataDxfId="25"/>
    <tableColumn id="6" xr3:uid="{6A1B9908-ACA1-40BC-B447-49028586DD96}" name="5" dataDxfId="24"/>
    <tableColumn id="7" xr3:uid="{352AC5E0-C14D-4DCB-B3BC-AF8148915771}" name="6" dataDxfId="23"/>
    <tableColumn id="8" xr3:uid="{E4867612-2628-4898-B89A-22F4EE8A3B22}" name="7" dataDxfId="22"/>
    <tableColumn id="9" xr3:uid="{5C554BC1-EB05-4621-97C2-CD91C0B66E79}" name="8" dataDxfId="21"/>
    <tableColumn id="10" xr3:uid="{588D893F-33B2-4EFB-858A-0E15F1ECFA3B}" name="9" dataDxfId="20"/>
    <tableColumn id="11" xr3:uid="{621580F7-734D-445A-BD1E-43AF39754A2A}" name="10" dataDxfId="19"/>
    <tableColumn id="12" xr3:uid="{55170B0F-AD07-4CCF-9535-EABEFD614F99}" name="Average" dataDxfId="18">
      <calculatedColumnFormula>AVERAGE(C6:L6)</calculatedColumnFormula>
    </tableColumn>
    <tableColumn id="13" xr3:uid="{0E250C0F-E574-4552-89D7-C2D878024514}" name="STD" dataDxfId="17">
      <calculatedColumnFormula>_xlfn.STDEV.P(Table1345[[#This Row],[1]:[10]])</calculatedColumnFormula>
    </tableColumn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DE6D4C-7BA4-484F-BFE8-D3E4300EA359}" name="Table13456" displayName="Table13456" ref="B5:N8" totalsRowShown="0" headerRowDxfId="16" headerRowBorderDxfId="14" tableBorderDxfId="15" totalsRowBorderDxfId="13">
  <tableColumns count="13">
    <tableColumn id="1" xr3:uid="{FF1AD6B3-92A9-4DE0-BAC5-F729881D6B2C}" name="#" dataDxfId="12"/>
    <tableColumn id="2" xr3:uid="{D06C6DF6-E8CC-44F7-8798-3F6E3B60C027}" name="1" dataDxfId="11"/>
    <tableColumn id="3" xr3:uid="{C8D974BE-41DD-40B2-BDA6-05B8F68B127E}" name="2" dataDxfId="10"/>
    <tableColumn id="4" xr3:uid="{1E62E048-7E00-4F0A-8D8F-3C8F63E7604E}" name="3" dataDxfId="9"/>
    <tableColumn id="5" xr3:uid="{4426FFCB-30F2-4310-A0AB-EF810475852F}" name="4" dataDxfId="8"/>
    <tableColumn id="6" xr3:uid="{A00688F2-BB4D-4873-905A-05D69B10D7A2}" name="5" dataDxfId="7"/>
    <tableColumn id="7" xr3:uid="{F4CBE7A0-8B5B-492B-8602-50682C938DC7}" name="6" dataDxfId="6"/>
    <tableColumn id="8" xr3:uid="{6B913DAD-B9F1-411D-AA9B-98C84D1383F6}" name="7" dataDxfId="5"/>
    <tableColumn id="9" xr3:uid="{E29A94A4-6DF0-4BA1-B86B-21AF2E6CC4B3}" name="8" dataDxfId="4"/>
    <tableColumn id="10" xr3:uid="{DD01B6C9-DEDB-4E7F-A2E3-0290F2F7F37D}" name="9" dataDxfId="3"/>
    <tableColumn id="11" xr3:uid="{3A8E1704-7DE6-4619-B7B5-020A69B10272}" name="10" dataDxfId="2"/>
    <tableColumn id="12" xr3:uid="{3D2C6F7A-DE23-4EFD-9A66-139FBD292143}" name="Average" dataDxfId="1">
      <calculatedColumnFormula>AVERAGE(C6:L6)</calculatedColumnFormula>
    </tableColumn>
    <tableColumn id="13" xr3:uid="{3BBBBC72-8425-4D02-A0B3-611AE71A01BB}" name="STD" dataDxfId="0">
      <calculatedColumnFormula>_xlfn.STDEV.P(Table13456[[#This Row],[1]:[10]])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4"/>
  <sheetViews>
    <sheetView workbookViewId="0">
      <selection activeCell="B8" sqref="B8"/>
    </sheetView>
  </sheetViews>
  <sheetFormatPr defaultRowHeight="14.4" x14ac:dyDescent="0.3"/>
  <cols>
    <col min="1" max="1" width="2" style="1" customWidth="1"/>
    <col min="2" max="2" width="11" style="1" bestFit="1" customWidth="1"/>
    <col min="3" max="3" width="31.109375" style="1" bestFit="1" customWidth="1"/>
    <col min="4" max="4" width="74.109375" style="29" bestFit="1" customWidth="1"/>
    <col min="5" max="5" width="12.109375" style="1" bestFit="1" customWidth="1"/>
    <col min="6" max="7" width="6.5546875" style="1" bestFit="1" customWidth="1"/>
    <col min="8" max="16384" width="8.88671875" style="1"/>
  </cols>
  <sheetData>
    <row r="2" spans="1:7" x14ac:dyDescent="0.3">
      <c r="B2" s="4" t="s">
        <v>13</v>
      </c>
      <c r="C2" s="4" t="s">
        <v>14</v>
      </c>
      <c r="D2" s="28" t="s">
        <v>15</v>
      </c>
      <c r="E2" s="4" t="s">
        <v>23</v>
      </c>
      <c r="F2" s="4" t="s">
        <v>17</v>
      </c>
      <c r="G2" s="4" t="s">
        <v>18</v>
      </c>
    </row>
    <row r="3" spans="1:7" x14ac:dyDescent="0.3">
      <c r="B3" s="27" t="s">
        <v>24</v>
      </c>
      <c r="C3" s="1" t="str" cm="1">
        <f t="array" aca="1" ref="C3" ca="1">INDIRECT(_xlfn.CONCAT($B3,"!B2"))</f>
        <v>WIN_20211206_17_44_35_Pro.mp4</v>
      </c>
      <c r="D3" s="29" t="str" cm="1">
        <f t="array" aca="1" ref="D3" ca="1">INDIRECT(_xlfn.CONCAT($B3,"!B4"))</f>
        <v>OpenCVSharpProducer + PythonAppConsumer (single consumer + CvWindows + Perf.)</v>
      </c>
      <c r="E3" s="5" cm="1">
        <f t="array" aca="1" ref="E3" ca="1">INDIRECT(_xlfn.CONCAT($B3,"!M6"))</f>
        <v>43.009</v>
      </c>
      <c r="F3" s="5" cm="1">
        <f t="array" aca="1" ref="F3" ca="1">INDIRECT(_xlfn.CONCAT($B3,"!M7"))</f>
        <v>31.683000000000003</v>
      </c>
      <c r="G3" s="5" cm="1">
        <f t="array" aca="1" ref="G3" ca="1">INDIRECT(_xlfn.CONCAT($B3,"!M8"))</f>
        <v>0</v>
      </c>
    </row>
    <row r="4" spans="1:7" x14ac:dyDescent="0.3">
      <c r="B4" s="27" t="s">
        <v>25</v>
      </c>
      <c r="C4" s="1" t="str" cm="1">
        <f t="array" aca="1" ref="C4" ca="1">INDIRECT(_xlfn.CONCAT($B4,"!B2"))</f>
        <v>WIN_20211206_17_44_35_Pro.mp4</v>
      </c>
      <c r="D4" s="29" t="str" cm="1">
        <f t="array" aca="1" ref="D4" ca="1">INDIRECT(_xlfn.CONCAT($B4,"!B4"))</f>
        <v>PythonAppProducer + PythonAppConsumer (single consumer + CvWindows + Perf.)</v>
      </c>
      <c r="E4" s="5" cm="1">
        <f t="array" aca="1" ref="E4" ca="1">INDIRECT(_xlfn.CONCAT($B4,"!M6"))</f>
        <v>44.986000000000004</v>
      </c>
      <c r="F4" s="5" cm="1">
        <f t="array" aca="1" ref="F4" ca="1">INDIRECT(_xlfn.CONCAT($B4,"!M7"))</f>
        <v>32.009</v>
      </c>
      <c r="G4" s="5" cm="1">
        <f t="array" aca="1" ref="G4" ca="1">INDIRECT(_xlfn.CONCAT($B4,"!M8"))</f>
        <v>0</v>
      </c>
    </row>
    <row r="5" spans="1:7" x14ac:dyDescent="0.3">
      <c r="B5" s="27" t="s">
        <v>26</v>
      </c>
      <c r="C5" s="1" t="str" cm="1">
        <f t="array" aca="1" ref="C5" ca="1">INDIRECT(_xlfn.CONCAT($B5,"!B2"))</f>
        <v>WIN_20211206_17_44_35_Pro.mp4</v>
      </c>
      <c r="D5" s="29" t="str" cm="1">
        <f t="array" aca="1" ref="D5" ca="1">INDIRECT(_xlfn.CONCAT($B5,"!B4"))</f>
        <v>OpenCVSharpProducer + OpenCVSharpConsumer (single consumer + CvWindows + Perf.)</v>
      </c>
      <c r="E5" s="5" cm="1">
        <f t="array" aca="1" ref="E5" ca="1">INDIRECT(_xlfn.CONCAT($B5,"!M6"))</f>
        <v>35.582000000000001</v>
      </c>
      <c r="F5" s="5" cm="1">
        <f t="array" aca="1" ref="F5" ca="1">INDIRECT(_xlfn.CONCAT($B5,"!M7"))</f>
        <v>32.582999999999998</v>
      </c>
      <c r="G5" s="5" cm="1">
        <f t="array" aca="1" ref="G5" ca="1">INDIRECT(_xlfn.CONCAT($B5,"!M8"))</f>
        <v>0</v>
      </c>
    </row>
    <row r="6" spans="1:7" x14ac:dyDescent="0.3">
      <c r="B6" s="27" t="s">
        <v>28</v>
      </c>
      <c r="C6" s="1" t="str" cm="1">
        <f t="array" aca="1" ref="C6" ca="1">INDIRECT(_xlfn.CONCAT($B6,"!B2"))</f>
        <v>WIN_20211206_17_44_35_Pro.mp4</v>
      </c>
      <c r="D6" s="29" t="str" cm="1">
        <f t="array" aca="1" ref="D6" ca="1">INDIRECT(_xlfn.CONCAT($B6,"!B4"))</f>
        <v>OpenCVSharpProducer + CppAppConsumer (single consumer + CvWindows + Perf.)</v>
      </c>
      <c r="E6" s="5" cm="1">
        <f t="array" aca="1" ref="E6" ca="1">INDIRECT(_xlfn.CONCAT($B6,"!M6"))</f>
        <v>48.466000000000001</v>
      </c>
      <c r="F6" s="5" cm="1">
        <f t="array" aca="1" ref="F6" ca="1">INDIRECT(_xlfn.CONCAT($B6,"!M7"))</f>
        <v>34.806249999999999</v>
      </c>
      <c r="G6" s="5" cm="1">
        <f t="array" aca="1" ref="G6" ca="1">INDIRECT(_xlfn.CONCAT($B6,"!M8"))</f>
        <v>0</v>
      </c>
    </row>
    <row r="7" spans="1:7" x14ac:dyDescent="0.3">
      <c r="B7" s="27" t="s">
        <v>30</v>
      </c>
      <c r="C7" s="1" t="str" cm="1">
        <f t="array" aca="1" ref="C7" ca="1">INDIRECT(_xlfn.CONCAT($B7,"!B2"))</f>
        <v>WIN_20211206_17_44_35_Pro.mp4</v>
      </c>
      <c r="D7" s="29" t="str" cm="1">
        <f t="array" aca="1" ref="D7" ca="1">INDIRECT(_xlfn.CONCAT($B7,"!B4"))</f>
        <v>CppAppProducer + CppAppConsumer (single consumer + CvWindows + Perf.)</v>
      </c>
      <c r="E7" s="5" t="e" cm="1">
        <f t="array" aca="1" ref="E7" ca="1">INDIRECT(_xlfn.CONCAT($B7,"!M6"))</f>
        <v>#DIV/0!</v>
      </c>
      <c r="F7" s="5" t="e" cm="1">
        <f t="array" aca="1" ref="F7" ca="1">INDIRECT(_xlfn.CONCAT($B7,"!M7"))</f>
        <v>#DIV/0!</v>
      </c>
      <c r="G7" s="5" cm="1">
        <f t="array" aca="1" ref="G7" ca="1">INDIRECT(_xlfn.CONCAT($B7,"!M8"))</f>
        <v>0</v>
      </c>
    </row>
    <row r="14" spans="1:7" x14ac:dyDescent="0.3">
      <c r="A14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D332-3728-485A-80C8-1CBA9A1FEDBA}">
  <dimension ref="B2:N8"/>
  <sheetViews>
    <sheetView workbookViewId="0">
      <selection activeCell="B6" sqref="B6"/>
    </sheetView>
  </sheetViews>
  <sheetFormatPr defaultRowHeight="14.4" x14ac:dyDescent="0.3"/>
  <cols>
    <col min="1" max="1" width="5.6640625" customWidth="1"/>
    <col min="2" max="2" width="13.33203125" customWidth="1"/>
    <col min="3" max="3" width="14.5546875" style="2" customWidth="1"/>
    <col min="4" max="12" width="8.88671875" style="2"/>
    <col min="13" max="13" width="9.77734375" style="2" customWidth="1"/>
    <col min="14" max="14" width="10.44140625" bestFit="1" customWidth="1"/>
  </cols>
  <sheetData>
    <row r="2" spans="2:14" x14ac:dyDescent="0.3">
      <c r="B2" s="3" t="s">
        <v>0</v>
      </c>
    </row>
    <row r="3" spans="2:14" ht="15" customHeight="1" x14ac:dyDescent="0.3"/>
    <row r="4" spans="2:14" ht="15" customHeight="1" x14ac:dyDescent="0.3">
      <c r="B4" s="26" t="s">
        <v>21</v>
      </c>
    </row>
    <row r="5" spans="2:14" x14ac:dyDescent="0.3">
      <c r="B5" s="6" t="s">
        <v>1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2</v>
      </c>
      <c r="N5" s="8" t="s">
        <v>16</v>
      </c>
    </row>
    <row r="6" spans="2:14" x14ac:dyDescent="0.3">
      <c r="B6" s="9" t="s">
        <v>23</v>
      </c>
      <c r="C6" s="10">
        <v>46.08</v>
      </c>
      <c r="D6" s="10">
        <v>45.6</v>
      </c>
      <c r="E6" s="10">
        <v>38.03</v>
      </c>
      <c r="F6" s="10">
        <v>44.42</v>
      </c>
      <c r="G6" s="10">
        <v>40.94</v>
      </c>
      <c r="H6" s="10">
        <v>41.44</v>
      </c>
      <c r="I6" s="10">
        <v>41.05</v>
      </c>
      <c r="J6" s="10">
        <v>44.26</v>
      </c>
      <c r="K6" s="10">
        <v>42.23</v>
      </c>
      <c r="L6" s="10">
        <v>46.04</v>
      </c>
      <c r="M6" s="10">
        <f>AVERAGE(C6:L6)</f>
        <v>43.009</v>
      </c>
      <c r="N6" s="11">
        <f>_xlfn.STDEV.P(Table1[[#This Row],[1]:[10]])</f>
        <v>2.5468547269131787</v>
      </c>
    </row>
    <row r="7" spans="2:14" x14ac:dyDescent="0.3">
      <c r="B7" s="9" t="s">
        <v>17</v>
      </c>
      <c r="C7" s="10">
        <v>31.61</v>
      </c>
      <c r="D7" s="10">
        <v>32.04</v>
      </c>
      <c r="E7" s="10">
        <v>31.34</v>
      </c>
      <c r="F7" s="10">
        <v>32.119999999999997</v>
      </c>
      <c r="G7" s="10">
        <v>31.49</v>
      </c>
      <c r="H7" s="10">
        <v>31.55</v>
      </c>
      <c r="I7" s="10">
        <v>31.53</v>
      </c>
      <c r="J7" s="10">
        <v>31.64</v>
      </c>
      <c r="K7" s="10">
        <v>31.53</v>
      </c>
      <c r="L7" s="10">
        <v>31.98</v>
      </c>
      <c r="M7" s="10">
        <f t="shared" ref="M7" si="0">AVERAGE(C7:L7)</f>
        <v>31.683000000000003</v>
      </c>
      <c r="N7" s="11">
        <f>_xlfn.STDEV.P(Table1[[#This Row],[1]:[10]])</f>
        <v>0.25163664280068537</v>
      </c>
    </row>
    <row r="8" spans="2:14" x14ac:dyDescent="0.3">
      <c r="B8" s="12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1941-A4AC-4C53-9303-C0A7711188D4}">
  <dimension ref="B2:N8"/>
  <sheetViews>
    <sheetView workbookViewId="0">
      <selection activeCell="B6" sqref="B6"/>
    </sheetView>
  </sheetViews>
  <sheetFormatPr defaultRowHeight="14.4" x14ac:dyDescent="0.3"/>
  <cols>
    <col min="1" max="1" width="5.33203125" customWidth="1"/>
    <col min="2" max="2" width="16" customWidth="1"/>
    <col min="3" max="3" width="14.5546875" style="2" customWidth="1"/>
    <col min="4" max="12" width="8.88671875" style="2"/>
    <col min="13" max="13" width="9.77734375" style="2" customWidth="1"/>
    <col min="14" max="14" width="10.44140625" bestFit="1" customWidth="1"/>
  </cols>
  <sheetData>
    <row r="2" spans="2:14" x14ac:dyDescent="0.3">
      <c r="B2" s="3" t="s">
        <v>0</v>
      </c>
    </row>
    <row r="3" spans="2:14" ht="15" customHeight="1" x14ac:dyDescent="0.3"/>
    <row r="4" spans="2:14" ht="15" customHeight="1" x14ac:dyDescent="0.3">
      <c r="B4" s="26" t="s">
        <v>20</v>
      </c>
    </row>
    <row r="5" spans="2:14" x14ac:dyDescent="0.3">
      <c r="B5" s="6" t="s">
        <v>1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2</v>
      </c>
      <c r="N5" s="8" t="s">
        <v>16</v>
      </c>
    </row>
    <row r="6" spans="2:14" x14ac:dyDescent="0.3">
      <c r="B6" s="9" t="s">
        <v>23</v>
      </c>
      <c r="C6" s="10">
        <v>43.64</v>
      </c>
      <c r="D6" s="10">
        <v>44.15</v>
      </c>
      <c r="E6" s="10">
        <v>45.46</v>
      </c>
      <c r="F6" s="10">
        <v>47.11</v>
      </c>
      <c r="G6" s="10">
        <v>43.85</v>
      </c>
      <c r="H6" s="10">
        <v>43.83</v>
      </c>
      <c r="I6" s="10">
        <v>43.71</v>
      </c>
      <c r="J6" s="10">
        <v>47.1</v>
      </c>
      <c r="K6" s="10">
        <v>43.94</v>
      </c>
      <c r="L6" s="10">
        <v>47.07</v>
      </c>
      <c r="M6" s="10">
        <f>AVERAGE(C6:L6)</f>
        <v>44.986000000000004</v>
      </c>
      <c r="N6" s="11">
        <f>_xlfn.STDEV.P(Table13[[#This Row],[1]:[10]])</f>
        <v>1.4631418249780166</v>
      </c>
    </row>
    <row r="7" spans="2:14" x14ac:dyDescent="0.3">
      <c r="B7" s="9" t="s">
        <v>17</v>
      </c>
      <c r="C7" s="10">
        <v>31.78</v>
      </c>
      <c r="D7" s="10">
        <v>31.94</v>
      </c>
      <c r="E7" s="10">
        <v>32.32</v>
      </c>
      <c r="F7" s="10">
        <v>32.159999999999997</v>
      </c>
      <c r="G7" s="10">
        <v>31.83</v>
      </c>
      <c r="H7" s="10">
        <v>32.06</v>
      </c>
      <c r="I7" s="10">
        <v>31.82</v>
      </c>
      <c r="J7" s="10">
        <v>32.229999999999997</v>
      </c>
      <c r="K7" s="10">
        <v>32</v>
      </c>
      <c r="L7" s="10">
        <v>31.95</v>
      </c>
      <c r="M7" s="10">
        <f t="shared" ref="M7" si="0">AVERAGE(C7:L7)</f>
        <v>32.009</v>
      </c>
      <c r="N7" s="11">
        <f>_xlfn.STDEV.P(Table13[[#This Row],[1]:[10]])</f>
        <v>0.17305779381466699</v>
      </c>
    </row>
    <row r="8" spans="2:14" x14ac:dyDescent="0.3">
      <c r="B8" s="12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4A9E-4871-48EC-946D-C36577DF7B7D}">
  <dimension ref="B2:N8"/>
  <sheetViews>
    <sheetView workbookViewId="0">
      <selection activeCell="D9" sqref="D9"/>
    </sheetView>
  </sheetViews>
  <sheetFormatPr defaultRowHeight="14.4" x14ac:dyDescent="0.3"/>
  <cols>
    <col min="1" max="1" width="5.77734375" customWidth="1"/>
    <col min="2" max="2" width="16.21875" customWidth="1"/>
    <col min="3" max="3" width="14.5546875" style="2" customWidth="1"/>
    <col min="4" max="12" width="8.88671875" style="2"/>
    <col min="13" max="13" width="9.77734375" style="2" customWidth="1"/>
    <col min="14" max="14" width="10.44140625" bestFit="1" customWidth="1"/>
  </cols>
  <sheetData>
    <row r="2" spans="2:14" x14ac:dyDescent="0.3">
      <c r="B2" s="3" t="s">
        <v>0</v>
      </c>
    </row>
    <row r="3" spans="2:14" ht="15" customHeight="1" x14ac:dyDescent="0.3"/>
    <row r="4" spans="2:14" ht="15" customHeight="1" thickBot="1" x14ac:dyDescent="0.35">
      <c r="B4" s="26" t="s">
        <v>22</v>
      </c>
    </row>
    <row r="5" spans="2:14" x14ac:dyDescent="0.3">
      <c r="B5" s="15" t="s">
        <v>1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7" t="s">
        <v>12</v>
      </c>
      <c r="M5" s="23" t="s">
        <v>2</v>
      </c>
      <c r="N5" s="17" t="s">
        <v>16</v>
      </c>
    </row>
    <row r="6" spans="2:14" x14ac:dyDescent="0.3">
      <c r="B6" s="18" t="s">
        <v>23</v>
      </c>
      <c r="C6" s="10">
        <v>36.72</v>
      </c>
      <c r="D6" s="10">
        <v>39.549999999999997</v>
      </c>
      <c r="E6" s="10">
        <v>37.67</v>
      </c>
      <c r="F6" s="10">
        <v>38.700000000000003</v>
      </c>
      <c r="G6" s="10">
        <v>34.36</v>
      </c>
      <c r="H6" s="10">
        <f>32.62</f>
        <v>32.619999999999997</v>
      </c>
      <c r="I6" s="10">
        <v>35.43</v>
      </c>
      <c r="J6" s="10">
        <v>32.82</v>
      </c>
      <c r="K6" s="10">
        <v>32.65</v>
      </c>
      <c r="L6" s="19">
        <v>35.299999999999997</v>
      </c>
      <c r="M6" s="24">
        <f>AVERAGE(C6:L6)</f>
        <v>35.582000000000001</v>
      </c>
      <c r="N6" s="19">
        <f>_xlfn.STDEV.P(Table134[[#This Row],[1]:[10]])</f>
        <v>2.4024229436133853</v>
      </c>
    </row>
    <row r="7" spans="2:14" x14ac:dyDescent="0.3">
      <c r="B7" s="18" t="s">
        <v>17</v>
      </c>
      <c r="C7" s="10">
        <v>35.049999999999997</v>
      </c>
      <c r="D7" s="10">
        <v>34.21</v>
      </c>
      <c r="E7" s="10">
        <v>32.369999999999997</v>
      </c>
      <c r="F7" s="10">
        <v>33.51</v>
      </c>
      <c r="G7" s="10">
        <v>32.74</v>
      </c>
      <c r="H7" s="10">
        <v>30.74</v>
      </c>
      <c r="I7" s="10">
        <v>32.619999999999997</v>
      </c>
      <c r="J7" s="10">
        <v>30.64</v>
      </c>
      <c r="K7" s="10">
        <v>30.77</v>
      </c>
      <c r="L7" s="19">
        <v>33.18</v>
      </c>
      <c r="M7" s="24">
        <f t="shared" ref="M7" si="0">AVERAGE(C7:L7)</f>
        <v>32.582999999999998</v>
      </c>
      <c r="N7" s="19">
        <f>_xlfn.STDEV.P(Table134[[#This Row],[1]:[10]])</f>
        <v>1.4310559038695867</v>
      </c>
    </row>
    <row r="8" spans="2:14" ht="15" thickBot="1" x14ac:dyDescent="0.35">
      <c r="B8" s="20" t="s">
        <v>18</v>
      </c>
      <c r="C8" s="21"/>
      <c r="D8" s="21"/>
      <c r="E8" s="21"/>
      <c r="F8" s="21"/>
      <c r="G8" s="21"/>
      <c r="H8" s="21"/>
      <c r="I8" s="21"/>
      <c r="J8" s="21"/>
      <c r="K8" s="21"/>
      <c r="L8" s="22"/>
      <c r="M8" s="25"/>
      <c r="N8" s="2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F1E0-2BF3-43D8-B603-5057F887AC90}">
  <dimension ref="B2:N8"/>
  <sheetViews>
    <sheetView workbookViewId="0">
      <selection activeCell="L8" sqref="L8"/>
    </sheetView>
  </sheetViews>
  <sheetFormatPr defaultRowHeight="14.4" x14ac:dyDescent="0.3"/>
  <cols>
    <col min="1" max="1" width="5.77734375" customWidth="1"/>
    <col min="2" max="2" width="16.21875" customWidth="1"/>
    <col min="3" max="3" width="9" style="2" customWidth="1"/>
    <col min="4" max="12" width="8.88671875" style="2"/>
    <col min="13" max="13" width="9.77734375" style="2" customWidth="1"/>
    <col min="14" max="14" width="10.44140625" bestFit="1" customWidth="1"/>
  </cols>
  <sheetData>
    <row r="2" spans="2:14" x14ac:dyDescent="0.3">
      <c r="B2" s="3" t="s">
        <v>0</v>
      </c>
    </row>
    <row r="3" spans="2:14" ht="15" customHeight="1" x14ac:dyDescent="0.3"/>
    <row r="4" spans="2:14" ht="15" customHeight="1" thickBot="1" x14ac:dyDescent="0.35">
      <c r="B4" s="26" t="s">
        <v>27</v>
      </c>
    </row>
    <row r="5" spans="2:14" x14ac:dyDescent="0.3">
      <c r="B5" s="15" t="s">
        <v>1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7" t="s">
        <v>12</v>
      </c>
      <c r="M5" s="23" t="s">
        <v>2</v>
      </c>
      <c r="N5" s="17" t="s">
        <v>16</v>
      </c>
    </row>
    <row r="6" spans="2:14" x14ac:dyDescent="0.3">
      <c r="B6" s="18" t="s">
        <v>23</v>
      </c>
      <c r="C6" s="10">
        <v>51.09</v>
      </c>
      <c r="D6" s="10">
        <v>45.82</v>
      </c>
      <c r="E6" s="10">
        <f>50.97</f>
        <v>50.97</v>
      </c>
      <c r="F6" s="10">
        <v>51.65</v>
      </c>
      <c r="G6" s="10">
        <v>47.84</v>
      </c>
      <c r="H6" s="10">
        <v>47.93</v>
      </c>
      <c r="I6" s="10">
        <v>49.78</v>
      </c>
      <c r="J6" s="10">
        <v>47.03</v>
      </c>
      <c r="K6" s="10">
        <v>45.73</v>
      </c>
      <c r="L6" s="19">
        <v>46.82</v>
      </c>
      <c r="M6" s="24">
        <f>AVERAGE(C6:L6)</f>
        <v>48.466000000000001</v>
      </c>
      <c r="N6" s="19">
        <f>_xlfn.STDEV.P(Table1345[[#This Row],[1]:[10]])</f>
        <v>2.1203169574382033</v>
      </c>
    </row>
    <row r="7" spans="2:14" x14ac:dyDescent="0.3">
      <c r="B7" s="18" t="s">
        <v>17</v>
      </c>
      <c r="C7" s="10">
        <v>33.716799999999999</v>
      </c>
      <c r="D7" s="10">
        <v>35.595399999999998</v>
      </c>
      <c r="E7" s="10">
        <v>33.889699999999998</v>
      </c>
      <c r="F7" s="10">
        <v>34.7256</v>
      </c>
      <c r="G7" s="10">
        <v>35.105200000000004</v>
      </c>
      <c r="H7" s="10">
        <v>33.9285</v>
      </c>
      <c r="I7" s="10">
        <v>34.939599999999999</v>
      </c>
      <c r="J7" s="10">
        <v>35.3718</v>
      </c>
      <c r="K7" s="10">
        <v>35.720999999999997</v>
      </c>
      <c r="L7" s="19">
        <v>35.068899999999999</v>
      </c>
      <c r="M7" s="24">
        <f t="shared" ref="M7" si="0">AVERAGE(C7:L7)</f>
        <v>34.806249999999999</v>
      </c>
      <c r="N7" s="19">
        <f>_xlfn.STDEV.P(Table1345[[#This Row],[1]:[10]])</f>
        <v>0.68988586918417161</v>
      </c>
    </row>
    <row r="8" spans="2:14" ht="15" thickBot="1" x14ac:dyDescent="0.35">
      <c r="B8" s="20" t="s">
        <v>18</v>
      </c>
      <c r="C8" s="21"/>
      <c r="D8" s="21"/>
      <c r="E8" s="21"/>
      <c r="F8" s="21"/>
      <c r="G8" s="21"/>
      <c r="H8" s="21"/>
      <c r="I8" s="21"/>
      <c r="J8" s="21"/>
      <c r="K8" s="21"/>
      <c r="L8" s="22"/>
      <c r="M8" s="25"/>
      <c r="N8" s="2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B562-6DC6-4B77-8293-85F7AF87B2A4}">
  <dimension ref="B2:N8"/>
  <sheetViews>
    <sheetView tabSelected="1" workbookViewId="0">
      <selection activeCell="B5" sqref="B5"/>
    </sheetView>
  </sheetViews>
  <sheetFormatPr defaultRowHeight="14.4" x14ac:dyDescent="0.3"/>
  <cols>
    <col min="1" max="1" width="5.77734375" customWidth="1"/>
    <col min="2" max="2" width="16.21875" customWidth="1"/>
    <col min="3" max="3" width="9" style="2" customWidth="1"/>
    <col min="4" max="12" width="8.88671875" style="2"/>
    <col min="13" max="13" width="9.77734375" style="2" customWidth="1"/>
    <col min="14" max="14" width="10.44140625" bestFit="1" customWidth="1"/>
  </cols>
  <sheetData>
    <row r="2" spans="2:14" x14ac:dyDescent="0.3">
      <c r="B2" s="3" t="s">
        <v>0</v>
      </c>
    </row>
    <row r="3" spans="2:14" ht="15" customHeight="1" x14ac:dyDescent="0.3"/>
    <row r="4" spans="2:14" ht="15" customHeight="1" thickBot="1" x14ac:dyDescent="0.35">
      <c r="B4" s="26" t="s">
        <v>29</v>
      </c>
    </row>
    <row r="5" spans="2:14" x14ac:dyDescent="0.3">
      <c r="B5" s="15" t="s">
        <v>1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7" t="s">
        <v>12</v>
      </c>
      <c r="M5" s="23" t="s">
        <v>2</v>
      </c>
      <c r="N5" s="17" t="s">
        <v>16</v>
      </c>
    </row>
    <row r="6" spans="2:14" x14ac:dyDescent="0.3">
      <c r="B6" s="18" t="s">
        <v>23</v>
      </c>
      <c r="C6" s="10"/>
      <c r="D6" s="10"/>
      <c r="E6" s="10"/>
      <c r="F6" s="10"/>
      <c r="G6" s="10"/>
      <c r="H6" s="10"/>
      <c r="I6" s="10"/>
      <c r="J6" s="10"/>
      <c r="K6" s="10"/>
      <c r="L6" s="19"/>
      <c r="M6" s="24" t="e">
        <f>AVERAGE(C6:L6)</f>
        <v>#DIV/0!</v>
      </c>
      <c r="N6" s="19" t="e">
        <f>_xlfn.STDEV.P(Table13456[[#This Row],[1]:[10]])</f>
        <v>#DIV/0!</v>
      </c>
    </row>
    <row r="7" spans="2:14" x14ac:dyDescent="0.3">
      <c r="B7" s="18" t="s">
        <v>17</v>
      </c>
      <c r="C7" s="10"/>
      <c r="D7" s="10"/>
      <c r="E7" s="10"/>
      <c r="F7" s="10"/>
      <c r="G7" s="10"/>
      <c r="H7" s="10"/>
      <c r="I7" s="10"/>
      <c r="J7" s="10"/>
      <c r="K7" s="10"/>
      <c r="L7" s="19"/>
      <c r="M7" s="24" t="e">
        <f t="shared" ref="M7" si="0">AVERAGE(C7:L7)</f>
        <v>#DIV/0!</v>
      </c>
      <c r="N7" s="19" t="e">
        <f>_xlfn.STDEV.P(Table13456[[#This Row],[1]:[10]])</f>
        <v>#DIV/0!</v>
      </c>
    </row>
    <row r="8" spans="2:14" ht="15" thickBot="1" x14ac:dyDescent="0.35">
      <c r="B8" s="20" t="s">
        <v>18</v>
      </c>
      <c r="C8" s="21"/>
      <c r="D8" s="21"/>
      <c r="E8" s="21"/>
      <c r="F8" s="21"/>
      <c r="G8" s="21"/>
      <c r="H8" s="21"/>
      <c r="I8" s="21"/>
      <c r="J8" s="21"/>
      <c r="K8" s="21"/>
      <c r="L8" s="22"/>
      <c r="M8" s="25"/>
      <c r="N8" s="2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</vt:lpstr>
      <vt:lpstr>CS_Py_W</vt:lpstr>
      <vt:lpstr>Py_Py_W</vt:lpstr>
      <vt:lpstr>CS_CS_W</vt:lpstr>
      <vt:lpstr>CS_Cpp_W</vt:lpstr>
      <vt:lpstr>Cpp_Cpp_W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Costelha</dc:creator>
  <cp:lastModifiedBy>Hugo Costelha</cp:lastModifiedBy>
  <dcterms:created xsi:type="dcterms:W3CDTF">2015-06-05T18:17:20Z</dcterms:created>
  <dcterms:modified xsi:type="dcterms:W3CDTF">2021-12-29T13:41:06Z</dcterms:modified>
</cp:coreProperties>
</file>