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PycharmProjects\YACG\"/>
    </mc:Choice>
  </mc:AlternateContent>
  <xr:revisionPtr revIDLastSave="0" documentId="13_ncr:1_{F943DB3B-8B50-4E78-A0DE-06AC44DD7E78}" xr6:coauthVersionLast="47" xr6:coauthVersionMax="47" xr10:uidLastSave="{00000000-0000-0000-0000-000000000000}"/>
  <bookViews>
    <workbookView xWindow="30612" yWindow="3720" windowWidth="23256" windowHeight="12576" xr2:uid="{F093FBEA-529F-4B59-A3F4-BB86ECC0062F}"/>
  </bookViews>
  <sheets>
    <sheet name="Creatures" sheetId="1" r:id="rId1"/>
    <sheet name="Effects" sheetId="4" r:id="rId2"/>
    <sheet name="Traits" sheetId="3" r:id="rId3"/>
    <sheet name="Creatures - Value" sheetId="2" r:id="rId4"/>
    <sheet name="Misc" sheetId="5" r:id="rId5"/>
  </sheets>
  <definedNames>
    <definedName name="ListColor">TableColor[Color]</definedName>
    <definedName name="ListDevStage">TableDevStage[Dev stage]</definedName>
    <definedName name="ListEffectType">TableEffectType[Effect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M2" i="4"/>
  <c r="K2" i="3"/>
  <c r="AF2" i="1"/>
  <c r="AA2" i="1"/>
  <c r="Z2" i="1"/>
  <c r="Y2" i="1"/>
  <c r="W2" i="1"/>
  <c r="X2" i="1"/>
  <c r="AE2" i="1"/>
  <c r="AD2" i="1"/>
  <c r="AC2" i="1"/>
  <c r="AB2" i="1"/>
  <c r="N2" i="1" l="1"/>
</calcChain>
</file>

<file path=xl/sharedStrings.xml><?xml version="1.0" encoding="utf-8"?>
<sst xmlns="http://schemas.openxmlformats.org/spreadsheetml/2006/main" count="128" uniqueCount="84">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</sst>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0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F2" totalsRowShown="0" headerRowDxfId="100" dataDxfId="99">
  <autoFilter ref="A1:AF2" xr:uid="{2D76BCAE-74FE-478B-9832-C5C15E51EB33}"/>
  <tableColumns count="32">
    <tableColumn id="1" xr3:uid="{3BBCBF5E-378C-4BAD-81D7-D4058E99F768}" name="ID" dataDxfId="98"/>
    <tableColumn id="33" xr3:uid="{313F0E84-915A-4BBC-9519-B648F703BCEC}" name="Order" dataDxfId="97"/>
    <tableColumn id="28" xr3:uid="{00B5C22B-51CF-490D-9627-D8EC73369F68}" name="Name" dataDxfId="96"/>
    <tableColumn id="2" xr3:uid="{799BBE31-D9CF-4B3F-A4AD-2A368F9C40F1}" name="Color" dataDxfId="95"/>
    <tableColumn id="3" xr3:uid="{82D500DC-2DFE-4C11-B15F-327CA5B3538B}" name="Cost (total)" dataDxfId="94"/>
    <tableColumn id="4" xr3:uid="{55ED7849-5BAA-4141-88E9-32A0D1F6A14F}" name="Cost (color)" dataDxfId="93"/>
    <tableColumn id="5" xr3:uid="{110A53AA-49BC-479E-AD44-A5F6ECFBA25B}" name="HP" dataDxfId="92"/>
    <tableColumn id="6" xr3:uid="{C656462A-1289-4B31-94BD-E92D708B3664}" name="Atk" dataDxfId="91"/>
    <tableColumn id="7" xr3:uid="{6A940D9F-6AAB-4F26-8F83-328CFA37EC6A}" name="Spe" dataDxfId="90"/>
    <tableColumn id="8" xr3:uid="{FBDDED27-7A6E-426C-93C2-6992272711C4}" name="Trait 1" dataDxfId="89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88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87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86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85">
      <calculatedColumnFormula>SUMIF(TableCreature[[#This Row],['[V'] Color]:['[V'] Trait 4]],"&lt;&gt;#N/A")</calculatedColumnFormula>
    </tableColumn>
    <tableColumn id="23" xr3:uid="{BACC1723-355A-4BD3-BEC6-02BFB69F5C34}" name="Dev stage" dataDxfId="84"/>
    <tableColumn id="24" xr3:uid="{6C7CBFA3-A00F-4B72-98E1-A0C45EE7DEE0}" name="Dev name" dataDxfId="83"/>
    <tableColumn id="26" xr3:uid="{AFB64E65-D333-428F-94DC-B29188BCD29A}" name="Summary" dataDxfId="82"/>
    <tableColumn id="25" xr3:uid="{548971E5-3054-4485-ADC2-E38ACCCF844C}" name="Notes" dataDxfId="81"/>
    <tableColumn id="29" xr3:uid="{501C170F-AD76-4619-983F-CB5D2C889C06}" name="ID Trait 1" dataDxfId="80"/>
    <tableColumn id="30" xr3:uid="{04CAA09B-DFE3-4A81-AF8D-EF71FF610434}" name="ID Trait 2" dataDxfId="79"/>
    <tableColumn id="31" xr3:uid="{A03E6C45-456F-41EB-A187-77142E4E6D74}" name="ID Trait 3" dataDxfId="78"/>
    <tableColumn id="32" xr3:uid="{D62F1380-6632-42CD-BF66-918AD91AD1B6}" name="ID Trait 4" dataDxfId="77"/>
    <tableColumn id="13" xr3:uid="{3A527FE0-AB3F-4AFF-9F13-6B0030250852}" name="[V] Color" dataDxfId="76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75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74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73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72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71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70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69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68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67">
      <calculatedColumnFormula>VLOOKUP(TableCreature[[#This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33" dataDxfId="32">
  <autoFilter ref="E1:E11" xr:uid="{6A2D9144-858C-458E-BEEA-4653BCBA1BC7}"/>
  <tableColumns count="1">
    <tableColumn id="1" xr3:uid="{2553E31B-3CDD-4AD0-8BAF-B2E9A1742DA2}" name="Color" dataDxfId="3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30" dataDxfId="29">
  <autoFilter ref="J1:K4" xr:uid="{B0D19AFC-73D7-473B-A70A-E4B7467B7E5E}"/>
  <tableColumns count="2">
    <tableColumn id="1" xr3:uid="{6699292C-6526-402E-AA0B-397C27CCFE48}" name="Trait type" dataDxfId="28"/>
    <tableColumn id="2" xr3:uid="{35DF6400-FAEA-4190-8EE7-7400449B69BC}" name="Description" dataDxfId="27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3" dataDxfId="2">
  <autoFilter ref="G1:H4" xr:uid="{35A653F1-009B-4829-B13D-8E96506814F1}"/>
  <tableColumns count="2">
    <tableColumn id="1" xr3:uid="{F360F71D-9E4C-4C2F-B5C9-6CB049721F2C}" name="Effect type" dataDxfId="1"/>
    <tableColumn id="2" xr3:uid="{B7E0816B-0920-41FA-961E-DA4A17B5A9A0}" name="Description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M2" totalsRowShown="0" headerRowDxfId="66" dataDxfId="65">
  <autoFilter ref="A1:M2" xr:uid="{6BC14CD1-4C72-49AB-903A-A9F4EC032073}"/>
  <tableColumns count="13">
    <tableColumn id="1" xr3:uid="{76DBBEA2-63FD-4A97-AEA2-FC8C904F3300}" name="ID" dataDxfId="64"/>
    <tableColumn id="2" xr3:uid="{06B0666D-5AF0-402A-9EC6-B45A74684D95}" name="Order" dataDxfId="63"/>
    <tableColumn id="3" xr3:uid="{B4154627-4E71-4574-893E-CD960C167A57}" name="Name" dataDxfId="62"/>
    <tableColumn id="4" xr3:uid="{0320F865-92F7-4AF2-BC3E-EE2C4B82F212}" name="Color" dataDxfId="61"/>
    <tableColumn id="5" xr3:uid="{03950D48-2605-4EE2-B498-D544296D9E7B}" name="Type" dataDxfId="60"/>
    <tableColumn id="6" xr3:uid="{AEF463B5-6CE0-4693-A266-BC4C4022FB8A}" name="Cost (total)" dataDxfId="59"/>
    <tableColumn id="7" xr3:uid="{75001AE0-C177-4809-B283-95F0969C8D08}" name="Cost (color)" dataDxfId="58"/>
    <tableColumn id="8" xr3:uid="{E6D16330-B913-42EC-AF38-6B98259C6362}" name="Description" dataDxfId="57"/>
    <tableColumn id="9" xr3:uid="{4A5F95E3-BFE7-4998-93C0-287C296DD3AE}" name="Dev stage" dataDxfId="56"/>
    <tableColumn id="10" xr3:uid="{30F52C15-0ECD-4E84-9B65-D2CA768B7802}" name="Dev name" dataDxfId="55"/>
    <tableColumn id="11" xr3:uid="{9DE73668-4199-4C38-BE9A-3B0140A3E988}" name="Summary" dataDxfId="54"/>
    <tableColumn id="13" xr3:uid="{5865281E-BD41-44CE-AF45-8907FA465354}" name="Notes" dataDxfId="53"/>
    <tableColumn id="12" xr3:uid="{0A0A5A15-9C77-4A04-8ED3-2A1F2885688D}" name="Dev stage order" dataDxfId="52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51" dataDxfId="50">
  <autoFilter ref="A1:K2" xr:uid="{EEC7BFAF-2411-4A87-9C22-7CA9909BDCF3}"/>
  <tableColumns count="11">
    <tableColumn id="1" xr3:uid="{EED6930E-6A92-46CD-A9D6-9ABCC5C6B23D}" name="ID" dataDxfId="49"/>
    <tableColumn id="10" xr3:uid="{E9391A12-F7F3-4416-A5D6-E95077EB91FB}" name="Order" dataDxfId="48"/>
    <tableColumn id="2" xr3:uid="{C1408B00-8940-4003-8815-490C013A634E}" name="Name" dataDxfId="47"/>
    <tableColumn id="3" xr3:uid="{091F37F7-1CB9-402F-A1C1-5D78F1CEF94E}" name="Description" dataDxfId="46"/>
    <tableColumn id="4" xr3:uid="{4D2BCFA2-D8C6-46AA-BA51-8DC3B333A3C3}" name="Type" dataDxfId="45"/>
    <tableColumn id="5" xr3:uid="{D09E12CB-0986-4470-9BD9-08F84226DE2B}" name="Value" dataDxfId="44"/>
    <tableColumn id="6" xr3:uid="{271C66C1-5D3C-45DA-9CF3-304C7ED9B65F}" name="Dev stage" dataDxfId="43"/>
    <tableColumn id="7" xr3:uid="{8EB53856-2CBC-4DA3-B0CE-1DE45629F686}" name="Dev name" dataDxfId="42"/>
    <tableColumn id="8" xr3:uid="{CBCFAE15-D602-497C-B122-B4335B3B8944}" name="Summary" dataDxfId="41"/>
    <tableColumn id="11" xr3:uid="{088E13C1-2A25-4D0E-87BD-EB12A6B77927}" name="Notes" dataDxfId="40"/>
    <tableColumn id="9" xr3:uid="{7217FFF8-D25F-4E64-BBDC-78425B1A4E00}" name="Dev stage order" dataDxfId="39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38" dataDxfId="37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36"/>
    <tableColumn id="2" xr3:uid="{61F0B933-B445-4B79-9C9E-FD3260C28587}" name="Description" dataDxfId="35"/>
    <tableColumn id="3" xr3:uid="{2466C595-18A9-4B05-9833-5913053554D4}" name="Order" dataDxfId="3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F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6.28515625" style="1" customWidth="1"/>
    <col min="9" max="9" width="6.7109375" style="1" customWidth="1"/>
    <col min="10" max="13" width="15.7109375" style="1" customWidth="1"/>
    <col min="14" max="14" width="8.42578125" style="1" customWidth="1"/>
    <col min="15" max="15" width="12.7109375" style="1" customWidth="1"/>
    <col min="16" max="16" width="20.7109375" style="1" customWidth="1"/>
    <col min="17" max="17" width="35.7109375" style="1" customWidth="1"/>
    <col min="18" max="18" width="70.7109375" style="1" customWidth="1"/>
    <col min="19" max="22" width="11" style="1" bestFit="1" customWidth="1"/>
    <col min="23" max="23" width="11.140625" style="1" bestFit="1" customWidth="1"/>
    <col min="24" max="24" width="16.42578125" style="1" bestFit="1" customWidth="1"/>
    <col min="25" max="25" width="8.85546875" style="1" bestFit="1" customWidth="1"/>
    <col min="26" max="26" width="9.42578125" style="1" bestFit="1" customWidth="1"/>
    <col min="27" max="27" width="9.7109375" style="1" bestFit="1" customWidth="1"/>
    <col min="28" max="31" width="11.85546875" style="1" bestFit="1" customWidth="1"/>
    <col min="32" max="32" width="16.7109375" style="1" bestFit="1" customWidth="1"/>
    <col min="33" max="16384" width="9.140625" style="1"/>
  </cols>
  <sheetData>
    <row r="1" spans="1:32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21</v>
      </c>
      <c r="P1" s="1" t="s">
        <v>22</v>
      </c>
      <c r="Q1" s="1" t="s">
        <v>24</v>
      </c>
      <c r="R1" s="1" t="s">
        <v>76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12</v>
      </c>
      <c r="X1" s="1" t="s">
        <v>28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74</v>
      </c>
    </row>
    <row r="2" spans="1:32" x14ac:dyDescent="0.25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s">
        <v>75</v>
      </c>
      <c r="P2" s="2" t="s">
        <v>44</v>
      </c>
      <c r="Q2" s="2" t="s">
        <v>45</v>
      </c>
      <c r="R2" s="2"/>
      <c r="S2" s="2" t="s">
        <v>43</v>
      </c>
      <c r="T2" s="2"/>
      <c r="U2" s="2"/>
      <c r="V2" s="2"/>
      <c r="W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X2" s="1" t="e">
        <f>IF(ISBLANK(TableCreature[[#This Row],[Cost (total)]]),0,VLOOKUP(TableCreature[[#This Row],[Cost (total)]],TableValueCost[],2,FALSE))</f>
        <v>#N/A</v>
      </c>
      <c r="Y2" s="1" t="e">
        <f>IF(ISBLANK(TableCreature[[#This Row],[HP]]),0,VLOOKUP(TableCreature[[#This Row],[HP]],TableValueHP[],2,FALSE))</f>
        <v>#N/A</v>
      </c>
      <c r="Z2" s="1" t="e">
        <f>IF(ISBLANK(TableCreature[[#This Row],[Atk]]),0,VLOOKUP(TableCreature[[#This Row],[Atk]],TableValueAtk[],2,FALSE))</f>
        <v>#N/A</v>
      </c>
      <c r="AA2" s="1" t="e">
        <f>IF(ISBLANK(TableCreature[[#This Row],[Spe]]),0,VLOOKUP(TableCreature[[#This Row],[Spe]],TableValueSpd[],2,FALSE))</f>
        <v>#N/A</v>
      </c>
      <c r="AB2" s="1">
        <f>IF(ISBLANK(TableCreature[[#This Row],[ID Trait 1]]),0,VLOOKUP(TableCreature[[#This Row],[ID Trait 1]],TableTrait[],6,FALSE))</f>
        <v>35</v>
      </c>
      <c r="AC2" s="1">
        <f>IF(ISBLANK(TableCreature[[#This Row],[ID Trait 2]]),0,VLOOKUP(TableCreature[[#This Row],[ID Trait 2]],TableTrait[],6,FALSE))</f>
        <v>0</v>
      </c>
      <c r="AD2" s="1">
        <f>IF(ISBLANK(TableCreature[[#This Row],[ID Trait 3]]),0,VLOOKUP(TableCreature[[#This Row],[ID Trait 3]],TableTrait[],6,FALSE))</f>
        <v>0</v>
      </c>
      <c r="AE2" s="1">
        <f>IF(ISBLANK(TableCreature[[#This Row],[ID Trait 4]]),0,VLOOKUP(TableCreature[[#This Row],[ID Trait 4]],TableTrait[],6,FALSE))</f>
        <v>0</v>
      </c>
      <c r="AF2" s="1">
        <f>VLOOKUP(TableCreature[[#This Row],[Dev stage]],TableDevStage[],3,FALSE)</f>
        <v>0</v>
      </c>
    </row>
  </sheetData>
  <sheetProtection insertRows="0" sort="0" autoFilter="0"/>
  <conditionalFormatting sqref="A2 J2:N2 W2:AF2">
    <cfRule type="expression" dxfId="26" priority="10">
      <formula>TRUE</formula>
    </cfRule>
  </conditionalFormatting>
  <conditionalFormatting sqref="D2">
    <cfRule type="cellIs" dxfId="25" priority="1" operator="equal">
      <formula>"Cyan"</formula>
    </cfRule>
    <cfRule type="cellIs" dxfId="24" priority="2" operator="equal">
      <formula>"Black"</formula>
    </cfRule>
    <cfRule type="cellIs" dxfId="23" priority="3" operator="equal">
      <formula>"Pink"</formula>
    </cfRule>
    <cfRule type="cellIs" dxfId="22" priority="4" operator="equal">
      <formula>"Purple"</formula>
    </cfRule>
    <cfRule type="cellIs" dxfId="21" priority="5" operator="equal">
      <formula>"White"</formula>
    </cfRule>
    <cfRule type="cellIs" dxfId="20" priority="6" operator="equal">
      <formula>"Blue"</formula>
    </cfRule>
    <cfRule type="cellIs" dxfId="19" priority="7" operator="equal">
      <formula>"Green"</formula>
    </cfRule>
    <cfRule type="cellIs" dxfId="18" priority="8" operator="equal">
      <formula>"Orange"</formula>
    </cfRule>
    <cfRule type="cellIs" dxfId="17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O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M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12.7109375" style="1" customWidth="1"/>
    <col min="10" max="10" width="20.7109375" style="1" customWidth="1"/>
    <col min="11" max="11" width="35.7109375" style="1" customWidth="1"/>
    <col min="12" max="12" width="70.7109375" style="1" customWidth="1"/>
    <col min="13" max="13" width="16.7109375" style="1" bestFit="1" customWidth="1"/>
    <col min="14" max="16384" width="9.140625" style="1"/>
  </cols>
  <sheetData>
    <row r="1" spans="1:13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21</v>
      </c>
      <c r="J1" s="1" t="s">
        <v>22</v>
      </c>
      <c r="K1" s="1" t="s">
        <v>24</v>
      </c>
      <c r="L1" s="1" t="s">
        <v>76</v>
      </c>
      <c r="M1" s="1" t="s">
        <v>74</v>
      </c>
    </row>
    <row r="2" spans="1:13" x14ac:dyDescent="0.25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 t="s">
        <v>75</v>
      </c>
      <c r="J2" s="2" t="s">
        <v>54</v>
      </c>
      <c r="K2" s="2" t="s">
        <v>55</v>
      </c>
      <c r="L2" s="2"/>
      <c r="M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16" priority="11">
      <formula>TRUE</formula>
    </cfRule>
  </conditionalFormatting>
  <conditionalFormatting sqref="D2">
    <cfRule type="cellIs" dxfId="15" priority="2" operator="equal">
      <formula>"Cyan"</formula>
    </cfRule>
    <cfRule type="cellIs" dxfId="14" priority="3" operator="equal">
      <formula>"Black"</formula>
    </cfRule>
    <cfRule type="cellIs" dxfId="13" priority="4" operator="equal">
      <formula>"Pink"</formula>
    </cfRule>
    <cfRule type="cellIs" dxfId="12" priority="5" operator="equal">
      <formula>"Purple"</formula>
    </cfRule>
    <cfRule type="cellIs" dxfId="11" priority="6" operator="equal">
      <formula>"White"</formula>
    </cfRule>
    <cfRule type="cellIs" dxfId="10" priority="7" operator="equal">
      <formula>"Blue"</formula>
    </cfRule>
    <cfRule type="cellIs" dxfId="9" priority="8" operator="equal">
      <formula>"Green"</formula>
    </cfRule>
    <cfRule type="cellIs" dxfId="8" priority="9" operator="equal">
      <formula>"Orange"</formula>
    </cfRule>
    <cfRule type="cellIs" dxfId="7" priority="10" operator="equal">
      <formula>"Yellow"</formula>
    </cfRule>
  </conditionalFormatting>
  <conditionalFormatting sqref="M2">
    <cfRule type="expression" dxfId="6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I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25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5" priority="2">
      <formula>TRUE</formula>
    </cfRule>
  </conditionalFormatting>
  <conditionalFormatting sqref="K2">
    <cfRule type="expression" dxfId="4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ht="30" x14ac:dyDescent="0.25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ht="30" x14ac:dyDescent="0.25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30" x14ac:dyDescent="0.25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30" x14ac:dyDescent="0.25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Creatures</vt:lpstr>
      <vt:lpstr>Effects</vt:lpstr>
      <vt:lpstr>Traits</vt:lpstr>
      <vt:lpstr>Creatures - Value</vt:lpstr>
      <vt:lpstr>Misc</vt:lpstr>
      <vt:lpstr>ListColor</vt:lpstr>
      <vt:lpstr>ListDevStage</vt:lpstr>
      <vt:lpstr>ListEffectType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2024-07-01T22:31:48Z</dcterms:modified>
</cp:coreProperties>
</file>