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452" yWindow="0" windowWidth="8796" windowHeight="11496"/>
  </bookViews>
  <sheets>
    <sheet name="CVC by Year and Quarter" sheetId="1" r:id="rId1"/>
    <sheet name="Corporate VC Sectors" sheetId="5" r:id="rId2"/>
    <sheet name="Energy &amp; Clean Tech" sheetId="6" r:id="rId3"/>
    <sheet name="Corp Life Science Investing" sheetId="7" r:id="rId4"/>
  </sheets>
  <externalReferences>
    <externalReference r:id="rId5"/>
  </externalReferences>
  <definedNames>
    <definedName name="million">'[1]Total US by Qtr &amp; Year'!$A$3</definedName>
    <definedName name="_xlnm.Print_Area" localSheetId="3">'Corp Life Science Investing'!$A$1:$J$25</definedName>
    <definedName name="_xlnm.Print_Area" localSheetId="0">'CVC by Year and Quarter'!$A$1:$I$56</definedName>
  </definedNames>
  <calcPr calcId="125725"/>
</workbook>
</file>

<file path=xl/calcChain.xml><?xml version="1.0" encoding="utf-8"?>
<calcChain xmlns="http://schemas.openxmlformats.org/spreadsheetml/2006/main">
  <c r="J21" i="5"/>
  <c r="J20"/>
  <c r="J19"/>
  <c r="J18"/>
  <c r="J17"/>
  <c r="J16"/>
  <c r="J15"/>
  <c r="J14"/>
  <c r="J13"/>
  <c r="J12"/>
  <c r="J11"/>
  <c r="J10"/>
  <c r="J9"/>
  <c r="J8"/>
  <c r="J7"/>
  <c r="J6"/>
  <c r="J5"/>
  <c r="J4"/>
  <c r="E21"/>
  <c r="I21"/>
  <c r="D21"/>
  <c r="E13" s="1"/>
  <c r="E9"/>
  <c r="C20"/>
  <c r="C19"/>
  <c r="C18"/>
  <c r="C17"/>
  <c r="C16"/>
  <c r="L20"/>
  <c r="L19"/>
  <c r="L18"/>
  <c r="L16"/>
  <c r="I17"/>
  <c r="I16"/>
  <c r="I15"/>
  <c r="I14"/>
  <c r="G19"/>
  <c r="G18"/>
  <c r="G17"/>
  <c r="G16"/>
  <c r="G15"/>
  <c r="G14"/>
  <c r="G13"/>
  <c r="G12"/>
  <c r="G11"/>
  <c r="G10"/>
  <c r="G9"/>
  <c r="G8"/>
  <c r="G7"/>
  <c r="G6"/>
  <c r="G5"/>
  <c r="E13" i="6"/>
  <c r="B13"/>
  <c r="E6"/>
  <c r="B6"/>
  <c r="I50" i="1"/>
  <c r="F50"/>
  <c r="E50"/>
  <c r="D50"/>
  <c r="I21" i="7"/>
  <c r="F21"/>
  <c r="E21"/>
  <c r="D21"/>
  <c r="I20"/>
  <c r="F20"/>
  <c r="E20"/>
  <c r="D20"/>
  <c r="I19"/>
  <c r="F19"/>
  <c r="E19"/>
  <c r="D19"/>
  <c r="I18"/>
  <c r="F18"/>
  <c r="E18"/>
  <c r="D18"/>
  <c r="I17"/>
  <c r="F17"/>
  <c r="E17"/>
  <c r="D17"/>
  <c r="I16"/>
  <c r="F16"/>
  <c r="E16"/>
  <c r="D16"/>
  <c r="I15"/>
  <c r="F15"/>
  <c r="E15"/>
  <c r="D15"/>
  <c r="I14"/>
  <c r="F14"/>
  <c r="E14"/>
  <c r="D14"/>
  <c r="I13"/>
  <c r="F13"/>
  <c r="E13"/>
  <c r="D13"/>
  <c r="I12"/>
  <c r="F12"/>
  <c r="E12"/>
  <c r="D12"/>
  <c r="I11"/>
  <c r="F11"/>
  <c r="E11"/>
  <c r="D11"/>
  <c r="I10"/>
  <c r="F10"/>
  <c r="E10"/>
  <c r="D10"/>
  <c r="I9"/>
  <c r="F9"/>
  <c r="E9"/>
  <c r="D9"/>
  <c r="I8"/>
  <c r="F8"/>
  <c r="E8"/>
  <c r="D8"/>
  <c r="I7"/>
  <c r="F7"/>
  <c r="E7"/>
  <c r="D7"/>
  <c r="I6"/>
  <c r="F6"/>
  <c r="E6"/>
  <c r="D6"/>
  <c r="I5"/>
  <c r="F5"/>
  <c r="E5"/>
  <c r="D5"/>
  <c r="I4"/>
  <c r="F4"/>
  <c r="E4"/>
  <c r="D4"/>
  <c r="I3"/>
  <c r="F3"/>
  <c r="E3"/>
  <c r="D3"/>
  <c r="F8" i="6"/>
  <c r="C8"/>
  <c r="F53" i="1"/>
  <c r="E53"/>
  <c r="F52"/>
  <c r="E52"/>
  <c r="F51"/>
  <c r="E51"/>
  <c r="F49"/>
  <c r="E49"/>
  <c r="F48"/>
  <c r="E48"/>
  <c r="F47"/>
  <c r="E47"/>
  <c r="F46"/>
  <c r="E46"/>
  <c r="F45"/>
  <c r="E45"/>
  <c r="I54"/>
  <c r="I53"/>
  <c r="I52"/>
  <c r="I51"/>
  <c r="I49"/>
  <c r="I48"/>
  <c r="I47"/>
  <c r="I46"/>
  <c r="I45"/>
  <c r="I44"/>
  <c r="I43"/>
  <c r="I42"/>
  <c r="D54"/>
  <c r="D53"/>
  <c r="D52"/>
  <c r="D51"/>
  <c r="D49"/>
  <c r="D48"/>
  <c r="D47"/>
  <c r="D46"/>
  <c r="D45"/>
  <c r="D44"/>
  <c r="D43"/>
  <c r="D42"/>
  <c r="D41"/>
  <c r="D40"/>
  <c r="I21"/>
  <c r="F21"/>
  <c r="E21"/>
  <c r="D21"/>
  <c r="K20" i="5"/>
  <c r="K19"/>
  <c r="K18"/>
  <c r="K17"/>
  <c r="K16"/>
  <c r="K15"/>
  <c r="K14"/>
  <c r="K13"/>
  <c r="K12"/>
  <c r="K11"/>
  <c r="K10"/>
  <c r="K9"/>
  <c r="K8"/>
  <c r="K7"/>
  <c r="K6"/>
  <c r="K5"/>
  <c r="G20"/>
  <c r="F54" i="1"/>
  <c r="E54"/>
  <c r="I41"/>
  <c r="D39"/>
  <c r="D38"/>
  <c r="D37"/>
  <c r="D36"/>
  <c r="E14" i="6"/>
  <c r="G4" i="5"/>
  <c r="C15"/>
  <c r="C14"/>
  <c r="C13"/>
  <c r="C12"/>
  <c r="C11"/>
  <c r="C10"/>
  <c r="C9"/>
  <c r="C8"/>
  <c r="C7"/>
  <c r="C6"/>
  <c r="C5"/>
  <c r="C4"/>
  <c r="F44" i="1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0"/>
  <c r="F19"/>
  <c r="F18"/>
  <c r="F17"/>
  <c r="F16"/>
  <c r="F15"/>
  <c r="F14"/>
  <c r="F13"/>
  <c r="F12"/>
  <c r="F11"/>
  <c r="F10"/>
  <c r="F9"/>
  <c r="F8"/>
  <c r="F7"/>
  <c r="F6"/>
  <c r="F5"/>
  <c r="F4"/>
  <c r="F3"/>
  <c r="E20"/>
  <c r="E19"/>
  <c r="E18"/>
  <c r="E17"/>
  <c r="E16"/>
  <c r="E15"/>
  <c r="E14"/>
  <c r="E13"/>
  <c r="E12"/>
  <c r="E11"/>
  <c r="E10"/>
  <c r="E9"/>
  <c r="E8"/>
  <c r="E7"/>
  <c r="E6"/>
  <c r="E5"/>
  <c r="E4"/>
  <c r="E3"/>
  <c r="A14" i="6"/>
  <c r="L17" i="5"/>
  <c r="L15"/>
  <c r="L14"/>
  <c r="L13"/>
  <c r="L12"/>
  <c r="L11"/>
  <c r="L10"/>
  <c r="L9"/>
  <c r="L8"/>
  <c r="L7"/>
  <c r="L6"/>
  <c r="L5"/>
  <c r="L4"/>
  <c r="K4"/>
  <c r="I20" i="1"/>
  <c r="D20"/>
  <c r="D8" i="6"/>
  <c r="D7"/>
  <c r="H21" i="5"/>
  <c r="F21"/>
  <c r="B21"/>
  <c r="I19" i="1"/>
  <c r="D19"/>
  <c r="D18"/>
  <c r="I40"/>
  <c r="I39"/>
  <c r="I38"/>
  <c r="I37"/>
  <c r="I36"/>
  <c r="I35"/>
  <c r="I34"/>
  <c r="I33"/>
  <c r="I32"/>
  <c r="I31"/>
  <c r="I30"/>
  <c r="I29"/>
  <c r="I28"/>
  <c r="D35"/>
  <c r="D34"/>
  <c r="D33"/>
  <c r="D32"/>
  <c r="D31"/>
  <c r="D30"/>
  <c r="D29"/>
  <c r="D28"/>
  <c r="I18"/>
  <c r="I17"/>
  <c r="I16"/>
  <c r="I15"/>
  <c r="I14"/>
  <c r="I13"/>
  <c r="I12"/>
  <c r="I11"/>
  <c r="I10"/>
  <c r="I9"/>
  <c r="I8"/>
  <c r="I7"/>
  <c r="I6"/>
  <c r="I5"/>
  <c r="I4"/>
  <c r="I3"/>
  <c r="D17"/>
  <c r="D16"/>
  <c r="D15"/>
  <c r="D14"/>
  <c r="D13"/>
  <c r="D12"/>
  <c r="D11"/>
  <c r="D10"/>
  <c r="D9"/>
  <c r="D8"/>
  <c r="D7"/>
  <c r="D6"/>
  <c r="D5"/>
  <c r="D4"/>
  <c r="D3"/>
  <c r="E5" i="5" l="1"/>
  <c r="E18"/>
  <c r="E17"/>
  <c r="E4"/>
  <c r="E8"/>
  <c r="E12"/>
  <c r="E16"/>
  <c r="E20"/>
  <c r="E7"/>
  <c r="E11"/>
  <c r="E15"/>
  <c r="E19"/>
  <c r="E6"/>
  <c r="E10"/>
  <c r="E14"/>
  <c r="B15" i="6"/>
  <c r="L21" i="5"/>
  <c r="E15" i="6"/>
  <c r="G21" i="5"/>
  <c r="I4"/>
  <c r="C21"/>
  <c r="K21"/>
  <c r="I6"/>
  <c r="I8"/>
  <c r="I10"/>
  <c r="I12"/>
  <c r="I18"/>
  <c r="I20"/>
  <c r="I5"/>
  <c r="I7"/>
  <c r="I9"/>
  <c r="I11"/>
  <c r="I13"/>
  <c r="I19"/>
  <c r="C7" i="6"/>
  <c r="C6"/>
  <c r="G8"/>
  <c r="G7"/>
  <c r="F6"/>
  <c r="F7"/>
</calcChain>
</file>

<file path=xl/sharedStrings.xml><?xml version="1.0" encoding="utf-8"?>
<sst xmlns="http://schemas.openxmlformats.org/spreadsheetml/2006/main" count="149" uniqueCount="114">
  <si>
    <t>Year</t>
  </si>
  <si>
    <t>Count of All Venture Capital Deals</t>
  </si>
  <si>
    <t>Number of Deals with CVC Involvement</t>
  </si>
  <si>
    <t>Calculated Percentage of Deals with Corporate VC Involvement</t>
  </si>
  <si>
    <t>$M Average Amount of CVC Participation</t>
  </si>
  <si>
    <t>Total VC Investment $M</t>
  </si>
  <si>
    <t>Total CVC Investment $M</t>
  </si>
  <si>
    <t>Calculated Percentage of Dollars Coming from CVCs</t>
  </si>
  <si>
    <t>$M Average Amount of All VC Deals</t>
  </si>
  <si>
    <t>Source:  PricewaterhouseCoopers/National Venture Capital Association MoneyTree™ Report, Data:  Thomson Reuters</t>
  </si>
  <si>
    <t>Recent Quarters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</si>
  <si>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</si>
  <si>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</si>
  <si>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</si>
  <si>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</si>
  <si>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</si>
  <si>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</si>
  <si>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</si>
  <si>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</si>
  <si>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</si>
  <si>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</si>
  <si>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</si>
  <si>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</si>
  <si>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</si>
  <si>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MoneyTree Sector</t>
  </si>
  <si>
    <t>Total # Sector Deals</t>
  </si>
  <si>
    <t>Average $M Per Deal</t>
  </si>
  <si>
    <t># Deals with CVC Participation</t>
  </si>
  <si>
    <t>Avg. CVC investment in Those Rounds Participated In</t>
  </si>
  <si>
    <t>$ CVC Investment</t>
  </si>
  <si>
    <t>Biotechnology</t>
  </si>
  <si>
    <t>Business Products and Services</t>
  </si>
  <si>
    <t>Computers and Peripherals</t>
  </si>
  <si>
    <t>Consumer Products and Services</t>
  </si>
  <si>
    <t>Electronics/Instrumentation</t>
  </si>
  <si>
    <t>Financial Services</t>
  </si>
  <si>
    <t>Healthcare Services</t>
  </si>
  <si>
    <t>Industrial/Energy</t>
  </si>
  <si>
    <t>IT Services</t>
  </si>
  <si>
    <t>Media and Entertainment</t>
  </si>
  <si>
    <t>Medical Devices and Equipment</t>
  </si>
  <si>
    <t>Networking and Equipment</t>
  </si>
  <si>
    <t>Retailing/Distribution</t>
  </si>
  <si>
    <t>Semiconductors</t>
  </si>
  <si>
    <t>Software</t>
  </si>
  <si>
    <t>Telecommunications</t>
  </si>
  <si>
    <t>Total $M Invested in that Sector by All VC Types</t>
  </si>
  <si>
    <t>1999</t>
  </si>
  <si>
    <t>2000</t>
  </si>
  <si>
    <t>2010</t>
  </si>
  <si>
    <t>All sectors - US Venture Capital</t>
  </si>
  <si>
    <t>Total # Deals</t>
  </si>
  <si>
    <t>% of Total Deals</t>
  </si>
  <si>
    <t>$M Invested</t>
  </si>
  <si>
    <t>% of Total Investment</t>
  </si>
  <si>
    <t xml:space="preserve">  </t>
  </si>
  <si>
    <t>% of Clean Tech deals</t>
  </si>
  <si>
    <t>% of Clean Tech $</t>
  </si>
  <si>
    <t>% of CVC Investment $</t>
  </si>
  <si>
    <t>% of Deals with CVC Involvement</t>
  </si>
  <si>
    <t>CVC % of $ In Sector</t>
  </si>
  <si>
    <t>Clean Technology Deals Only</t>
  </si>
  <si>
    <t>Corporate VC Investment Deals  in Clean Technology companies</t>
  </si>
  <si>
    <t>Total Corporate VC Investment</t>
  </si>
  <si>
    <t>Chart #1</t>
  </si>
  <si>
    <t>Chart #2</t>
  </si>
  <si>
    <t># Deals</t>
  </si>
  <si>
    <t>% of Total CVC Investment Going to Clean Tech</t>
  </si>
  <si>
    <t>Recent Quarterly Investment</t>
  </si>
  <si>
    <t>Other*</t>
  </si>
  <si>
    <t>Total Venture Capital and Corporate Venture Capital in Energy and Clean Tech Deals</t>
  </si>
  <si>
    <t>Total Venture Capital and Corporate Venture Capital by Sector</t>
  </si>
  <si>
    <t>Corporate Venture Capital Group Investment Analysis 1995 Through Q3 2013</t>
  </si>
  <si>
    <t># Disclosed CVC Firms Investing During Period</t>
  </si>
  <si>
    <t>9M 2013</t>
  </si>
  <si>
    <t># Disclosed CVC Firms Investing in LS During Period</t>
  </si>
  <si>
    <t>Count of All LS Venture Capital Deals</t>
  </si>
  <si>
    <t>Note: Life Science investing consists of the MoneyTree Biotech/Pharma and Med Devices categories. It does not include Healthcare Services.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</si>
  <si>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</si>
  <si>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</si>
  <si>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</si>
  <si>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</si>
  <si>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</si>
  <si>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</si>
  <si>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</si>
  <si>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</si>
  <si>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</si>
  <si>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</si>
  <si>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</si>
  <si>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</si>
  <si>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</si>
  <si>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</si>
  <si>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</si>
  <si>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</si>
  <si>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</si>
  <si>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</si>
  <si>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</si>
  <si>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</si>
  <si>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</si>
  <si>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</si>
  <si>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</si>
  <si>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</si>
  <si>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</si>
  <si>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</si>
  <si>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</si>
  <si>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Number of LS Deals with CVC Involvement</t>
  </si>
  <si>
    <t>Life Science (LS) Investing by Corporate Venture Capital Groups 1995 Through Q3 2013</t>
  </si>
  <si>
    <t>Calculated Percentage of LS Deals with Corporate VC Involvement</t>
  </si>
  <si>
    <t>$M Average Amount of All LS Deals</t>
  </si>
  <si>
    <t>$M Average Amount of CVC Participation in LS Deals</t>
  </si>
  <si>
    <t>Total LS VC Investment $M</t>
  </si>
  <si>
    <t>Total CVC LS Investment $M</t>
  </si>
  <si>
    <t>% of Total VC Investment $</t>
  </si>
  <si>
    <t>CVC $ Over-weighting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</si>
</sst>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#,##0.0"/>
    <numFmt numFmtId="166" formatCode="&quot;$&quot;#,##0.00"/>
    <numFmt numFmtId="167" formatCode="_(* #,##0_);_(* \(#,##0\);_(* &quot;-&quot;??_);_(@_)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 val="doubleAccounting"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47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9"/>
      </patternFill>
    </fill>
    <fill>
      <patternFill patternType="solid">
        <fgColor rgb="FF92D050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Border="0" applyAlignment="0" applyProtection="0">
      <alignment vertical="top"/>
      <protection locked="0"/>
    </xf>
    <xf numFmtId="0" fontId="5" fillId="0" borderId="0" applyNumberFormat="0" applyBorder="0" applyAlignment="0" applyProtection="0">
      <alignment vertical="top"/>
      <protection locked="0"/>
    </xf>
    <xf numFmtId="0" fontId="5" fillId="0" borderId="0" applyNumberFormat="0" applyBorder="0" applyAlignment="0" applyProtection="0">
      <alignment vertical="top"/>
      <protection locked="0"/>
    </xf>
    <xf numFmtId="0" fontId="9" fillId="0" borderId="0"/>
    <xf numFmtId="0" fontId="4" fillId="0" borderId="0"/>
    <xf numFmtId="43" fontId="4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9">
    <xf numFmtId="0" fontId="0" fillId="0" borderId="0" xfId="0" applyFont="1">
      <alignment vertical="top"/>
      <protection locked="0"/>
    </xf>
    <xf numFmtId="0" fontId="2" fillId="0" borderId="0" xfId="1" applyFont="1" applyAlignment="1">
      <alignment horizontal="left"/>
      <protection locked="0"/>
    </xf>
    <xf numFmtId="0" fontId="0" fillId="0" borderId="0" xfId="1" applyFont="1" applyAlignment="1">
      <alignment horizontal="left" vertical="top" wrapText="1"/>
      <protection locked="0"/>
    </xf>
    <xf numFmtId="0" fontId="0" fillId="0" borderId="0" xfId="1" applyFont="1">
      <alignment vertical="top"/>
      <protection locked="0"/>
    </xf>
    <xf numFmtId="0" fontId="2" fillId="0" borderId="1" xfId="1" applyFont="1" applyBorder="1" applyAlignment="1">
      <alignment horizontal="center" wrapText="1"/>
      <protection locked="0"/>
    </xf>
    <xf numFmtId="0" fontId="3" fillId="0" borderId="0" xfId="1" applyFont="1" applyAlignment="1">
      <alignment horizontal="left" vertical="top"/>
      <protection locked="0"/>
    </xf>
    <xf numFmtId="0" fontId="5" fillId="0" borderId="0" xfId="1" applyFont="1">
      <alignment vertical="top"/>
      <protection locked="0"/>
    </xf>
    <xf numFmtId="0" fontId="1" fillId="0" borderId="0" xfId="1" applyFont="1" applyAlignment="1">
      <alignment horizontal="left" vertical="top" wrapText="1"/>
      <protection locked="0"/>
    </xf>
    <xf numFmtId="0" fontId="2" fillId="2" borderId="1" xfId="1" applyFont="1" applyFill="1" applyBorder="1" applyAlignment="1">
      <alignment horizontal="center" wrapText="1"/>
      <protection locked="0"/>
    </xf>
    <xf numFmtId="166" fontId="4" fillId="3" borderId="0" xfId="1" applyNumberFormat="1" applyFont="1" applyFill="1" applyBorder="1" applyAlignment="1" applyProtection="1"/>
    <xf numFmtId="0" fontId="7" fillId="0" borderId="0" xfId="1" applyFont="1" applyAlignment="1">
      <alignment horizontal="left" vertical="top" wrapText="1"/>
      <protection locked="0"/>
    </xf>
    <xf numFmtId="0" fontId="7" fillId="0" borderId="0" xfId="1" applyFont="1">
      <alignment vertical="top"/>
      <protection locked="0"/>
    </xf>
    <xf numFmtId="0" fontId="0" fillId="0" borderId="0" xfId="0" applyAlignment="1" applyProtection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center" wrapText="1"/>
    </xf>
    <xf numFmtId="167" fontId="0" fillId="0" borderId="0" xfId="1" applyNumberFormat="1" applyFont="1" applyAlignment="1" applyProtection="1"/>
    <xf numFmtId="43" fontId="4" fillId="0" borderId="0" xfId="1" applyNumberFormat="1" applyFont="1" applyFill="1" applyBorder="1" applyAlignment="1" applyProtection="1">
      <alignment horizontal="right"/>
    </xf>
    <xf numFmtId="0" fontId="5" fillId="0" borderId="0" xfId="0" applyFont="1">
      <alignment vertical="top"/>
      <protection locked="0"/>
    </xf>
    <xf numFmtId="165" fontId="5" fillId="0" borderId="0" xfId="1" applyNumberFormat="1">
      <alignment vertical="top"/>
      <protection locked="0"/>
    </xf>
    <xf numFmtId="10" fontId="5" fillId="0" borderId="0" xfId="2" applyNumberFormat="1" applyBorder="1" applyAlignment="1" applyProtection="1">
      <alignment horizontal="right"/>
    </xf>
    <xf numFmtId="0" fontId="8" fillId="4" borderId="0" xfId="0" applyNumberFormat="1" applyFont="1" applyFill="1" applyBorder="1" applyAlignment="1" applyProtection="1">
      <alignment horizontal="center" wrapText="1"/>
    </xf>
    <xf numFmtId="167" fontId="0" fillId="4" borderId="0" xfId="1" applyNumberFormat="1" applyFont="1" applyFill="1" applyAlignment="1" applyProtection="1"/>
    <xf numFmtId="0" fontId="0" fillId="0" borderId="0" xfId="0" applyFont="1" applyFill="1">
      <alignment vertical="top"/>
      <protection locked="0"/>
    </xf>
    <xf numFmtId="167" fontId="0" fillId="0" borderId="0" xfId="1" applyNumberFormat="1" applyFont="1" applyFill="1" applyAlignment="1" applyProtection="1"/>
    <xf numFmtId="164" fontId="5" fillId="0" borderId="0" xfId="2" applyNumberFormat="1" applyBorder="1" applyAlignment="1" applyProtection="1">
      <alignment horizontal="right"/>
    </xf>
    <xf numFmtId="164" fontId="5" fillId="0" borderId="0" xfId="2" applyNumberFormat="1" applyFill="1" applyBorder="1" applyAlignment="1" applyProtection="1">
      <alignment horizontal="right"/>
    </xf>
    <xf numFmtId="164" fontId="4" fillId="0" borderId="0" xfId="1" applyNumberFormat="1" applyFont="1" applyFill="1" applyBorder="1" applyAlignment="1" applyProtection="1">
      <alignment horizontal="right"/>
    </xf>
    <xf numFmtId="0" fontId="4" fillId="0" borderId="0" xfId="4" applyFont="1"/>
    <xf numFmtId="166" fontId="5" fillId="0" borderId="0" xfId="1" applyNumberFormat="1" applyBorder="1" applyAlignment="1" applyProtection="1">
      <alignment horizontal="right"/>
    </xf>
    <xf numFmtId="166" fontId="5" fillId="0" borderId="0" xfId="1" applyNumberFormat="1">
      <alignment vertical="top"/>
      <protection locked="0"/>
    </xf>
    <xf numFmtId="0" fontId="4" fillId="0" borderId="0" xfId="4"/>
    <xf numFmtId="4" fontId="4" fillId="0" borderId="0" xfId="4" applyNumberFormat="1" applyFont="1" applyFill="1" applyBorder="1" applyAlignment="1" applyProtection="1">
      <alignment horizontal="right"/>
    </xf>
    <xf numFmtId="4" fontId="4" fillId="0" borderId="0" xfId="4" applyNumberFormat="1" applyFont="1" applyFill="1" applyBorder="1" applyAlignment="1" applyProtection="1">
      <alignment horizontal="right"/>
    </xf>
    <xf numFmtId="0" fontId="4" fillId="0" borderId="0" xfId="4"/>
    <xf numFmtId="4" fontId="4" fillId="0" borderId="0" xfId="4" applyNumberFormat="1" applyFont="1" applyFill="1" applyBorder="1" applyAlignment="1" applyProtection="1">
      <alignment horizontal="right"/>
    </xf>
    <xf numFmtId="4" fontId="4" fillId="0" borderId="0" xfId="4" applyNumberFormat="1" applyFont="1" applyFill="1" applyBorder="1" applyAlignment="1" applyProtection="1">
      <alignment horizontal="right"/>
    </xf>
    <xf numFmtId="0" fontId="5" fillId="0" borderId="0" xfId="1" applyFont="1" applyAlignment="1">
      <alignment horizontal="left" vertical="top" wrapText="1"/>
      <protection locked="0"/>
    </xf>
    <xf numFmtId="0" fontId="4" fillId="0" borderId="0" xfId="4"/>
    <xf numFmtId="0" fontId="2" fillId="0" borderId="0" xfId="0" applyFont="1">
      <alignment vertical="top"/>
      <protection locked="0"/>
    </xf>
    <xf numFmtId="0" fontId="2" fillId="0" borderId="0" xfId="0" quotePrefix="1" applyFont="1">
      <alignment vertical="top"/>
      <protection locked="0"/>
    </xf>
    <xf numFmtId="4" fontId="5" fillId="0" borderId="0" xfId="1" applyNumberFormat="1" applyAlignment="1" applyProtection="1"/>
    <xf numFmtId="166" fontId="10" fillId="0" borderId="0" xfId="1" applyNumberFormat="1" applyFont="1" applyBorder="1" applyAlignment="1" applyProtection="1">
      <alignment horizontal="right"/>
    </xf>
    <xf numFmtId="4" fontId="10" fillId="0" borderId="0" xfId="1" applyNumberFormat="1" applyFont="1" applyAlignment="1" applyProtection="1"/>
    <xf numFmtId="8" fontId="4" fillId="4" borderId="0" xfId="1" applyNumberFormat="1" applyFont="1" applyFill="1" applyBorder="1" applyAlignment="1" applyProtection="1">
      <alignment horizontal="right"/>
    </xf>
    <xf numFmtId="8" fontId="4" fillId="4" borderId="0" xfId="1" quotePrefix="1" applyNumberFormat="1" applyFont="1" applyFill="1" applyBorder="1" applyAlignment="1" applyProtection="1">
      <alignment horizontal="right"/>
    </xf>
    <xf numFmtId="0" fontId="3" fillId="0" borderId="0" xfId="1" applyFont="1" applyFill="1" applyAlignment="1">
      <alignment horizontal="left" vertical="top"/>
      <protection locked="0"/>
    </xf>
    <xf numFmtId="0" fontId="0" fillId="0" borderId="0" xfId="0" applyFill="1" applyAlignment="1" applyProtection="1"/>
    <xf numFmtId="164" fontId="0" fillId="0" borderId="0" xfId="1" applyNumberFormat="1" applyFont="1" applyFill="1">
      <alignment vertical="top"/>
      <protection locked="0"/>
    </xf>
    <xf numFmtId="166" fontId="4" fillId="0" borderId="0" xfId="1" applyNumberFormat="1" applyFont="1" applyFill="1" applyBorder="1" applyAlignment="1" applyProtection="1"/>
    <xf numFmtId="165" fontId="5" fillId="0" borderId="0" xfId="1" applyNumberFormat="1" applyFill="1" applyBorder="1" applyAlignment="1" applyProtection="1">
      <alignment horizontal="right"/>
    </xf>
    <xf numFmtId="0" fontId="7" fillId="0" borderId="0" xfId="1" applyFont="1" applyFill="1">
      <alignment vertical="top"/>
      <protection locked="0"/>
    </xf>
    <xf numFmtId="0" fontId="7" fillId="0" borderId="0" xfId="1" applyFont="1" applyFill="1" applyAlignment="1">
      <alignment horizontal="left" vertical="top" wrapText="1"/>
      <protection locked="0"/>
    </xf>
    <xf numFmtId="0" fontId="1" fillId="0" borderId="0" xfId="1" applyFont="1" applyFill="1" applyAlignment="1">
      <alignment horizontal="left" vertical="top" wrapText="1"/>
      <protection locked="0"/>
    </xf>
    <xf numFmtId="3" fontId="6" fillId="0" borderId="0" xfId="1" applyNumberFormat="1" applyFont="1" applyFill="1" applyAlignment="1" applyProtection="1"/>
    <xf numFmtId="164" fontId="6" fillId="0" borderId="0" xfId="1" applyNumberFormat="1" applyFont="1" applyFill="1" applyAlignment="1" applyProtection="1"/>
    <xf numFmtId="166" fontId="6" fillId="0" borderId="0" xfId="1" applyNumberFormat="1" applyFont="1" applyFill="1" applyAlignment="1" applyProtection="1"/>
    <xf numFmtId="165" fontId="5" fillId="0" borderId="0" xfId="1" applyNumberFormat="1" applyFill="1" applyBorder="1" applyAlignment="1" applyProtection="1"/>
    <xf numFmtId="164" fontId="6" fillId="0" borderId="0" xfId="1" applyNumberFormat="1" applyFont="1" applyFill="1">
      <alignment vertical="top"/>
      <protection locked="0"/>
    </xf>
    <xf numFmtId="0" fontId="6" fillId="0" borderId="0" xfId="1" applyFont="1" applyFill="1">
      <alignment vertical="top"/>
      <protection locked="0"/>
    </xf>
    <xf numFmtId="0" fontId="5" fillId="0" borderId="0" xfId="1" applyFont="1" applyFill="1" applyAlignment="1">
      <alignment horizontal="left" vertical="top" wrapText="1"/>
      <protection locked="0"/>
    </xf>
    <xf numFmtId="3" fontId="0" fillId="0" borderId="0" xfId="1" applyNumberFormat="1" applyFont="1" applyFill="1" applyAlignment="1" applyProtection="1"/>
    <xf numFmtId="0" fontId="4" fillId="0" borderId="0" xfId="4" applyFill="1"/>
    <xf numFmtId="0" fontId="9" fillId="0" borderId="0" xfId="3"/>
    <xf numFmtId="3" fontId="5" fillId="0" borderId="0" xfId="1" applyNumberFormat="1" applyAlignment="1" applyProtection="1"/>
    <xf numFmtId="3" fontId="5" fillId="0" borderId="0" xfId="1" applyNumberFormat="1">
      <alignment vertical="top"/>
      <protection locked="0"/>
    </xf>
    <xf numFmtId="0" fontId="8" fillId="5" borderId="0" xfId="0" applyNumberFormat="1" applyFont="1" applyFill="1" applyBorder="1" applyAlignment="1" applyProtection="1">
      <alignment horizontal="center" wrapText="1"/>
    </xf>
    <xf numFmtId="164" fontId="5" fillId="5" borderId="0" xfId="2" applyNumberFormat="1" applyFill="1">
      <alignment vertical="top"/>
      <protection locked="0"/>
    </xf>
    <xf numFmtId="164" fontId="10" fillId="5" borderId="0" xfId="2" applyNumberFormat="1" applyFont="1" applyFill="1">
      <alignment vertical="top"/>
      <protection locked="0"/>
    </xf>
    <xf numFmtId="0" fontId="8" fillId="6" borderId="0" xfId="0" applyNumberFormat="1" applyFont="1" applyFill="1" applyBorder="1" applyAlignment="1" applyProtection="1">
      <alignment horizontal="center" wrapText="1"/>
    </xf>
    <xf numFmtId="0" fontId="8" fillId="7" borderId="0" xfId="0" applyNumberFormat="1" applyFont="1" applyFill="1" applyBorder="1" applyAlignment="1" applyProtection="1">
      <alignment horizontal="center" wrapText="1"/>
    </xf>
    <xf numFmtId="164" fontId="5" fillId="7" borderId="0" xfId="2" applyNumberFormat="1" applyFill="1">
      <alignment vertical="top"/>
      <protection locked="0"/>
    </xf>
    <xf numFmtId="164" fontId="10" fillId="7" borderId="0" xfId="2" applyNumberFormat="1" applyFont="1" applyFill="1">
      <alignment vertical="top"/>
      <protection locked="0"/>
    </xf>
    <xf numFmtId="0" fontId="5" fillId="0" borderId="0" xfId="0" applyFont="1" applyAlignment="1" applyProtection="1"/>
    <xf numFmtId="0" fontId="0" fillId="0" borderId="0" xfId="0" applyFont="1" applyAlignment="1" applyProtection="1"/>
    <xf numFmtId="167" fontId="0" fillId="7" borderId="0" xfId="1" applyNumberFormat="1" applyFont="1" applyFill="1" applyAlignment="1" applyProtection="1"/>
    <xf numFmtId="164" fontId="5" fillId="7" borderId="0" xfId="2" applyNumberFormat="1" applyFill="1" applyBorder="1" applyAlignment="1" applyProtection="1">
      <alignment horizontal="right"/>
    </xf>
    <xf numFmtId="8" fontId="4" fillId="0" borderId="0" xfId="1" applyNumberFormat="1" applyFont="1" applyFill="1" applyBorder="1" applyAlignment="1" applyProtection="1">
      <alignment horizontal="right"/>
    </xf>
    <xf numFmtId="0" fontId="2" fillId="7" borderId="0" xfId="0" applyNumberFormat="1" applyFont="1" applyFill="1" applyBorder="1" applyAlignment="1" applyProtection="1">
      <alignment horizontal="center" wrapText="1"/>
    </xf>
    <xf numFmtId="8" fontId="5" fillId="7" borderId="0" xfId="1" applyNumberFormat="1" applyFont="1" applyFill="1" applyBorder="1" applyAlignment="1" applyProtection="1">
      <alignment horizontal="right"/>
    </xf>
    <xf numFmtId="164" fontId="5" fillId="7" borderId="0" xfId="2" applyNumberFormat="1" applyFont="1" applyFill="1" applyBorder="1" applyAlignment="1" applyProtection="1">
      <alignment horizontal="right"/>
    </xf>
    <xf numFmtId="0" fontId="2" fillId="0" borderId="0" xfId="1" applyFont="1" applyFill="1" applyAlignment="1">
      <alignment horizontal="left" vertical="top"/>
      <protection locked="0"/>
    </xf>
    <xf numFmtId="0" fontId="2" fillId="8" borderId="1" xfId="1" applyFont="1" applyFill="1" applyBorder="1" applyAlignment="1">
      <alignment horizontal="center" wrapText="1"/>
      <protection locked="0"/>
    </xf>
    <xf numFmtId="0" fontId="2" fillId="10" borderId="1" xfId="1" applyFont="1" applyFill="1" applyBorder="1" applyAlignment="1">
      <alignment horizontal="center" wrapText="1"/>
      <protection locked="0"/>
    </xf>
    <xf numFmtId="165" fontId="4" fillId="5" borderId="0" xfId="4" applyNumberFormat="1" applyFont="1" applyFill="1" applyBorder="1" applyAlignment="1" applyProtection="1">
      <alignment horizontal="right"/>
    </xf>
    <xf numFmtId="165" fontId="5" fillId="5" borderId="0" xfId="1" applyNumberFormat="1" applyFill="1" applyBorder="1" applyAlignment="1" applyProtection="1">
      <alignment horizontal="right"/>
    </xf>
    <xf numFmtId="164" fontId="0" fillId="10" borderId="0" xfId="1" applyNumberFormat="1" applyFont="1" applyFill="1">
      <alignment vertical="top"/>
      <protection locked="0"/>
    </xf>
    <xf numFmtId="3" fontId="0" fillId="9" borderId="0" xfId="1" applyNumberFormat="1" applyFont="1" applyFill="1" applyAlignment="1" applyProtection="1"/>
    <xf numFmtId="164" fontId="0" fillId="8" borderId="0" xfId="1" applyNumberFormat="1" applyFont="1" applyFill="1">
      <alignment vertical="top"/>
      <protection locked="0"/>
    </xf>
    <xf numFmtId="0" fontId="2" fillId="11" borderId="1" xfId="1" applyFont="1" applyFill="1" applyBorder="1" applyAlignment="1">
      <alignment horizontal="center" wrapText="1"/>
      <protection locked="0"/>
    </xf>
    <xf numFmtId="3" fontId="0" fillId="12" borderId="0" xfId="1" applyNumberFormat="1" applyFont="1" applyFill="1" applyAlignment="1" applyProtection="1"/>
    <xf numFmtId="167" fontId="4" fillId="12" borderId="0" xfId="5" applyNumberFormat="1" applyFont="1" applyFill="1"/>
    <xf numFmtId="164" fontId="0" fillId="11" borderId="0" xfId="1" applyNumberFormat="1" applyFont="1" applyFill="1">
      <alignment vertical="top"/>
      <protection locked="0"/>
    </xf>
    <xf numFmtId="3" fontId="1" fillId="12" borderId="0" xfId="1" applyNumberFormat="1" applyFont="1" applyFill="1" applyAlignment="1" applyProtection="1"/>
    <xf numFmtId="3" fontId="5" fillId="12" borderId="0" xfId="1" applyNumberFormat="1" applyFont="1" applyFill="1" applyAlignment="1" applyProtection="1"/>
    <xf numFmtId="0" fontId="5" fillId="12" borderId="0" xfId="1" applyFont="1" applyFill="1" applyAlignment="1" applyProtection="1"/>
    <xf numFmtId="0" fontId="7" fillId="12" borderId="0" xfId="1" applyFont="1" applyFill="1" applyAlignment="1" applyProtection="1"/>
    <xf numFmtId="3" fontId="7" fillId="12" borderId="0" xfId="1" applyNumberFormat="1" applyFont="1" applyFill="1" applyAlignment="1" applyProtection="1"/>
    <xf numFmtId="165" fontId="5" fillId="5" borderId="1" xfId="1" applyNumberFormat="1" applyFill="1" applyBorder="1" applyAlignment="1">
      <alignment horizontal="center" wrapText="1"/>
      <protection locked="0"/>
    </xf>
    <xf numFmtId="165" fontId="5" fillId="5" borderId="0" xfId="1" applyNumberFormat="1" applyFill="1" applyBorder="1" applyAlignment="1" applyProtection="1"/>
    <xf numFmtId="165" fontId="5" fillId="5" borderId="0" xfId="1" applyNumberFormat="1" applyFill="1" applyAlignment="1" applyProtection="1"/>
    <xf numFmtId="165" fontId="5" fillId="5" borderId="0" xfId="1" applyNumberFormat="1" applyFont="1" applyFill="1" applyAlignment="1" applyProtection="1"/>
    <xf numFmtId="165" fontId="5" fillId="5" borderId="0" xfId="1" applyNumberFormat="1" applyFill="1">
      <alignment vertical="top"/>
      <protection locked="0"/>
    </xf>
    <xf numFmtId="3" fontId="5" fillId="6" borderId="0" xfId="1" applyNumberFormat="1" applyFill="1" applyAlignment="1" applyProtection="1"/>
    <xf numFmtId="166" fontId="5" fillId="6" borderId="0" xfId="1" applyNumberFormat="1" applyFill="1" applyBorder="1" applyAlignment="1" applyProtection="1">
      <alignment horizontal="right"/>
    </xf>
    <xf numFmtId="4" fontId="5" fillId="6" borderId="0" xfId="1" applyNumberFormat="1" applyFill="1" applyAlignment="1" applyProtection="1"/>
    <xf numFmtId="4" fontId="10" fillId="6" borderId="0" xfId="1" applyNumberFormat="1" applyFont="1" applyFill="1" applyAlignment="1" applyProtection="1"/>
    <xf numFmtId="0" fontId="8" fillId="9" borderId="0" xfId="0" applyNumberFormat="1" applyFont="1" applyFill="1" applyBorder="1" applyAlignment="1" applyProtection="1">
      <alignment horizontal="center" wrapText="1"/>
    </xf>
    <xf numFmtId="164" fontId="5" fillId="9" borderId="0" xfId="2" applyNumberFormat="1" applyFill="1">
      <alignment vertical="top"/>
      <protection locked="0"/>
    </xf>
    <xf numFmtId="164" fontId="10" fillId="9" borderId="0" xfId="2" applyNumberFormat="1" applyFont="1" applyFill="1">
      <alignment vertical="top"/>
      <protection locked="0"/>
    </xf>
    <xf numFmtId="3" fontId="10" fillId="0" borderId="0" xfId="1" applyNumberFormat="1" applyFont="1" applyAlignment="1" applyProtection="1"/>
    <xf numFmtId="3" fontId="10" fillId="6" borderId="0" xfId="1" applyNumberFormat="1" applyFont="1" applyFill="1" applyAlignment="1" applyProtection="1"/>
    <xf numFmtId="166" fontId="10" fillId="6" borderId="0" xfId="1" applyNumberFormat="1" applyFont="1" applyFill="1" applyBorder="1" applyAlignment="1" applyProtection="1">
      <alignment horizontal="right"/>
    </xf>
    <xf numFmtId="0" fontId="9" fillId="0" borderId="0" xfId="3" applyFill="1"/>
    <xf numFmtId="165" fontId="0" fillId="0" borderId="0" xfId="0" applyNumberFormat="1" applyFont="1">
      <alignment vertical="top"/>
      <protection locked="0"/>
    </xf>
    <xf numFmtId="0" fontId="2" fillId="0" borderId="0" xfId="0" quotePrefix="1" applyFont="1" applyFill="1">
      <alignment vertical="top"/>
      <protection locked="0"/>
    </xf>
    <xf numFmtId="0" fontId="4" fillId="0" borderId="0" xfId="4"/>
    <xf numFmtId="0" fontId="5" fillId="0" borderId="0" xfId="0" applyFont="1" applyAlignment="1" applyProtection="1">
      <alignment wrapText="1"/>
    </xf>
    <xf numFmtId="0" fontId="4" fillId="4" borderId="0" xfId="0" applyNumberFormat="1" applyFont="1" applyFill="1" applyBorder="1" applyAlignment="1" applyProtection="1">
      <alignment vertical="top" wrapText="1"/>
    </xf>
    <xf numFmtId="164" fontId="5" fillId="0" borderId="0" xfId="2" applyNumberFormat="1" applyBorder="1" applyAlignment="1" applyProtection="1">
      <alignment horizontal="right" vertical="top"/>
    </xf>
    <xf numFmtId="8" fontId="4" fillId="4" borderId="0" xfId="1" applyNumberFormat="1" applyFont="1" applyFill="1" applyBorder="1" applyAlignment="1" applyProtection="1">
      <alignment horizontal="right" vertical="top"/>
    </xf>
    <xf numFmtId="164" fontId="5" fillId="0" borderId="0" xfId="2" applyNumberFormat="1" applyFill="1" applyBorder="1" applyAlignment="1" applyProtection="1">
      <alignment horizontal="right" vertical="top"/>
    </xf>
    <xf numFmtId="164" fontId="4" fillId="0" borderId="0" xfId="1" applyNumberFormat="1" applyFont="1" applyFill="1" applyBorder="1" applyAlignment="1" applyProtection="1">
      <alignment horizontal="right" vertical="top"/>
    </xf>
    <xf numFmtId="3" fontId="0" fillId="0" borderId="0" xfId="0" applyNumberFormat="1" applyFont="1">
      <alignment vertical="top"/>
      <protection locked="0"/>
    </xf>
    <xf numFmtId="0" fontId="0" fillId="4" borderId="0" xfId="0" applyFont="1" applyFill="1">
      <alignment vertical="top"/>
      <protection locked="0"/>
    </xf>
    <xf numFmtId="0" fontId="5" fillId="4" borderId="0" xfId="1" applyFont="1" applyFill="1">
      <alignment vertical="top"/>
      <protection locked="0"/>
    </xf>
    <xf numFmtId="0" fontId="7" fillId="4" borderId="0" xfId="1" applyFont="1" applyFill="1">
      <alignment vertical="top"/>
      <protection locked="0"/>
    </xf>
    <xf numFmtId="167" fontId="0" fillId="0" borderId="0" xfId="0" applyNumberFormat="1" applyFont="1">
      <alignment vertical="top"/>
      <protection locked="0"/>
    </xf>
    <xf numFmtId="0" fontId="2" fillId="0" borderId="0" xfId="0" applyFont="1" applyFill="1">
      <alignment vertical="top"/>
      <protection locked="0"/>
    </xf>
    <xf numFmtId="0" fontId="2" fillId="13" borderId="1" xfId="1" applyFont="1" applyFill="1" applyBorder="1" applyAlignment="1">
      <alignment horizontal="center" wrapText="1"/>
      <protection locked="0"/>
    </xf>
  </cellXfs>
  <cellStyles count="7">
    <cellStyle name="Comma" xfId="1" builtinId="3"/>
    <cellStyle name="Comma 2" xfId="5"/>
    <cellStyle name="Normal" xfId="0" builtinId="0"/>
    <cellStyle name="Normal 2" xfId="3"/>
    <cellStyle name="Normal 3" xfId="4"/>
    <cellStyle name="Percent" xfId="2" builtinId="5"/>
    <cellStyle name="Percent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VCA%20Local/MoneyTree%202008%20Q4/xxxJST%20scratchpad%20NatlAggSpreadsheetQ4_20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US by Qtr &amp; Year"/>
      <sheetName val="by Stage of Dev"/>
      <sheetName val="by Industry"/>
      <sheetName val="Internet-Specific"/>
      <sheetName val="Cleantech"/>
      <sheetName val="First Sequence by Stage of Dev"/>
      <sheetName val="First Sequence by Industry"/>
    </sheetNames>
    <sheetDataSet>
      <sheetData sheetId="0">
        <row r="3">
          <cell r="A3">
            <v>1000000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8"/>
  <sheetViews>
    <sheetView tabSelected="1" showOutlineSymbols="0" zoomScaleNormal="100" workbookViewId="0">
      <selection activeCell="A54" sqref="A54"/>
    </sheetView>
  </sheetViews>
  <sheetFormatPr defaultRowHeight="13.2"/>
  <cols>
    <col min="1" max="9" width="13" customWidth="1"/>
    <col min="10" max="10" width="14.44140625" customWidth="1"/>
  </cols>
  <sheetData>
    <row r="1" spans="1:14">
      <c r="A1" s="1" t="s">
        <v>72</v>
      </c>
      <c r="B1" s="3"/>
      <c r="C1" s="3"/>
      <c r="E1" s="3"/>
      <c r="F1" s="3"/>
      <c r="G1" s="3"/>
      <c r="H1" s="3"/>
    </row>
    <row r="2" spans="1:14" ht="66">
      <c r="A2" s="4" t="s">
        <v>0</v>
      </c>
      <c r="B2" s="81" t="s">
        <v>1</v>
      </c>
      <c r="C2" s="81" t="s">
        <v>2</v>
      </c>
      <c r="D2" s="81" t="s">
        <v>3</v>
      </c>
      <c r="E2" s="8" t="s">
        <v>8</v>
      </c>
      <c r="F2" s="8" t="s">
        <v>4</v>
      </c>
      <c r="G2" s="82" t="s">
        <v>5</v>
      </c>
      <c r="H2" s="82" t="s">
        <v>6</v>
      </c>
      <c r="I2" s="82" t="s">
        <v>7</v>
      </c>
      <c r="J2" s="128" t="s">
        <v>73</v>
      </c>
    </row>
    <row r="3" spans="1:14">
      <c r="A3" s="2" t="s">
        <v>11</v>
      </c>
      <c r="B3" s="86">
        <v>1896</v>
      </c>
      <c r="C3" s="86">
        <v>149</v>
      </c>
      <c r="D3" s="87">
        <f t="shared" ref="D3:D17" si="0">C3/B3</f>
        <v>7.8586497890295356E-2</v>
      </c>
      <c r="E3" s="9">
        <f>G3/B3</f>
        <v>4.2271993670886081</v>
      </c>
      <c r="F3" s="9">
        <f>H3/C3</f>
        <v>3.1565771812080534</v>
      </c>
      <c r="G3" s="83">
        <v>8014.77</v>
      </c>
      <c r="H3" s="84">
        <v>470.33</v>
      </c>
      <c r="I3" s="85">
        <f t="shared" ref="I3:I20" si="1">H3/G3</f>
        <v>5.868290668353552E-2</v>
      </c>
      <c r="J3" s="123">
        <v>92</v>
      </c>
      <c r="L3" s="33"/>
      <c r="M3" s="35"/>
      <c r="N3" s="34"/>
    </row>
    <row r="4" spans="1:14">
      <c r="A4" s="2" t="s">
        <v>12</v>
      </c>
      <c r="B4" s="86">
        <v>2635</v>
      </c>
      <c r="C4" s="86">
        <v>231</v>
      </c>
      <c r="D4" s="87">
        <f t="shared" si="0"/>
        <v>8.7666034155597719E-2</v>
      </c>
      <c r="E4" s="9">
        <f t="shared" ref="E4:E20" si="2">G4/B4</f>
        <v>4.3042239089184058</v>
      </c>
      <c r="F4" s="9">
        <f t="shared" ref="F4:F20" si="3">H4/C4</f>
        <v>3.5582251082251086</v>
      </c>
      <c r="G4" s="83">
        <v>11341.63</v>
      </c>
      <c r="H4" s="84">
        <v>821.95</v>
      </c>
      <c r="I4" s="85">
        <f t="shared" si="1"/>
        <v>7.2471946272273047E-2</v>
      </c>
      <c r="J4" s="123">
        <v>122</v>
      </c>
      <c r="L4" s="33"/>
      <c r="M4" s="35"/>
      <c r="N4" s="34"/>
    </row>
    <row r="5" spans="1:14">
      <c r="A5" s="2" t="s">
        <v>13</v>
      </c>
      <c r="B5" s="86">
        <v>3222</v>
      </c>
      <c r="C5" s="86">
        <v>346</v>
      </c>
      <c r="D5" s="87">
        <f t="shared" si="0"/>
        <v>0.10738671632526381</v>
      </c>
      <c r="E5" s="9">
        <f t="shared" si="2"/>
        <v>4.6568963376784609</v>
      </c>
      <c r="F5" s="9">
        <f t="shared" si="3"/>
        <v>2.7606936416184973</v>
      </c>
      <c r="G5" s="83">
        <v>15004.52</v>
      </c>
      <c r="H5" s="84">
        <v>955.2</v>
      </c>
      <c r="I5" s="85">
        <f t="shared" si="1"/>
        <v>6.3660816873848683E-2</v>
      </c>
      <c r="J5" s="123">
        <v>133</v>
      </c>
      <c r="L5" s="33"/>
      <c r="M5" s="35"/>
      <c r="N5" s="34"/>
    </row>
    <row r="6" spans="1:14">
      <c r="A6" s="2" t="s">
        <v>14</v>
      </c>
      <c r="B6" s="86">
        <v>3727</v>
      </c>
      <c r="C6" s="86">
        <v>504</v>
      </c>
      <c r="D6" s="87">
        <f t="shared" si="0"/>
        <v>0.13522940702978267</v>
      </c>
      <c r="E6" s="9">
        <f t="shared" si="2"/>
        <v>5.760627850818353</v>
      </c>
      <c r="F6" s="9">
        <f t="shared" si="3"/>
        <v>3.5861111111111112</v>
      </c>
      <c r="G6" s="83">
        <v>21469.86</v>
      </c>
      <c r="H6" s="84">
        <v>1807.4</v>
      </c>
      <c r="I6" s="85">
        <f t="shared" si="1"/>
        <v>8.4183129279836941E-2</v>
      </c>
      <c r="J6" s="123">
        <v>160</v>
      </c>
      <c r="L6" s="33"/>
      <c r="M6" s="35"/>
      <c r="N6" s="34"/>
    </row>
    <row r="7" spans="1:14">
      <c r="A7" s="2" t="s">
        <v>47</v>
      </c>
      <c r="B7" s="86">
        <v>5596</v>
      </c>
      <c r="C7" s="86">
        <v>1198</v>
      </c>
      <c r="D7" s="87">
        <f t="shared" si="0"/>
        <v>0.21408148677626876</v>
      </c>
      <c r="E7" s="9">
        <f t="shared" si="2"/>
        <v>9.8023766976411721</v>
      </c>
      <c r="F7" s="9">
        <f t="shared" si="3"/>
        <v>6.4976544240400669</v>
      </c>
      <c r="G7" s="83">
        <v>54854.1</v>
      </c>
      <c r="H7" s="84">
        <v>7784.19</v>
      </c>
      <c r="I7" s="85">
        <f t="shared" si="1"/>
        <v>0.14190716828824099</v>
      </c>
      <c r="J7" s="123">
        <v>359</v>
      </c>
      <c r="L7" s="33"/>
      <c r="M7" s="35"/>
      <c r="N7" s="34"/>
    </row>
    <row r="8" spans="1:14">
      <c r="A8" s="2" t="s">
        <v>48</v>
      </c>
      <c r="B8" s="86">
        <v>8038</v>
      </c>
      <c r="C8" s="86">
        <v>1961</v>
      </c>
      <c r="D8" s="87">
        <f t="shared" si="0"/>
        <v>0.24396616073650162</v>
      </c>
      <c r="E8" s="9">
        <f t="shared" si="2"/>
        <v>13.079047026623538</v>
      </c>
      <c r="F8" s="9">
        <f t="shared" si="3"/>
        <v>7.7429117797042331</v>
      </c>
      <c r="G8" s="83">
        <v>105129.38</v>
      </c>
      <c r="H8" s="84">
        <v>15183.85</v>
      </c>
      <c r="I8" s="85">
        <f t="shared" si="1"/>
        <v>0.14443012980767128</v>
      </c>
      <c r="J8" s="123">
        <v>423</v>
      </c>
      <c r="L8" s="33"/>
      <c r="M8" s="35"/>
      <c r="N8" s="34"/>
    </row>
    <row r="9" spans="1:14">
      <c r="A9" s="2" t="s">
        <v>15</v>
      </c>
      <c r="B9" s="86">
        <v>4590</v>
      </c>
      <c r="C9" s="86">
        <v>962</v>
      </c>
      <c r="D9" s="87">
        <f t="shared" si="0"/>
        <v>0.20958605664488017</v>
      </c>
      <c r="E9" s="9">
        <f t="shared" si="2"/>
        <v>8.9230239651416117</v>
      </c>
      <c r="F9" s="9">
        <f t="shared" si="3"/>
        <v>4.8016424116424119</v>
      </c>
      <c r="G9" s="83">
        <v>40956.68</v>
      </c>
      <c r="H9" s="84">
        <v>4619.18</v>
      </c>
      <c r="I9" s="85">
        <f t="shared" si="1"/>
        <v>0.1127820907358702</v>
      </c>
      <c r="J9" s="123">
        <v>302</v>
      </c>
      <c r="L9" s="33"/>
      <c r="M9" s="35"/>
      <c r="N9" s="34"/>
    </row>
    <row r="10" spans="1:14">
      <c r="A10" s="2" t="s">
        <v>16</v>
      </c>
      <c r="B10" s="86">
        <v>3206</v>
      </c>
      <c r="C10" s="86">
        <v>541</v>
      </c>
      <c r="D10" s="87">
        <f t="shared" si="0"/>
        <v>0.16874610106051155</v>
      </c>
      <c r="E10" s="9">
        <f t="shared" si="2"/>
        <v>6.9170524017467248</v>
      </c>
      <c r="F10" s="9">
        <f t="shared" si="3"/>
        <v>3.5185582255083179</v>
      </c>
      <c r="G10" s="83">
        <v>22176.07</v>
      </c>
      <c r="H10" s="84">
        <v>1903.54</v>
      </c>
      <c r="I10" s="85">
        <f t="shared" si="1"/>
        <v>8.5837571760911655E-2</v>
      </c>
      <c r="J10" s="123">
        <v>208</v>
      </c>
      <c r="L10" s="33"/>
      <c r="M10" s="35"/>
      <c r="N10" s="34"/>
    </row>
    <row r="11" spans="1:14">
      <c r="A11" s="2" t="s">
        <v>17</v>
      </c>
      <c r="B11" s="86">
        <v>3028</v>
      </c>
      <c r="C11" s="86">
        <v>430</v>
      </c>
      <c r="D11" s="87">
        <f t="shared" si="0"/>
        <v>0.14200792602377807</v>
      </c>
      <c r="E11" s="9">
        <f t="shared" si="2"/>
        <v>6.5033322324966978</v>
      </c>
      <c r="F11" s="9">
        <f t="shared" si="3"/>
        <v>2.9936511627906977</v>
      </c>
      <c r="G11" s="83">
        <v>19692.09</v>
      </c>
      <c r="H11" s="84">
        <v>1287.27</v>
      </c>
      <c r="I11" s="85">
        <f t="shared" si="1"/>
        <v>6.5369902331342183E-2</v>
      </c>
      <c r="J11" s="123">
        <v>179</v>
      </c>
      <c r="L11" s="33"/>
      <c r="M11" s="35"/>
      <c r="N11" s="34"/>
    </row>
    <row r="12" spans="1:14">
      <c r="A12" s="2" t="s">
        <v>18</v>
      </c>
      <c r="B12" s="86">
        <v>3229</v>
      </c>
      <c r="C12" s="86">
        <v>531</v>
      </c>
      <c r="D12" s="87">
        <f t="shared" si="0"/>
        <v>0.16444719727469806</v>
      </c>
      <c r="E12" s="9">
        <f t="shared" si="2"/>
        <v>7.2031217095075881</v>
      </c>
      <c r="F12" s="9">
        <f t="shared" si="3"/>
        <v>2.8785875706214687</v>
      </c>
      <c r="G12" s="83">
        <v>23258.880000000001</v>
      </c>
      <c r="H12" s="84">
        <v>1528.53</v>
      </c>
      <c r="I12" s="85">
        <f t="shared" si="1"/>
        <v>6.5718125722304774E-2</v>
      </c>
      <c r="J12" s="123">
        <v>172</v>
      </c>
      <c r="L12" s="33"/>
      <c r="M12" s="35"/>
      <c r="N12" s="34"/>
    </row>
    <row r="13" spans="1:14">
      <c r="A13" s="2" t="s">
        <v>19</v>
      </c>
      <c r="B13" s="86">
        <v>3298</v>
      </c>
      <c r="C13" s="86">
        <v>543</v>
      </c>
      <c r="D13" s="87">
        <f t="shared" si="0"/>
        <v>0.16464523953911461</v>
      </c>
      <c r="E13" s="9">
        <f t="shared" si="2"/>
        <v>7.1522104305639784</v>
      </c>
      <c r="F13" s="9">
        <f t="shared" si="3"/>
        <v>2.821841620626151</v>
      </c>
      <c r="G13" s="83">
        <v>23587.99</v>
      </c>
      <c r="H13" s="84">
        <v>1532.26</v>
      </c>
      <c r="I13" s="85">
        <f t="shared" si="1"/>
        <v>6.4959328878806538E-2</v>
      </c>
      <c r="J13" s="123">
        <v>175</v>
      </c>
      <c r="L13" s="33"/>
      <c r="M13" s="35"/>
      <c r="N13" s="34"/>
    </row>
    <row r="14" spans="1:14">
      <c r="A14" s="2" t="s">
        <v>20</v>
      </c>
      <c r="B14" s="86">
        <v>3886</v>
      </c>
      <c r="C14" s="86">
        <v>796</v>
      </c>
      <c r="D14" s="87">
        <f t="shared" si="0"/>
        <v>0.20483787956767885</v>
      </c>
      <c r="E14" s="9">
        <f t="shared" si="2"/>
        <v>7.0908054554812141</v>
      </c>
      <c r="F14" s="9">
        <f t="shared" si="3"/>
        <v>3.2742462311557792</v>
      </c>
      <c r="G14" s="83">
        <v>27554.87</v>
      </c>
      <c r="H14" s="84">
        <v>2606.3000000000002</v>
      </c>
      <c r="I14" s="85">
        <f t="shared" si="1"/>
        <v>9.4585820945625954E-2</v>
      </c>
      <c r="J14" s="123">
        <v>181</v>
      </c>
      <c r="L14" s="33"/>
      <c r="M14" s="35"/>
      <c r="N14" s="34"/>
    </row>
    <row r="15" spans="1:14">
      <c r="A15" s="2" t="s">
        <v>21</v>
      </c>
      <c r="B15" s="86">
        <v>4225</v>
      </c>
      <c r="C15" s="86">
        <v>811</v>
      </c>
      <c r="D15" s="87">
        <f t="shared" si="0"/>
        <v>0.19195266272189349</v>
      </c>
      <c r="E15" s="9">
        <f t="shared" si="2"/>
        <v>7.5630556213017748</v>
      </c>
      <c r="F15" s="9">
        <f t="shared" si="3"/>
        <v>3.2763255240443896</v>
      </c>
      <c r="G15" s="83">
        <v>31953.91</v>
      </c>
      <c r="H15" s="84">
        <v>2657.1</v>
      </c>
      <c r="I15" s="85">
        <f t="shared" si="1"/>
        <v>8.3154142951519863E-2</v>
      </c>
      <c r="J15" s="123">
        <v>181</v>
      </c>
      <c r="L15" s="33"/>
      <c r="M15" s="35"/>
      <c r="N15" s="34"/>
    </row>
    <row r="16" spans="1:14" s="6" customFormat="1">
      <c r="A16" s="7" t="s">
        <v>22</v>
      </c>
      <c r="B16" s="86">
        <v>4178</v>
      </c>
      <c r="C16" s="86">
        <v>886</v>
      </c>
      <c r="D16" s="87">
        <f t="shared" si="0"/>
        <v>0.21206318812829106</v>
      </c>
      <c r="E16" s="9">
        <f t="shared" si="2"/>
        <v>7.1730971756821447</v>
      </c>
      <c r="F16" s="9">
        <f t="shared" si="3"/>
        <v>3.0566591422121894</v>
      </c>
      <c r="G16" s="83">
        <v>29969.200000000001</v>
      </c>
      <c r="H16" s="84">
        <v>2708.2</v>
      </c>
      <c r="I16" s="85">
        <f t="shared" si="1"/>
        <v>9.036610920545092E-2</v>
      </c>
      <c r="J16" s="124">
        <v>193</v>
      </c>
      <c r="L16" s="33"/>
      <c r="M16" s="35"/>
      <c r="N16" s="34"/>
    </row>
    <row r="17" spans="1:14" s="11" customFormat="1">
      <c r="A17" s="10" t="s">
        <v>23</v>
      </c>
      <c r="B17" s="86">
        <v>3147</v>
      </c>
      <c r="C17" s="86">
        <v>396</v>
      </c>
      <c r="D17" s="87">
        <f t="shared" si="0"/>
        <v>0.12583412774070543</v>
      </c>
      <c r="E17" s="9">
        <f t="shared" si="2"/>
        <v>6.431000953288847</v>
      </c>
      <c r="F17" s="9">
        <f t="shared" si="3"/>
        <v>3.3382575757575759</v>
      </c>
      <c r="G17" s="83">
        <v>20238.36</v>
      </c>
      <c r="H17" s="84">
        <v>1321.95</v>
      </c>
      <c r="I17" s="85">
        <f t="shared" si="1"/>
        <v>6.5319027826365381E-2</v>
      </c>
      <c r="J17" s="125">
        <v>128</v>
      </c>
      <c r="L17" s="33"/>
      <c r="M17" s="35"/>
      <c r="N17" s="34"/>
    </row>
    <row r="18" spans="1:14" s="11" customFormat="1">
      <c r="A18" s="10" t="s">
        <v>49</v>
      </c>
      <c r="B18" s="86">
        <v>3642</v>
      </c>
      <c r="C18" s="86">
        <v>471</v>
      </c>
      <c r="D18" s="87">
        <f>C18/B18</f>
        <v>0.12932454695222406</v>
      </c>
      <c r="E18" s="9">
        <f t="shared" si="2"/>
        <v>6.4059115870400882</v>
      </c>
      <c r="F18" s="9">
        <f t="shared" si="3"/>
        <v>4.0068577494692148</v>
      </c>
      <c r="G18" s="83">
        <v>23330.33</v>
      </c>
      <c r="H18" s="84">
        <v>1887.23</v>
      </c>
      <c r="I18" s="85">
        <f t="shared" si="1"/>
        <v>8.0891697631366541E-2</v>
      </c>
      <c r="J18" s="125">
        <v>135</v>
      </c>
      <c r="L18" s="33"/>
      <c r="M18" s="35"/>
      <c r="N18" s="34"/>
    </row>
    <row r="19" spans="1:14" s="11" customFormat="1">
      <c r="A19" s="36">
        <v>2011</v>
      </c>
      <c r="B19" s="86">
        <v>4000</v>
      </c>
      <c r="C19" s="86">
        <v>576</v>
      </c>
      <c r="D19" s="87">
        <f>C19/B19</f>
        <v>0.14399999999999999</v>
      </c>
      <c r="E19" s="9">
        <f t="shared" si="2"/>
        <v>7.41892</v>
      </c>
      <c r="F19" s="9">
        <f t="shared" si="3"/>
        <v>3.8967534722222226</v>
      </c>
      <c r="G19" s="83">
        <v>29675.68</v>
      </c>
      <c r="H19" s="84">
        <v>2244.5300000000002</v>
      </c>
      <c r="I19" s="85">
        <f t="shared" si="1"/>
        <v>7.5635335062246262E-2</v>
      </c>
      <c r="J19" s="125">
        <v>148</v>
      </c>
      <c r="L19" s="33"/>
      <c r="M19" s="35"/>
      <c r="N19" s="34"/>
    </row>
    <row r="20" spans="1:14" s="11" customFormat="1">
      <c r="A20" s="36">
        <v>2012</v>
      </c>
      <c r="B20" s="86">
        <v>3834</v>
      </c>
      <c r="C20" s="86">
        <v>586</v>
      </c>
      <c r="D20" s="87">
        <f>C20/B20</f>
        <v>0.15284298382889933</v>
      </c>
      <c r="E20" s="9">
        <f t="shared" si="2"/>
        <v>7.0830307772561296</v>
      </c>
      <c r="F20" s="9">
        <f t="shared" si="3"/>
        <v>3.7898293515358366</v>
      </c>
      <c r="G20" s="83">
        <v>27156.34</v>
      </c>
      <c r="H20" s="84">
        <v>2220.84</v>
      </c>
      <c r="I20" s="85">
        <f t="shared" si="1"/>
        <v>8.1779798014018093E-2</v>
      </c>
      <c r="J20" s="125">
        <v>145</v>
      </c>
      <c r="L20" s="37"/>
      <c r="M20" s="35"/>
      <c r="N20" s="35"/>
    </row>
    <row r="21" spans="1:14" s="11" customFormat="1">
      <c r="A21" s="36" t="s">
        <v>74</v>
      </c>
      <c r="B21" s="86">
        <v>2892</v>
      </c>
      <c r="C21" s="86">
        <v>499</v>
      </c>
      <c r="D21" s="87">
        <f>C21/B21</f>
        <v>0.17254495159059474</v>
      </c>
      <c r="E21" s="9">
        <f t="shared" ref="E21" si="4">G21/B21</f>
        <v>7.2331984785615493</v>
      </c>
      <c r="F21" s="9">
        <f t="shared" ref="F21" si="5">H21/C21</f>
        <v>4.733006012024048</v>
      </c>
      <c r="G21" s="83">
        <v>20918.41</v>
      </c>
      <c r="H21" s="84">
        <v>2361.77</v>
      </c>
      <c r="I21" s="85">
        <f t="shared" ref="I21" si="6">H21/G21</f>
        <v>0.11290389661546935</v>
      </c>
      <c r="J21" s="125">
        <v>145</v>
      </c>
      <c r="L21" s="115"/>
      <c r="M21" s="35"/>
      <c r="N21" s="35"/>
    </row>
    <row r="22" spans="1:14" s="50" customFormat="1">
      <c r="A22" s="59"/>
      <c r="B22" s="60"/>
      <c r="C22" s="60"/>
      <c r="D22" s="47"/>
      <c r="E22" s="48"/>
      <c r="F22" s="48"/>
      <c r="G22" s="49"/>
      <c r="H22" s="49"/>
      <c r="I22" s="47"/>
      <c r="L22" s="61"/>
      <c r="M22" s="35"/>
      <c r="N22" s="35"/>
    </row>
    <row r="23" spans="1:14" s="50" customFormat="1">
      <c r="A23" s="45" t="s">
        <v>9</v>
      </c>
      <c r="B23" s="46"/>
      <c r="C23" s="46"/>
      <c r="D23" s="47"/>
      <c r="E23" s="48"/>
      <c r="F23" s="48"/>
      <c r="G23" s="49"/>
      <c r="H23" s="49"/>
      <c r="I23" s="47"/>
    </row>
    <row r="24" spans="1:14" s="50" customFormat="1">
      <c r="A24" s="51"/>
      <c r="B24" s="46"/>
      <c r="C24" s="46"/>
      <c r="D24" s="47"/>
      <c r="E24" s="48"/>
      <c r="F24" s="48"/>
      <c r="G24" s="49"/>
      <c r="H24" s="49"/>
      <c r="I24" s="47"/>
    </row>
    <row r="25" spans="1:14" s="58" customFormat="1" ht="15">
      <c r="A25" s="52"/>
      <c r="B25" s="53"/>
      <c r="C25" s="53"/>
      <c r="D25" s="54"/>
      <c r="E25" s="55"/>
      <c r="F25" s="55"/>
      <c r="G25" s="56"/>
      <c r="H25" s="56"/>
      <c r="I25" s="57"/>
    </row>
    <row r="26" spans="1:14">
      <c r="A26" s="80" t="s">
        <v>68</v>
      </c>
      <c r="B26" s="2"/>
      <c r="C26" s="3"/>
      <c r="E26" s="3"/>
      <c r="F26" s="3"/>
      <c r="G26" s="18"/>
      <c r="H26" s="18"/>
    </row>
    <row r="27" spans="1:14" ht="66">
      <c r="A27" s="4" t="s">
        <v>10</v>
      </c>
      <c r="B27" s="88" t="s">
        <v>1</v>
      </c>
      <c r="C27" s="88" t="s">
        <v>2</v>
      </c>
      <c r="D27" s="88" t="s">
        <v>3</v>
      </c>
      <c r="E27" s="8" t="s">
        <v>8</v>
      </c>
      <c r="F27" s="8" t="s">
        <v>4</v>
      </c>
      <c r="G27" s="97" t="s">
        <v>5</v>
      </c>
      <c r="H27" s="97" t="s">
        <v>6</v>
      </c>
      <c r="I27" s="82" t="s">
        <v>7</v>
      </c>
    </row>
    <row r="28" spans="1:14" ht="15" customHeight="1">
      <c r="A28" s="37" t="s">
        <v>78</v>
      </c>
      <c r="B28" s="89">
        <v>906</v>
      </c>
      <c r="C28" s="90">
        <v>203</v>
      </c>
      <c r="D28" s="91">
        <f t="shared" ref="D28:D54" si="7">C28/B28</f>
        <v>0.22406181015452539</v>
      </c>
      <c r="E28" s="9">
        <f>G28/B28</f>
        <v>8.1935430463576164</v>
      </c>
      <c r="F28" s="9">
        <f>H28/C28</f>
        <v>4.07</v>
      </c>
      <c r="G28" s="98">
        <v>7423.35</v>
      </c>
      <c r="H28" s="84">
        <v>826.21</v>
      </c>
      <c r="I28" s="85">
        <f t="shared" ref="I28:I54" si="8">H28/G28</f>
        <v>0.11129880714232793</v>
      </c>
      <c r="K28" s="30"/>
      <c r="L28" s="31"/>
      <c r="M28" s="32"/>
    </row>
    <row r="29" spans="1:14" ht="15" customHeight="1">
      <c r="A29" s="37" t="s">
        <v>79</v>
      </c>
      <c r="B29" s="89">
        <v>1116</v>
      </c>
      <c r="C29" s="90">
        <v>233</v>
      </c>
      <c r="D29" s="91">
        <f t="shared" si="7"/>
        <v>0.20878136200716846</v>
      </c>
      <c r="E29" s="9">
        <f t="shared" ref="E29:E44" si="9">G29/B29</f>
        <v>7.0307347670250895</v>
      </c>
      <c r="F29" s="9">
        <f t="shared" ref="F29:F44" si="10">H29/C29</f>
        <v>3.1455793991416305</v>
      </c>
      <c r="G29" s="98">
        <v>7846.3</v>
      </c>
      <c r="H29" s="84">
        <v>732.92</v>
      </c>
      <c r="I29" s="85">
        <f t="shared" si="8"/>
        <v>9.3409632565667894E-2</v>
      </c>
      <c r="K29" s="30"/>
      <c r="L29" s="31"/>
      <c r="M29" s="32"/>
    </row>
    <row r="30" spans="1:14" ht="15" customHeight="1">
      <c r="A30" s="37" t="s">
        <v>80</v>
      </c>
      <c r="B30" s="89">
        <v>1049</v>
      </c>
      <c r="C30" s="90">
        <v>171</v>
      </c>
      <c r="D30" s="91">
        <f t="shared" si="7"/>
        <v>0.16301239275500476</v>
      </c>
      <c r="E30" s="9">
        <f t="shared" si="9"/>
        <v>7.8308293612964732</v>
      </c>
      <c r="F30" s="9">
        <f t="shared" si="10"/>
        <v>3.0835087719298242</v>
      </c>
      <c r="G30" s="98">
        <v>8214.5400000000009</v>
      </c>
      <c r="H30" s="84">
        <v>527.28</v>
      </c>
      <c r="I30" s="85">
        <f t="shared" si="8"/>
        <v>6.4188621639190979E-2</v>
      </c>
      <c r="K30" s="30"/>
      <c r="L30" s="31"/>
      <c r="M30" s="32"/>
    </row>
    <row r="31" spans="1:14" ht="15" customHeight="1">
      <c r="A31" s="37" t="s">
        <v>81</v>
      </c>
      <c r="B31" s="89">
        <v>1154</v>
      </c>
      <c r="C31" s="90">
        <v>204</v>
      </c>
      <c r="D31" s="91">
        <f t="shared" si="7"/>
        <v>0.17677642980935876</v>
      </c>
      <c r="E31" s="9">
        <f t="shared" si="9"/>
        <v>7.322573656845754</v>
      </c>
      <c r="F31" s="9">
        <f t="shared" si="10"/>
        <v>2.7974509803921568</v>
      </c>
      <c r="G31" s="98">
        <v>8450.25</v>
      </c>
      <c r="H31" s="84">
        <v>570.67999999999995</v>
      </c>
      <c r="I31" s="85">
        <f t="shared" si="8"/>
        <v>6.7534096624360218E-2</v>
      </c>
      <c r="K31" s="30"/>
      <c r="L31" s="31"/>
      <c r="M31" s="32"/>
    </row>
    <row r="32" spans="1:14" ht="15" customHeight="1">
      <c r="A32" s="37" t="s">
        <v>82</v>
      </c>
      <c r="B32" s="89">
        <v>1058</v>
      </c>
      <c r="C32" s="90">
        <v>232</v>
      </c>
      <c r="D32" s="91">
        <f t="shared" si="7"/>
        <v>0.21928166351606806</v>
      </c>
      <c r="E32" s="9">
        <f t="shared" si="9"/>
        <v>7.6649905482041589</v>
      </c>
      <c r="F32" s="9">
        <f t="shared" si="10"/>
        <v>3.0995689655172414</v>
      </c>
      <c r="G32" s="98">
        <v>8109.56</v>
      </c>
      <c r="H32" s="84">
        <v>719.1</v>
      </c>
      <c r="I32" s="85">
        <f t="shared" si="8"/>
        <v>8.867312159969222E-2</v>
      </c>
      <c r="K32" s="30"/>
      <c r="L32" s="31"/>
      <c r="M32" s="32"/>
    </row>
    <row r="33" spans="1:13" ht="15" customHeight="1">
      <c r="A33" s="37" t="s">
        <v>83</v>
      </c>
      <c r="B33" s="89">
        <v>1108</v>
      </c>
      <c r="C33" s="90">
        <v>230</v>
      </c>
      <c r="D33" s="91">
        <f t="shared" si="7"/>
        <v>0.20758122743682311</v>
      </c>
      <c r="E33" s="9">
        <f t="shared" si="9"/>
        <v>7.2494223826714794</v>
      </c>
      <c r="F33" s="9">
        <f t="shared" si="10"/>
        <v>2.8739130434782609</v>
      </c>
      <c r="G33" s="98">
        <v>8032.36</v>
      </c>
      <c r="H33" s="84">
        <v>661</v>
      </c>
      <c r="I33" s="85">
        <f t="shared" si="8"/>
        <v>8.229212834086122E-2</v>
      </c>
      <c r="K33" s="30"/>
      <c r="L33" s="31"/>
      <c r="M33" s="32"/>
    </row>
    <row r="34" spans="1:13" ht="15" customHeight="1">
      <c r="A34" s="37" t="s">
        <v>84</v>
      </c>
      <c r="B34" s="89">
        <v>1048</v>
      </c>
      <c r="C34" s="90">
        <v>252</v>
      </c>
      <c r="D34" s="91">
        <f t="shared" si="7"/>
        <v>0.24045801526717558</v>
      </c>
      <c r="E34" s="9">
        <f t="shared" si="9"/>
        <v>7.2766984732824422</v>
      </c>
      <c r="F34" s="9">
        <f t="shared" si="10"/>
        <v>3.2574206349206349</v>
      </c>
      <c r="G34" s="98">
        <v>7625.98</v>
      </c>
      <c r="H34" s="84">
        <v>820.87</v>
      </c>
      <c r="I34" s="85">
        <f t="shared" si="8"/>
        <v>0.10764124742000374</v>
      </c>
      <c r="K34" s="30"/>
      <c r="L34" s="31"/>
      <c r="M34" s="32"/>
    </row>
    <row r="35" spans="1:13" ht="15" customHeight="1">
      <c r="A35" s="37" t="s">
        <v>85</v>
      </c>
      <c r="B35" s="89">
        <v>964</v>
      </c>
      <c r="C35" s="90">
        <v>172</v>
      </c>
      <c r="D35" s="91">
        <f t="shared" si="7"/>
        <v>0.17842323651452283</v>
      </c>
      <c r="E35" s="9">
        <f t="shared" si="9"/>
        <v>6.4285373443983396</v>
      </c>
      <c r="F35" s="9">
        <f t="shared" si="10"/>
        <v>2.9490116279069767</v>
      </c>
      <c r="G35" s="98">
        <v>6197.11</v>
      </c>
      <c r="H35" s="84">
        <v>507.23</v>
      </c>
      <c r="I35" s="85">
        <f t="shared" si="8"/>
        <v>8.1849442724108504E-2</v>
      </c>
      <c r="K35" s="30"/>
      <c r="L35" s="31"/>
      <c r="M35" s="32"/>
    </row>
    <row r="36" spans="1:13" ht="15" customHeight="1">
      <c r="A36" s="37" t="s">
        <v>86</v>
      </c>
      <c r="B36" s="92">
        <v>680</v>
      </c>
      <c r="C36" s="90">
        <v>96</v>
      </c>
      <c r="D36" s="91">
        <f t="shared" si="7"/>
        <v>0.14117647058823529</v>
      </c>
      <c r="E36" s="9">
        <f t="shared" si="9"/>
        <v>5.6475735294117646</v>
      </c>
      <c r="F36" s="9">
        <f t="shared" si="10"/>
        <v>2.2901041666666666</v>
      </c>
      <c r="G36" s="98">
        <v>3840.35</v>
      </c>
      <c r="H36" s="84">
        <v>219.85</v>
      </c>
      <c r="I36" s="85">
        <f t="shared" si="8"/>
        <v>5.7247386305935656E-2</v>
      </c>
      <c r="K36" s="30"/>
      <c r="L36" s="31"/>
      <c r="M36" s="32"/>
    </row>
    <row r="37" spans="1:13" ht="15" customHeight="1">
      <c r="A37" s="37" t="s">
        <v>87</v>
      </c>
      <c r="B37" s="93">
        <v>762</v>
      </c>
      <c r="C37" s="90">
        <v>98</v>
      </c>
      <c r="D37" s="91">
        <f t="shared" si="7"/>
        <v>0.12860892388451445</v>
      </c>
      <c r="E37" s="9">
        <f t="shared" si="9"/>
        <v>6.6931627296587921</v>
      </c>
      <c r="F37" s="9">
        <f t="shared" si="10"/>
        <v>3.6122448979591835</v>
      </c>
      <c r="G37" s="98">
        <v>5100.1899999999996</v>
      </c>
      <c r="H37" s="84">
        <v>354</v>
      </c>
      <c r="I37" s="85">
        <f t="shared" si="8"/>
        <v>6.9409178873728244E-2</v>
      </c>
      <c r="K37" s="30"/>
      <c r="L37" s="31"/>
      <c r="M37" s="32"/>
    </row>
    <row r="38" spans="1:13" ht="15" customHeight="1">
      <c r="A38" s="37" t="s">
        <v>88</v>
      </c>
      <c r="B38" s="93">
        <v>764</v>
      </c>
      <c r="C38" s="90">
        <v>80</v>
      </c>
      <c r="D38" s="91">
        <f t="shared" si="7"/>
        <v>0.10471204188481675</v>
      </c>
      <c r="E38" s="9">
        <f t="shared" si="9"/>
        <v>7.0739005235602095</v>
      </c>
      <c r="F38" s="9">
        <f t="shared" si="10"/>
        <v>3.631875</v>
      </c>
      <c r="G38" s="98">
        <v>5404.46</v>
      </c>
      <c r="H38" s="84">
        <v>290.55</v>
      </c>
      <c r="I38" s="85">
        <f t="shared" si="8"/>
        <v>5.3761152825629203E-2</v>
      </c>
      <c r="K38" s="30"/>
      <c r="L38" s="31"/>
      <c r="M38" s="32"/>
    </row>
    <row r="39" spans="1:13" ht="15" customHeight="1">
      <c r="A39" s="37" t="s">
        <v>89</v>
      </c>
      <c r="B39" s="94">
        <v>941</v>
      </c>
      <c r="C39" s="90">
        <v>122</v>
      </c>
      <c r="D39" s="91">
        <f t="shared" si="7"/>
        <v>0.12964930924548354</v>
      </c>
      <c r="E39" s="9">
        <f t="shared" si="9"/>
        <v>6.2769500531349625</v>
      </c>
      <c r="F39" s="9">
        <f t="shared" si="10"/>
        <v>3.750409836065574</v>
      </c>
      <c r="G39" s="98">
        <v>5906.61</v>
      </c>
      <c r="H39" s="84">
        <v>457.55</v>
      </c>
      <c r="I39" s="85">
        <f t="shared" si="8"/>
        <v>7.7464061449799462E-2</v>
      </c>
      <c r="K39" s="30"/>
      <c r="L39" s="31"/>
      <c r="M39" s="32"/>
    </row>
    <row r="40" spans="1:13" ht="15" customHeight="1">
      <c r="A40" s="37" t="s">
        <v>90</v>
      </c>
      <c r="B40" s="95">
        <v>823</v>
      </c>
      <c r="C40" s="90">
        <v>100</v>
      </c>
      <c r="D40" s="91">
        <f t="shared" si="7"/>
        <v>0.12150668286755771</v>
      </c>
      <c r="E40" s="9">
        <f t="shared" si="9"/>
        <v>6.139987849331713</v>
      </c>
      <c r="F40" s="9">
        <f t="shared" si="10"/>
        <v>3.5402</v>
      </c>
      <c r="G40" s="98">
        <v>5053.21</v>
      </c>
      <c r="H40" s="84">
        <v>354.02</v>
      </c>
      <c r="I40" s="85">
        <f t="shared" si="8"/>
        <v>7.0058438101721479E-2</v>
      </c>
      <c r="K40" s="30"/>
      <c r="L40" s="31"/>
      <c r="M40" s="32"/>
    </row>
    <row r="41" spans="1:13" ht="15" customHeight="1">
      <c r="A41" s="37" t="s">
        <v>91</v>
      </c>
      <c r="B41" s="96">
        <v>1023</v>
      </c>
      <c r="C41" s="90">
        <v>124</v>
      </c>
      <c r="D41" s="91">
        <f t="shared" si="7"/>
        <v>0.12121212121212122</v>
      </c>
      <c r="E41" s="9">
        <f t="shared" si="9"/>
        <v>6.961173020527859</v>
      </c>
      <c r="F41" s="9">
        <f t="shared" si="10"/>
        <v>5.280241935483871</v>
      </c>
      <c r="G41" s="98">
        <v>7121.28</v>
      </c>
      <c r="H41" s="84">
        <v>654.75</v>
      </c>
      <c r="I41" s="85">
        <f t="shared" si="8"/>
        <v>9.1942740630897815E-2</v>
      </c>
      <c r="K41" s="30"/>
      <c r="L41" s="31"/>
      <c r="M41" s="32"/>
    </row>
    <row r="42" spans="1:13" ht="15" customHeight="1">
      <c r="A42" s="37" t="s">
        <v>92</v>
      </c>
      <c r="B42" s="95">
        <v>887</v>
      </c>
      <c r="C42" s="90">
        <v>113</v>
      </c>
      <c r="D42" s="91">
        <f t="shared" si="7"/>
        <v>0.1273957158962796</v>
      </c>
      <c r="E42" s="9">
        <f t="shared" si="9"/>
        <v>6.1369222096956033</v>
      </c>
      <c r="F42" s="9">
        <f t="shared" si="10"/>
        <v>3.9008849557522125</v>
      </c>
      <c r="G42" s="98">
        <v>5443.45</v>
      </c>
      <c r="H42" s="84">
        <v>440.8</v>
      </c>
      <c r="I42" s="85">
        <f t="shared" si="8"/>
        <v>8.0978056195978657E-2</v>
      </c>
      <c r="K42" s="30"/>
      <c r="L42" s="31"/>
      <c r="M42" s="32"/>
    </row>
    <row r="43" spans="1:13" ht="15" customHeight="1">
      <c r="A43" s="37" t="s">
        <v>93</v>
      </c>
      <c r="B43" s="96">
        <v>909</v>
      </c>
      <c r="C43" s="90">
        <v>134</v>
      </c>
      <c r="D43" s="91">
        <f t="shared" si="7"/>
        <v>0.1474147414741474</v>
      </c>
      <c r="E43" s="9">
        <f t="shared" si="9"/>
        <v>6.2378217821782185</v>
      </c>
      <c r="F43" s="9">
        <f t="shared" si="10"/>
        <v>3.2661194029850749</v>
      </c>
      <c r="G43" s="99">
        <v>5670.18</v>
      </c>
      <c r="H43" s="84">
        <v>437.66</v>
      </c>
      <c r="I43" s="85">
        <f t="shared" si="8"/>
        <v>7.7186262164516822E-2</v>
      </c>
      <c r="K43" s="30"/>
      <c r="L43" s="31"/>
      <c r="M43" s="32"/>
    </row>
    <row r="44" spans="1:13" s="17" customFormat="1" ht="15" customHeight="1">
      <c r="A44" s="37" t="s">
        <v>94</v>
      </c>
      <c r="B44" s="93">
        <v>905</v>
      </c>
      <c r="C44" s="90">
        <v>120</v>
      </c>
      <c r="D44" s="91">
        <f t="shared" si="7"/>
        <v>0.13259668508287292</v>
      </c>
      <c r="E44" s="9">
        <f t="shared" si="9"/>
        <v>7.2287624309392262</v>
      </c>
      <c r="F44" s="9">
        <f t="shared" si="10"/>
        <v>3.6608333333333336</v>
      </c>
      <c r="G44" s="99">
        <v>6542.03</v>
      </c>
      <c r="H44" s="84">
        <v>439.3</v>
      </c>
      <c r="I44" s="85">
        <f t="shared" si="8"/>
        <v>6.7150410499493288E-2</v>
      </c>
      <c r="K44" s="27"/>
      <c r="L44" s="32"/>
      <c r="M44" s="32"/>
    </row>
    <row r="45" spans="1:13" ht="15" customHeight="1">
      <c r="A45" s="37" t="s">
        <v>95</v>
      </c>
      <c r="B45" s="93">
        <v>1085</v>
      </c>
      <c r="C45" s="90">
        <v>161</v>
      </c>
      <c r="D45" s="91">
        <f t="shared" si="7"/>
        <v>0.14838709677419354</v>
      </c>
      <c r="E45" s="9">
        <f t="shared" ref="E45:E53" si="11">G45/B45</f>
        <v>7.5511705069124426</v>
      </c>
      <c r="F45" s="9">
        <f t="shared" ref="F45:F53" si="12">H45/C45</f>
        <v>4.466335403726708</v>
      </c>
      <c r="G45" s="99">
        <v>8193.02</v>
      </c>
      <c r="H45" s="84">
        <v>719.08</v>
      </c>
      <c r="I45" s="85">
        <f t="shared" si="8"/>
        <v>8.7767392243641537E-2</v>
      </c>
      <c r="K45" s="30"/>
      <c r="L45" s="31"/>
      <c r="M45" s="32"/>
    </row>
    <row r="46" spans="1:13" ht="15" customHeight="1">
      <c r="A46" s="37" t="s">
        <v>96</v>
      </c>
      <c r="B46" s="93">
        <v>1017</v>
      </c>
      <c r="C46" s="90">
        <v>154</v>
      </c>
      <c r="D46" s="91">
        <f t="shared" si="7"/>
        <v>0.15142576204523106</v>
      </c>
      <c r="E46" s="9">
        <f t="shared" si="11"/>
        <v>7.3980432645034417</v>
      </c>
      <c r="F46" s="9">
        <f t="shared" si="12"/>
        <v>3.6012337662337663</v>
      </c>
      <c r="G46" s="100">
        <v>7523.81</v>
      </c>
      <c r="H46" s="100">
        <v>554.59</v>
      </c>
      <c r="I46" s="85">
        <f t="shared" si="8"/>
        <v>7.3711324448650348E-2</v>
      </c>
    </row>
    <row r="47" spans="1:13">
      <c r="A47" s="2" t="s">
        <v>97</v>
      </c>
      <c r="B47" s="93">
        <v>993</v>
      </c>
      <c r="C47" s="90">
        <v>141</v>
      </c>
      <c r="D47" s="91">
        <f t="shared" si="7"/>
        <v>0.1419939577039275</v>
      </c>
      <c r="E47" s="9">
        <f t="shared" si="11"/>
        <v>7.4600906344410873</v>
      </c>
      <c r="F47" s="9">
        <f t="shared" si="12"/>
        <v>3.7700000000000005</v>
      </c>
      <c r="G47" s="101">
        <v>7407.87</v>
      </c>
      <c r="H47" s="98">
        <v>531.57000000000005</v>
      </c>
      <c r="I47" s="85">
        <f t="shared" si="8"/>
        <v>7.1757468746076816E-2</v>
      </c>
    </row>
    <row r="48" spans="1:13">
      <c r="A48" s="2" t="s">
        <v>98</v>
      </c>
      <c r="B48" s="93">
        <v>878</v>
      </c>
      <c r="C48" s="90">
        <v>145</v>
      </c>
      <c r="D48" s="91">
        <f t="shared" si="7"/>
        <v>0.16514806378132119</v>
      </c>
      <c r="E48" s="9">
        <f t="shared" si="11"/>
        <v>7.1402391799544418</v>
      </c>
      <c r="F48" s="9">
        <f t="shared" si="12"/>
        <v>3.4497241379310344</v>
      </c>
      <c r="G48" s="101">
        <v>6269.13</v>
      </c>
      <c r="H48" s="98">
        <v>500.21</v>
      </c>
      <c r="I48" s="85">
        <f t="shared" si="8"/>
        <v>7.9789380663664644E-2</v>
      </c>
    </row>
    <row r="49" spans="1:20">
      <c r="A49" s="2" t="s">
        <v>99</v>
      </c>
      <c r="B49" s="93">
        <v>979</v>
      </c>
      <c r="C49" s="90">
        <v>153</v>
      </c>
      <c r="D49" s="91">
        <f t="shared" si="7"/>
        <v>0.15628192032686414</v>
      </c>
      <c r="E49" s="9">
        <f t="shared" si="11"/>
        <v>7.5123595505617979</v>
      </c>
      <c r="F49" s="9">
        <f t="shared" si="12"/>
        <v>3.6233986928104573</v>
      </c>
      <c r="G49" s="101">
        <v>7354.6</v>
      </c>
      <c r="H49" s="98">
        <v>554.38</v>
      </c>
      <c r="I49" s="85">
        <f t="shared" si="8"/>
        <v>7.5378674571016768E-2</v>
      </c>
    </row>
    <row r="50" spans="1:20">
      <c r="A50" s="2" t="s">
        <v>100</v>
      </c>
      <c r="B50" s="93">
        <v>940</v>
      </c>
      <c r="C50" s="90">
        <v>140</v>
      </c>
      <c r="D50" s="91">
        <f t="shared" ref="D50" si="13">C50/B50</f>
        <v>0.14893617021276595</v>
      </c>
      <c r="E50" s="9">
        <f t="shared" ref="E50" si="14">G50/B50</f>
        <v>7.8240425531914894</v>
      </c>
      <c r="F50" s="9">
        <f t="shared" ref="F50" si="15">H50/C50</f>
        <v>4.8790714285714287</v>
      </c>
      <c r="G50" s="101">
        <v>7354.6</v>
      </c>
      <c r="H50" s="98">
        <v>683.07</v>
      </c>
      <c r="I50" s="85">
        <f t="shared" ref="I50" si="16">H50/G50</f>
        <v>9.2876567046474318E-2</v>
      </c>
    </row>
    <row r="51" spans="1:20">
      <c r="A51" s="36" t="s">
        <v>101</v>
      </c>
      <c r="B51" s="93">
        <v>1037</v>
      </c>
      <c r="C51" s="90">
        <v>148</v>
      </c>
      <c r="D51" s="91">
        <f t="shared" si="7"/>
        <v>0.14271938283510124</v>
      </c>
      <c r="E51" s="9">
        <f t="shared" si="11"/>
        <v>6.394937319189971</v>
      </c>
      <c r="F51" s="9">
        <f t="shared" si="12"/>
        <v>3.26472972972973</v>
      </c>
      <c r="G51" s="101">
        <v>6631.55</v>
      </c>
      <c r="H51" s="98">
        <v>483.18</v>
      </c>
      <c r="I51" s="85">
        <f t="shared" si="8"/>
        <v>7.2860794233625625E-2</v>
      </c>
    </row>
    <row r="52" spans="1:20">
      <c r="A52" s="36" t="s">
        <v>102</v>
      </c>
      <c r="B52" s="93">
        <v>906</v>
      </c>
      <c r="C52" s="90">
        <v>157</v>
      </c>
      <c r="D52" s="91">
        <f t="shared" si="7"/>
        <v>0.17328918322295805</v>
      </c>
      <c r="E52" s="9">
        <f t="shared" si="11"/>
        <v>7.4139845474613679</v>
      </c>
      <c r="F52" s="9">
        <f t="shared" si="12"/>
        <v>3.0072611464968153</v>
      </c>
      <c r="G52" s="101">
        <v>6717.07</v>
      </c>
      <c r="H52" s="98">
        <v>472.14</v>
      </c>
      <c r="I52" s="85">
        <f t="shared" si="8"/>
        <v>7.0289575663198392E-2</v>
      </c>
    </row>
    <row r="53" spans="1:20">
      <c r="A53" s="36" t="s">
        <v>103</v>
      </c>
      <c r="B53" s="93">
        <v>962</v>
      </c>
      <c r="C53" s="90">
        <v>150</v>
      </c>
      <c r="D53" s="91">
        <f t="shared" si="7"/>
        <v>0.15592515592515593</v>
      </c>
      <c r="E53" s="9">
        <f t="shared" si="11"/>
        <v>6.2139189189189192</v>
      </c>
      <c r="F53" s="9">
        <f t="shared" si="12"/>
        <v>6.4310666666666663</v>
      </c>
      <c r="G53" s="101">
        <v>5977.79</v>
      </c>
      <c r="H53" s="98">
        <v>964.66</v>
      </c>
      <c r="I53" s="85">
        <f t="shared" si="8"/>
        <v>0.16137401949549918</v>
      </c>
    </row>
    <row r="54" spans="1:20">
      <c r="A54" s="36" t="s">
        <v>104</v>
      </c>
      <c r="B54" s="93">
        <v>1024</v>
      </c>
      <c r="C54" s="90">
        <v>192</v>
      </c>
      <c r="D54" s="91">
        <f t="shared" si="7"/>
        <v>0.1875</v>
      </c>
      <c r="E54" s="9">
        <f t="shared" ref="E54" si="17">G54/B54</f>
        <v>6.5692675781250003</v>
      </c>
      <c r="F54" s="9">
        <f t="shared" ref="F54" si="18">H54/C54</f>
        <v>4.8175520833333332</v>
      </c>
      <c r="G54" s="101">
        <v>6726.93</v>
      </c>
      <c r="H54" s="98">
        <v>924.97</v>
      </c>
      <c r="I54" s="85">
        <f t="shared" si="8"/>
        <v>0.13750254573780313</v>
      </c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</row>
    <row r="55" spans="1:20">
      <c r="A55" s="2"/>
      <c r="B55" s="2"/>
    </row>
    <row r="56" spans="1:20">
      <c r="A56" s="5" t="s">
        <v>9</v>
      </c>
      <c r="B56" s="1"/>
    </row>
    <row r="58" spans="1:20">
      <c r="D58" s="126"/>
    </row>
  </sheetData>
  <phoneticPr fontId="0" type="noConversion"/>
  <pageMargins left="0.75" right="0.75" top="1" bottom="1" header="0.5" footer="0.5"/>
  <pageSetup fitToHeight="7" orientation="landscape" r:id="rId1"/>
  <headerFooter alignWithMargins="0"/>
  <ignoredErrors>
    <ignoredError sqref="I3:I20 D3:D20 I28:I41 D28:D3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zoomScaleNormal="100" workbookViewId="0">
      <selection activeCell="J3" sqref="J3"/>
    </sheetView>
  </sheetViews>
  <sheetFormatPr defaultRowHeight="13.2"/>
  <cols>
    <col min="1" max="1" width="29.6640625" customWidth="1"/>
    <col min="2" max="8" width="12.5546875" customWidth="1"/>
    <col min="9" max="12" width="12.33203125" customWidth="1"/>
  </cols>
  <sheetData>
    <row r="1" spans="1:12">
      <c r="A1" s="38" t="s">
        <v>71</v>
      </c>
    </row>
    <row r="2" spans="1:12">
      <c r="A2" s="127" t="s">
        <v>74</v>
      </c>
    </row>
    <row r="3" spans="1:12" ht="79.2">
      <c r="A3" s="13" t="s">
        <v>24</v>
      </c>
      <c r="B3" s="14" t="s">
        <v>25</v>
      </c>
      <c r="C3" s="14" t="s">
        <v>26</v>
      </c>
      <c r="D3" s="14" t="s">
        <v>46</v>
      </c>
      <c r="E3" s="65" t="s">
        <v>112</v>
      </c>
      <c r="F3" s="68" t="s">
        <v>27</v>
      </c>
      <c r="G3" s="68" t="s">
        <v>28</v>
      </c>
      <c r="H3" s="68" t="s">
        <v>29</v>
      </c>
      <c r="I3" s="65" t="s">
        <v>58</v>
      </c>
      <c r="J3" s="65" t="s">
        <v>113</v>
      </c>
      <c r="K3" s="106" t="s">
        <v>59</v>
      </c>
      <c r="L3" s="69" t="s">
        <v>60</v>
      </c>
    </row>
    <row r="4" spans="1:12">
      <c r="A4" s="62" t="s">
        <v>30</v>
      </c>
      <c r="B4" s="63">
        <v>334</v>
      </c>
      <c r="C4" s="28">
        <f>D4/B4</f>
        <v>9.6923053892215574</v>
      </c>
      <c r="D4" s="40">
        <v>3237.23</v>
      </c>
      <c r="E4" s="66">
        <f>D4/D$21</f>
        <v>0.15475497364213353</v>
      </c>
      <c r="F4" s="102">
        <v>58</v>
      </c>
      <c r="G4" s="103">
        <f>H4/F4</f>
        <v>6.0968965517241376</v>
      </c>
      <c r="H4" s="104">
        <v>353.62</v>
      </c>
      <c r="I4" s="66">
        <f>H4/H21</f>
        <v>0.14972732199715466</v>
      </c>
      <c r="J4" s="66">
        <f>I4-E4</f>
        <v>-5.02765164497887E-3</v>
      </c>
      <c r="K4" s="107">
        <f>F4/B4</f>
        <v>0.17365269461077845</v>
      </c>
      <c r="L4" s="70">
        <f>H4/D4</f>
        <v>0.10923536480262447</v>
      </c>
    </row>
    <row r="5" spans="1:12">
      <c r="A5" s="62" t="s">
        <v>31</v>
      </c>
      <c r="B5" s="63">
        <v>48</v>
      </c>
      <c r="C5" s="28">
        <f t="shared" ref="C5:C21" si="0">D5/B5</f>
        <v>2.7027083333333333</v>
      </c>
      <c r="D5" s="40">
        <v>129.72999999999999</v>
      </c>
      <c r="E5" s="66">
        <f t="shared" ref="E5:E20" si="1">D5/D$21</f>
        <v>6.2017103296935902E-3</v>
      </c>
      <c r="F5" s="102">
        <v>6</v>
      </c>
      <c r="G5" s="103">
        <f>H5/F5</f>
        <v>5.6416666666666666</v>
      </c>
      <c r="H5" s="104">
        <v>33.85</v>
      </c>
      <c r="I5" s="66">
        <f>H5/$H$21</f>
        <v>1.4332531671295981E-2</v>
      </c>
      <c r="J5" s="66">
        <f t="shared" ref="J5:J20" si="2">I5-E5</f>
        <v>8.1308213416023921E-3</v>
      </c>
      <c r="K5" s="107">
        <f t="shared" ref="K5:K20" si="3">F5/B5</f>
        <v>0.125</v>
      </c>
      <c r="L5" s="70">
        <f>H5/D5</f>
        <v>0.26092653973637558</v>
      </c>
    </row>
    <row r="6" spans="1:12">
      <c r="A6" s="62" t="s">
        <v>32</v>
      </c>
      <c r="B6" s="63">
        <v>25</v>
      </c>
      <c r="C6" s="28">
        <f t="shared" si="0"/>
        <v>16.452400000000001</v>
      </c>
      <c r="D6" s="40">
        <v>411.31</v>
      </c>
      <c r="E6" s="66">
        <f t="shared" si="1"/>
        <v>1.9662572078210674E-2</v>
      </c>
      <c r="F6" s="102">
        <v>6</v>
      </c>
      <c r="G6" s="103">
        <f>H6/F6</f>
        <v>18.718333333333334</v>
      </c>
      <c r="H6" s="104">
        <v>112.31</v>
      </c>
      <c r="I6" s="66">
        <f>H6/$H$21</f>
        <v>4.7553519409254112E-2</v>
      </c>
      <c r="J6" s="66">
        <f t="shared" si="2"/>
        <v>2.7890947331043438E-2</v>
      </c>
      <c r="K6" s="107">
        <f t="shared" si="3"/>
        <v>0.24</v>
      </c>
      <c r="L6" s="70">
        <f>H6/D6</f>
        <v>0.2730543872018672</v>
      </c>
    </row>
    <row r="7" spans="1:12">
      <c r="A7" s="62" t="s">
        <v>33</v>
      </c>
      <c r="B7" s="63">
        <v>131</v>
      </c>
      <c r="C7" s="28">
        <f t="shared" si="0"/>
        <v>7.0698473282442746</v>
      </c>
      <c r="D7" s="40">
        <v>926.15</v>
      </c>
      <c r="E7" s="66">
        <f t="shared" si="1"/>
        <v>4.4274370013456556E-2</v>
      </c>
      <c r="F7" s="102">
        <v>19</v>
      </c>
      <c r="G7" s="103">
        <f>H7/F7</f>
        <v>8.1515789473684208</v>
      </c>
      <c r="H7" s="104">
        <v>154.88</v>
      </c>
      <c r="I7" s="66">
        <f>H7/$H$21</f>
        <v>6.5578212858207433E-2</v>
      </c>
      <c r="J7" s="66">
        <f t="shared" si="2"/>
        <v>2.1303842844750877E-2</v>
      </c>
      <c r="K7" s="107">
        <f t="shared" si="3"/>
        <v>0.14503816793893129</v>
      </c>
      <c r="L7" s="70">
        <f>H7/D7</f>
        <v>0.16722993035685363</v>
      </c>
    </row>
    <row r="8" spans="1:12">
      <c r="A8" s="62" t="s">
        <v>34</v>
      </c>
      <c r="B8" s="63">
        <v>32</v>
      </c>
      <c r="C8" s="28">
        <f t="shared" si="0"/>
        <v>6.8478124999999999</v>
      </c>
      <c r="D8" s="40">
        <v>219.13</v>
      </c>
      <c r="E8" s="66">
        <f t="shared" si="1"/>
        <v>1.0475455057008837E-2</v>
      </c>
      <c r="F8" s="102">
        <v>4</v>
      </c>
      <c r="G8" s="103">
        <f>H8/F8</f>
        <v>4.2300000000000004</v>
      </c>
      <c r="H8" s="104">
        <v>16.920000000000002</v>
      </c>
      <c r="I8" s="66">
        <f>H8/$H$21</f>
        <v>7.1641487704085091E-3</v>
      </c>
      <c r="J8" s="66">
        <f t="shared" si="2"/>
        <v>-3.3113062866003276E-3</v>
      </c>
      <c r="K8" s="107">
        <f t="shared" si="3"/>
        <v>0.125</v>
      </c>
      <c r="L8" s="70">
        <f>H8/D8</f>
        <v>7.7214438917537542E-2</v>
      </c>
    </row>
    <row r="9" spans="1:12">
      <c r="A9" s="62" t="s">
        <v>35</v>
      </c>
      <c r="B9" s="63">
        <v>52</v>
      </c>
      <c r="C9" s="28">
        <f t="shared" si="0"/>
        <v>8.6725000000000012</v>
      </c>
      <c r="D9" s="40">
        <v>450.97</v>
      </c>
      <c r="E9" s="66">
        <f t="shared" si="1"/>
        <v>2.1558508497509586E-2</v>
      </c>
      <c r="F9" s="102">
        <v>4</v>
      </c>
      <c r="G9" s="103">
        <f>H9/F9</f>
        <v>4.51</v>
      </c>
      <c r="H9" s="104">
        <v>18.04</v>
      </c>
      <c r="I9" s="66">
        <f>H9/$H$21</f>
        <v>7.6383713840525698E-3</v>
      </c>
      <c r="J9" s="66">
        <f t="shared" si="2"/>
        <v>-1.3920137113457017E-2</v>
      </c>
      <c r="K9" s="107">
        <f t="shared" si="3"/>
        <v>7.6923076923076927E-2</v>
      </c>
      <c r="L9" s="70">
        <f>H9/D9</f>
        <v>4.0002660930882318E-2</v>
      </c>
    </row>
    <row r="10" spans="1:12">
      <c r="A10" s="62" t="s">
        <v>36</v>
      </c>
      <c r="B10" s="63">
        <v>25</v>
      </c>
      <c r="C10" s="28">
        <f t="shared" si="0"/>
        <v>3.9172000000000002</v>
      </c>
      <c r="D10" s="40">
        <v>97.93</v>
      </c>
      <c r="E10" s="66">
        <f t="shared" si="1"/>
        <v>4.6815192521921945E-3</v>
      </c>
      <c r="F10" s="102">
        <v>4</v>
      </c>
      <c r="G10" s="103">
        <f>H10/F10</f>
        <v>2.3075000000000001</v>
      </c>
      <c r="H10" s="104">
        <v>9.23</v>
      </c>
      <c r="I10" s="66">
        <f>H10/$H$21</f>
        <v>3.9081024320845471E-3</v>
      </c>
      <c r="J10" s="66">
        <f t="shared" si="2"/>
        <v>-7.7341682010764745E-4</v>
      </c>
      <c r="K10" s="107">
        <f t="shared" si="3"/>
        <v>0.16</v>
      </c>
      <c r="L10" s="70">
        <f>H10/D10</f>
        <v>9.4250995609108545E-2</v>
      </c>
    </row>
    <row r="11" spans="1:12">
      <c r="A11" s="62" t="s">
        <v>37</v>
      </c>
      <c r="B11" s="63">
        <v>168</v>
      </c>
      <c r="C11" s="28">
        <f t="shared" si="0"/>
        <v>5.6469642857142857</v>
      </c>
      <c r="D11" s="40">
        <v>948.69</v>
      </c>
      <c r="E11" s="66">
        <f t="shared" si="1"/>
        <v>4.5351889097949682E-2</v>
      </c>
      <c r="F11" s="102">
        <v>21</v>
      </c>
      <c r="G11" s="103">
        <f>H11/F11</f>
        <v>9.899047619047618</v>
      </c>
      <c r="H11" s="104">
        <v>207.88</v>
      </c>
      <c r="I11" s="66">
        <f>H11/$H$21</f>
        <v>8.8019104396721073E-2</v>
      </c>
      <c r="J11" s="66">
        <f t="shared" si="2"/>
        <v>4.2667215298771391E-2</v>
      </c>
      <c r="K11" s="107">
        <f t="shared" si="3"/>
        <v>0.125</v>
      </c>
      <c r="L11" s="70">
        <f>H11/D11</f>
        <v>0.21912321200813753</v>
      </c>
    </row>
    <row r="12" spans="1:12">
      <c r="A12" s="62" t="s">
        <v>38</v>
      </c>
      <c r="B12" s="63">
        <v>261</v>
      </c>
      <c r="C12" s="28">
        <f t="shared" si="0"/>
        <v>5.1622605363984668</v>
      </c>
      <c r="D12" s="40">
        <v>1347.35</v>
      </c>
      <c r="E12" s="66">
        <f t="shared" si="1"/>
        <v>6.4409731077720328E-2</v>
      </c>
      <c r="F12" s="102">
        <v>49</v>
      </c>
      <c r="G12" s="103">
        <f>H12/F12</f>
        <v>1.9883673469387757</v>
      </c>
      <c r="H12" s="104">
        <v>97.43</v>
      </c>
      <c r="I12" s="66">
        <f>H12/$H$21</f>
        <v>4.1253133256554435E-2</v>
      </c>
      <c r="J12" s="66">
        <f t="shared" si="2"/>
        <v>-2.3156597821165893E-2</v>
      </c>
      <c r="K12" s="107">
        <f t="shared" si="3"/>
        <v>0.18773946360153257</v>
      </c>
      <c r="L12" s="70">
        <f>H12/D12</f>
        <v>7.2312316769955851E-2</v>
      </c>
    </row>
    <row r="13" spans="1:12">
      <c r="A13" s="62" t="s">
        <v>39</v>
      </c>
      <c r="B13" s="63">
        <v>307</v>
      </c>
      <c r="C13" s="28">
        <f t="shared" si="0"/>
        <v>5.4362866449511404</v>
      </c>
      <c r="D13" s="40">
        <v>1668.94</v>
      </c>
      <c r="E13" s="66">
        <f t="shared" si="1"/>
        <v>7.9783260908339024E-2</v>
      </c>
      <c r="F13" s="102">
        <v>51</v>
      </c>
      <c r="G13" s="103">
        <f>H13/F13</f>
        <v>3.1625490196078432</v>
      </c>
      <c r="H13" s="104">
        <v>161.29</v>
      </c>
      <c r="I13" s="66">
        <f>H13/$H$21</f>
        <v>6.8292290495223895E-2</v>
      </c>
      <c r="J13" s="66">
        <f t="shared" si="2"/>
        <v>-1.1490970413115129E-2</v>
      </c>
      <c r="K13" s="107">
        <f t="shared" si="3"/>
        <v>0.16612377850162866</v>
      </c>
      <c r="L13" s="70">
        <f>H13/D13</f>
        <v>9.6642180066389444E-2</v>
      </c>
    </row>
    <row r="14" spans="1:12">
      <c r="A14" s="62" t="s">
        <v>40</v>
      </c>
      <c r="B14" s="63">
        <v>210</v>
      </c>
      <c r="C14" s="28">
        <f t="shared" si="0"/>
        <v>7.7556666666666665</v>
      </c>
      <c r="D14" s="40">
        <v>1628.69</v>
      </c>
      <c r="E14" s="66">
        <f t="shared" si="1"/>
        <v>7.7859119686029862E-2</v>
      </c>
      <c r="F14" s="102">
        <v>32</v>
      </c>
      <c r="G14" s="103">
        <f>H14/F14</f>
        <v>5.4206250000000002</v>
      </c>
      <c r="H14" s="104">
        <v>173.46</v>
      </c>
      <c r="I14" s="66">
        <f>H14/$H$21</f>
        <v>7.344522728812411E-2</v>
      </c>
      <c r="J14" s="66">
        <f t="shared" si="2"/>
        <v>-4.4138923979057526E-3</v>
      </c>
      <c r="K14" s="107">
        <f t="shared" si="3"/>
        <v>0.15238095238095239</v>
      </c>
      <c r="L14" s="70">
        <f>H14/D14</f>
        <v>0.10650277216658788</v>
      </c>
    </row>
    <row r="15" spans="1:12">
      <c r="A15" s="62" t="s">
        <v>41</v>
      </c>
      <c r="B15" s="63">
        <v>21</v>
      </c>
      <c r="C15" s="28">
        <f t="shared" si="0"/>
        <v>30.151904761904763</v>
      </c>
      <c r="D15" s="40">
        <v>633.19000000000005</v>
      </c>
      <c r="E15" s="66">
        <f t="shared" si="1"/>
        <v>3.0269490200097778E-2</v>
      </c>
      <c r="F15" s="102">
        <v>4</v>
      </c>
      <c r="G15" s="103">
        <f>H15/F15</f>
        <v>3.9950000000000001</v>
      </c>
      <c r="H15" s="104">
        <v>15.98</v>
      </c>
      <c r="I15" s="66">
        <f>H15/$H$21</f>
        <v>6.7661405053858134E-3</v>
      </c>
      <c r="J15" s="66">
        <f t="shared" si="2"/>
        <v>-2.3503349694711965E-2</v>
      </c>
      <c r="K15" s="107">
        <f t="shared" si="3"/>
        <v>0.19047619047619047</v>
      </c>
      <c r="L15" s="70">
        <f>H15/D15</f>
        <v>2.523729054470222E-2</v>
      </c>
    </row>
    <row r="16" spans="1:12">
      <c r="A16" s="62" t="s">
        <v>69</v>
      </c>
      <c r="B16" s="63">
        <v>18</v>
      </c>
      <c r="C16" s="28">
        <f t="shared" si="0"/>
        <v>5.996833333333333</v>
      </c>
      <c r="D16" s="40">
        <v>107.943</v>
      </c>
      <c r="E16" s="66">
        <f t="shared" si="1"/>
        <v>5.1601882226016745E-3</v>
      </c>
      <c r="F16" s="102">
        <v>1</v>
      </c>
      <c r="G16" s="103">
        <f>H16/F16</f>
        <v>0.63</v>
      </c>
      <c r="H16" s="104">
        <v>0.63</v>
      </c>
      <c r="I16" s="66">
        <f>H16/$H$21</f>
        <v>2.6675022017478488E-4</v>
      </c>
      <c r="J16" s="66">
        <f t="shared" si="2"/>
        <v>-4.8934380024268894E-3</v>
      </c>
      <c r="K16" s="107">
        <f t="shared" si="3"/>
        <v>5.5555555555555552E-2</v>
      </c>
      <c r="L16" s="70">
        <f>H16/D16</f>
        <v>5.8364136627664601E-3</v>
      </c>
    </row>
    <row r="17" spans="1:12">
      <c r="A17" s="62" t="s">
        <v>42</v>
      </c>
      <c r="B17" s="63">
        <v>38</v>
      </c>
      <c r="C17" s="28">
        <f t="shared" si="0"/>
        <v>3.7731578947368418</v>
      </c>
      <c r="D17" s="40">
        <v>143.38</v>
      </c>
      <c r="E17" s="66">
        <f t="shared" si="1"/>
        <v>6.8542451789984351E-3</v>
      </c>
      <c r="F17" s="102">
        <v>3</v>
      </c>
      <c r="G17" s="103">
        <f>H17/F17</f>
        <v>8.35</v>
      </c>
      <c r="H17" s="104">
        <v>25.05</v>
      </c>
      <c r="I17" s="66">
        <f>H17/$H$21</f>
        <v>1.0606496849806923E-2</v>
      </c>
      <c r="J17" s="66">
        <f t="shared" si="2"/>
        <v>3.7522516708084876E-3</v>
      </c>
      <c r="K17" s="107">
        <f t="shared" si="3"/>
        <v>7.8947368421052627E-2</v>
      </c>
      <c r="L17" s="70">
        <f>H17/D17</f>
        <v>0.17471055935276888</v>
      </c>
    </row>
    <row r="18" spans="1:12">
      <c r="A18" s="62" t="s">
        <v>43</v>
      </c>
      <c r="B18" s="63">
        <v>64</v>
      </c>
      <c r="C18" s="28">
        <f t="shared" si="0"/>
        <v>5.90234375</v>
      </c>
      <c r="D18" s="40">
        <v>377.75</v>
      </c>
      <c r="E18" s="66">
        <f t="shared" si="1"/>
        <v>1.8058244639187187E-2</v>
      </c>
      <c r="F18" s="102">
        <v>16</v>
      </c>
      <c r="G18" s="103">
        <f>H18/F18</f>
        <v>2.9674999999999998</v>
      </c>
      <c r="H18" s="104">
        <v>47.48</v>
      </c>
      <c r="I18" s="66">
        <f>H18/$H$21</f>
        <v>2.0103651514125055E-2</v>
      </c>
      <c r="J18" s="66">
        <f t="shared" si="2"/>
        <v>2.0454068749378683E-3</v>
      </c>
      <c r="K18" s="107">
        <f t="shared" si="3"/>
        <v>0.25</v>
      </c>
      <c r="L18" s="70">
        <f>H18/D18</f>
        <v>0.1256915949702184</v>
      </c>
    </row>
    <row r="19" spans="1:12">
      <c r="A19" s="62" t="s">
        <v>44</v>
      </c>
      <c r="B19" s="63">
        <v>1114</v>
      </c>
      <c r="C19" s="28">
        <f t="shared" si="0"/>
        <v>7.3196409335727113</v>
      </c>
      <c r="D19" s="40">
        <v>8154.08</v>
      </c>
      <c r="E19" s="66">
        <f t="shared" si="1"/>
        <v>0.38980376293184238</v>
      </c>
      <c r="F19" s="102">
        <v>210</v>
      </c>
      <c r="G19" s="103">
        <f>H19/F19</f>
        <v>4.192333333333333</v>
      </c>
      <c r="H19" s="104">
        <v>880.39</v>
      </c>
      <c r="I19" s="66">
        <f>H19/$H$21</f>
        <v>0.37276861323758548</v>
      </c>
      <c r="J19" s="66">
        <f t="shared" si="2"/>
        <v>-1.7035149694256901E-2</v>
      </c>
      <c r="K19" s="107">
        <f t="shared" si="3"/>
        <v>0.18850987432675045</v>
      </c>
      <c r="L19" s="70">
        <f>H19/D19</f>
        <v>0.10796926201361773</v>
      </c>
    </row>
    <row r="20" spans="1:12">
      <c r="A20" s="62" t="s">
        <v>45</v>
      </c>
      <c r="B20" s="109">
        <v>44</v>
      </c>
      <c r="C20" s="41">
        <f t="shared" si="0"/>
        <v>9.9081818181818182</v>
      </c>
      <c r="D20" s="42">
        <v>435.96</v>
      </c>
      <c r="E20" s="67">
        <f t="shared" si="1"/>
        <v>2.0840959187028579E-2</v>
      </c>
      <c r="F20" s="110">
        <v>11</v>
      </c>
      <c r="G20" s="111">
        <f t="shared" ref="G20" si="4">H20/F20</f>
        <v>4.8472727272727276</v>
      </c>
      <c r="H20" s="105">
        <v>53.32</v>
      </c>
      <c r="I20" s="67">
        <f>H20/$H$21</f>
        <v>2.2576383713840523E-2</v>
      </c>
      <c r="J20" s="67">
        <f t="shared" si="2"/>
        <v>1.7354245268119441E-3</v>
      </c>
      <c r="K20" s="108">
        <f t="shared" si="3"/>
        <v>0.25</v>
      </c>
      <c r="L20" s="71">
        <f>H20/D20</f>
        <v>0.12230479860537664</v>
      </c>
    </row>
    <row r="21" spans="1:12">
      <c r="A21" s="12"/>
      <c r="B21" s="63">
        <f>SUM(B4:B20)</f>
        <v>2892</v>
      </c>
      <c r="C21" s="28">
        <f t="shared" si="0"/>
        <v>7.2332029737206094</v>
      </c>
      <c r="D21" s="40">
        <f>SUM(D4:D20)</f>
        <v>20918.423000000003</v>
      </c>
      <c r="E21" s="66">
        <f>SUM(E4:E20)</f>
        <v>0.99999999999999978</v>
      </c>
      <c r="F21" s="102">
        <f>SUM(F4:F20)</f>
        <v>499</v>
      </c>
      <c r="G21" s="103">
        <f t="shared" ref="G21" si="5">H21/F21</f>
        <v>4.7329859719438883</v>
      </c>
      <c r="H21" s="104">
        <f>SUM(H4:H20)</f>
        <v>2361.7600000000002</v>
      </c>
      <c r="I21" s="66">
        <f>SUM(I4:I20)</f>
        <v>0.99999999999999989</v>
      </c>
      <c r="J21" s="66">
        <f>SUM(J4:J20)</f>
        <v>3.4694469519536142E-18</v>
      </c>
      <c r="K21" s="107">
        <f t="shared" ref="K21" si="6">F21/B21</f>
        <v>0.17254495159059474</v>
      </c>
      <c r="L21" s="70">
        <f>H21/D21</f>
        <v>0.11290334840250625</v>
      </c>
    </row>
    <row r="22" spans="1:12">
      <c r="B22" s="15"/>
      <c r="D22" s="16"/>
      <c r="E22" s="16"/>
      <c r="F22" s="64"/>
      <c r="G22" s="29"/>
    </row>
    <row r="23" spans="1:12">
      <c r="A23" s="112"/>
    </row>
    <row r="24" spans="1:12">
      <c r="A24" s="5" t="s">
        <v>9</v>
      </c>
    </row>
  </sheetData>
  <pageMargins left="0.7" right="0.7" top="0.75" bottom="0.75" header="0.3" footer="0.3"/>
  <pageSetup orientation="portrait" horizontalDpi="0" verticalDpi="0" r:id="rId1"/>
  <ignoredErrors>
    <ignoredError sqref="I5:I13 L5:L15 I18:I20 K21:L21 L17 K4:K20 E4:E20 I4 L4 I14:I1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zoomScale="115" zoomScaleNormal="115" workbookViewId="0">
      <selection activeCell="E14" sqref="E14"/>
    </sheetView>
  </sheetViews>
  <sheetFormatPr defaultRowHeight="13.2"/>
  <cols>
    <col min="1" max="1" width="42.33203125" customWidth="1"/>
    <col min="2" max="8" width="17.5546875" customWidth="1"/>
  </cols>
  <sheetData>
    <row r="1" spans="1:8">
      <c r="A1" s="38" t="s">
        <v>70</v>
      </c>
    </row>
    <row r="2" spans="1:8">
      <c r="A2" s="38" t="s">
        <v>74</v>
      </c>
      <c r="F2" s="22"/>
    </row>
    <row r="3" spans="1:8">
      <c r="A3" s="39"/>
      <c r="F3" s="22"/>
    </row>
    <row r="4" spans="1:8">
      <c r="A4" s="38" t="s">
        <v>64</v>
      </c>
      <c r="F4" s="22"/>
    </row>
    <row r="5" spans="1:8" ht="26.4">
      <c r="A5" s="13" t="s">
        <v>24</v>
      </c>
      <c r="B5" s="20" t="s">
        <v>51</v>
      </c>
      <c r="C5" s="14" t="s">
        <v>52</v>
      </c>
      <c r="D5" s="14" t="s">
        <v>56</v>
      </c>
      <c r="E5" s="20" t="s">
        <v>53</v>
      </c>
      <c r="F5" s="14" t="s">
        <v>54</v>
      </c>
      <c r="G5" s="14" t="s">
        <v>57</v>
      </c>
      <c r="H5" s="14"/>
    </row>
    <row r="6" spans="1:8">
      <c r="A6" s="12" t="s">
        <v>50</v>
      </c>
      <c r="B6" s="21">
        <f>'CVC by Year and Quarter'!B21</f>
        <v>2892</v>
      </c>
      <c r="C6" s="24">
        <f>B6/$B$6</f>
        <v>1</v>
      </c>
      <c r="D6" s="24"/>
      <c r="E6" s="44">
        <f>'CVC by Year and Quarter'!G21</f>
        <v>20918.41</v>
      </c>
      <c r="F6" s="25">
        <f>E6/$E$6</f>
        <v>1</v>
      </c>
      <c r="G6" s="26"/>
      <c r="H6" s="16"/>
    </row>
    <row r="7" spans="1:8">
      <c r="A7" s="72" t="s">
        <v>61</v>
      </c>
      <c r="B7" s="21">
        <v>143</v>
      </c>
      <c r="C7" s="24">
        <f>B7/$B$6</f>
        <v>4.9446749654218532E-2</v>
      </c>
      <c r="D7" s="24">
        <f>B7/$B$7</f>
        <v>1</v>
      </c>
      <c r="E7" s="43">
        <v>1171.33</v>
      </c>
      <c r="F7" s="25">
        <f>E7/$E$6</f>
        <v>5.599517362935328E-2</v>
      </c>
      <c r="G7" s="26">
        <f>E7/$E$7</f>
        <v>1</v>
      </c>
      <c r="H7" s="16"/>
    </row>
    <row r="8" spans="1:8" ht="26.4">
      <c r="A8" s="116" t="s">
        <v>62</v>
      </c>
      <c r="B8" s="117">
        <v>27</v>
      </c>
      <c r="C8" s="118">
        <f>B8/$B$6</f>
        <v>9.3360995850622405E-3</v>
      </c>
      <c r="D8" s="118">
        <f>B8/$B$7</f>
        <v>0.1888111888111888</v>
      </c>
      <c r="E8" s="119">
        <v>278.86</v>
      </c>
      <c r="F8" s="120">
        <f>E8/$E$6</f>
        <v>1.333084111077276E-2</v>
      </c>
      <c r="G8" s="121">
        <f>E8/$E$7</f>
        <v>0.23807125233708692</v>
      </c>
      <c r="H8" s="16"/>
    </row>
    <row r="9" spans="1:8">
      <c r="A9" s="72"/>
      <c r="B9" s="23"/>
      <c r="C9" s="25"/>
      <c r="D9" s="25"/>
      <c r="E9" s="76"/>
      <c r="F9" s="25"/>
      <c r="G9" s="26"/>
      <c r="H9" s="16"/>
    </row>
    <row r="10" spans="1:8">
      <c r="A10" s="72"/>
      <c r="B10" s="23"/>
      <c r="C10" s="25"/>
      <c r="D10" s="25"/>
      <c r="E10" s="76"/>
      <c r="F10" s="25"/>
      <c r="G10" s="26"/>
      <c r="H10" s="16"/>
    </row>
    <row r="11" spans="1:8">
      <c r="A11" s="72" t="s">
        <v>65</v>
      </c>
      <c r="B11" s="23"/>
      <c r="C11" s="25"/>
      <c r="D11" s="25"/>
      <c r="E11" s="76"/>
      <c r="F11" s="25"/>
      <c r="G11" s="26"/>
      <c r="H11" s="16"/>
    </row>
    <row r="12" spans="1:8">
      <c r="A12" s="12"/>
      <c r="B12" s="69" t="s">
        <v>66</v>
      </c>
      <c r="C12" s="24" t="s">
        <v>55</v>
      </c>
      <c r="D12" s="24"/>
      <c r="E12" s="77" t="s">
        <v>53</v>
      </c>
      <c r="F12" s="25"/>
      <c r="G12" s="26"/>
      <c r="H12" s="16"/>
    </row>
    <row r="13" spans="1:8">
      <c r="A13" s="73" t="s">
        <v>63</v>
      </c>
      <c r="B13" s="74">
        <f>'CVC by Year and Quarter'!C21</f>
        <v>499</v>
      </c>
      <c r="C13" s="19"/>
      <c r="D13" s="19"/>
      <c r="E13" s="78">
        <f>'CVC by Year and Quarter'!H21</f>
        <v>2361.77</v>
      </c>
      <c r="F13" s="23"/>
      <c r="G13" s="16"/>
      <c r="H13" s="16"/>
    </row>
    <row r="14" spans="1:8">
      <c r="A14" s="73" t="str">
        <f>A8</f>
        <v>Corporate VC Investment Deals  in Clean Technology companies</v>
      </c>
      <c r="B14" s="74">
        <v>27</v>
      </c>
      <c r="C14" s="73"/>
      <c r="D14" s="73"/>
      <c r="E14" s="78">
        <f>E8</f>
        <v>278.86</v>
      </c>
      <c r="F14" s="73"/>
      <c r="G14" s="73"/>
    </row>
    <row r="15" spans="1:8">
      <c r="A15" s="72" t="s">
        <v>67</v>
      </c>
      <c r="B15" s="75">
        <f>B14/B13</f>
        <v>5.410821643286573E-2</v>
      </c>
      <c r="C15" s="73"/>
      <c r="D15" s="73"/>
      <c r="E15" s="79">
        <f>E14/E13</f>
        <v>0.1180724626022009</v>
      </c>
      <c r="F15" s="73"/>
      <c r="G15" s="73"/>
    </row>
    <row r="17" spans="1:1">
      <c r="A17" s="5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zoomScale="85" zoomScaleNormal="85" workbookViewId="0">
      <selection activeCell="C19" sqref="C19"/>
    </sheetView>
  </sheetViews>
  <sheetFormatPr defaultRowHeight="13.2"/>
  <cols>
    <col min="1" max="1" width="15.5546875" customWidth="1"/>
    <col min="2" max="2" width="11" customWidth="1"/>
    <col min="3" max="3" width="12.33203125" customWidth="1"/>
    <col min="4" max="4" width="12.33203125" style="113" customWidth="1"/>
    <col min="5" max="6" width="13.6640625" customWidth="1"/>
    <col min="7" max="7" width="13.6640625" style="113" customWidth="1"/>
    <col min="8" max="10" width="13.6640625" customWidth="1"/>
  </cols>
  <sheetData>
    <row r="1" spans="1:10">
      <c r="A1" s="1" t="s">
        <v>106</v>
      </c>
      <c r="B1" s="3"/>
      <c r="C1" s="3"/>
      <c r="D1"/>
      <c r="E1" s="3"/>
      <c r="F1" s="3"/>
      <c r="G1" s="3"/>
      <c r="H1" s="3"/>
    </row>
    <row r="2" spans="1:10" ht="92.4">
      <c r="A2" s="4" t="s">
        <v>0</v>
      </c>
      <c r="B2" s="81" t="s">
        <v>76</v>
      </c>
      <c r="C2" s="81" t="s">
        <v>105</v>
      </c>
      <c r="D2" s="81" t="s">
        <v>107</v>
      </c>
      <c r="E2" s="8" t="s">
        <v>108</v>
      </c>
      <c r="F2" s="8" t="s">
        <v>109</v>
      </c>
      <c r="G2" s="82" t="s">
        <v>110</v>
      </c>
      <c r="H2" s="82" t="s">
        <v>111</v>
      </c>
      <c r="I2" s="82" t="s">
        <v>7</v>
      </c>
      <c r="J2" s="128" t="s">
        <v>75</v>
      </c>
    </row>
    <row r="3" spans="1:10">
      <c r="A3" s="2" t="s">
        <v>11</v>
      </c>
      <c r="B3" s="86">
        <v>355</v>
      </c>
      <c r="C3" s="86">
        <v>29</v>
      </c>
      <c r="D3" s="87">
        <f t="shared" ref="D3:D17" si="0">C3/B3</f>
        <v>8.1690140845070425E-2</v>
      </c>
      <c r="E3" s="9">
        <f>G3/B3</f>
        <v>4.22374647887324</v>
      </c>
      <c r="F3" s="9">
        <f>H3/C3</f>
        <v>2.4365517241379311</v>
      </c>
      <c r="G3" s="83">
        <v>1499.43</v>
      </c>
      <c r="H3" s="84">
        <v>70.66</v>
      </c>
      <c r="I3" s="85">
        <f t="shared" ref="I3:I21" si="1">H3/G3</f>
        <v>4.7124574004788485E-2</v>
      </c>
      <c r="J3" s="123">
        <v>24</v>
      </c>
    </row>
    <row r="4" spans="1:10">
      <c r="A4" s="2" t="s">
        <v>12</v>
      </c>
      <c r="B4" s="86">
        <v>448</v>
      </c>
      <c r="C4" s="86">
        <v>42</v>
      </c>
      <c r="D4" s="87">
        <f t="shared" si="0"/>
        <v>9.375E-2</v>
      </c>
      <c r="E4" s="9">
        <f t="shared" ref="E4:F20" si="2">G4/B4</f>
        <v>4.0426339285714281</v>
      </c>
      <c r="F4" s="9">
        <f t="shared" si="2"/>
        <v>3.0845238095238097</v>
      </c>
      <c r="G4" s="83">
        <v>1811.1</v>
      </c>
      <c r="H4" s="84">
        <v>129.55000000000001</v>
      </c>
      <c r="I4" s="85">
        <f t="shared" si="1"/>
        <v>7.1531113687814049E-2</v>
      </c>
      <c r="J4" s="123">
        <v>27</v>
      </c>
    </row>
    <row r="5" spans="1:10">
      <c r="A5" s="2" t="s">
        <v>13</v>
      </c>
      <c r="B5" s="86">
        <v>515</v>
      </c>
      <c r="C5" s="86">
        <v>73</v>
      </c>
      <c r="D5" s="87">
        <f t="shared" si="0"/>
        <v>0.14174757281553399</v>
      </c>
      <c r="E5" s="9">
        <f t="shared" si="2"/>
        <v>4.6492038834951463</v>
      </c>
      <c r="F5" s="9">
        <f t="shared" si="2"/>
        <v>1.7943835616438357</v>
      </c>
      <c r="G5" s="83">
        <v>2394.34</v>
      </c>
      <c r="H5" s="84">
        <v>130.99</v>
      </c>
      <c r="I5" s="85">
        <f t="shared" si="1"/>
        <v>5.4708186807220359E-2</v>
      </c>
      <c r="J5" s="123">
        <v>33</v>
      </c>
    </row>
    <row r="6" spans="1:10">
      <c r="A6" s="2" t="s">
        <v>14</v>
      </c>
      <c r="B6" s="86">
        <v>570</v>
      </c>
      <c r="C6" s="86">
        <v>75</v>
      </c>
      <c r="D6" s="87">
        <f t="shared" si="0"/>
        <v>0.13157894736842105</v>
      </c>
      <c r="E6" s="9">
        <f t="shared" si="2"/>
        <v>4.9144035087719296</v>
      </c>
      <c r="F6" s="9">
        <f t="shared" si="2"/>
        <v>1.8241333333333334</v>
      </c>
      <c r="G6" s="83">
        <v>2801.21</v>
      </c>
      <c r="H6" s="84">
        <v>136.81</v>
      </c>
      <c r="I6" s="85">
        <f t="shared" si="1"/>
        <v>4.8839608597713129E-2</v>
      </c>
      <c r="J6" s="123">
        <v>23</v>
      </c>
    </row>
    <row r="7" spans="1:10">
      <c r="A7" s="2" t="s">
        <v>47</v>
      </c>
      <c r="B7" s="86">
        <v>552</v>
      </c>
      <c r="C7" s="86">
        <v>86</v>
      </c>
      <c r="D7" s="87">
        <f t="shared" si="0"/>
        <v>0.15579710144927536</v>
      </c>
      <c r="E7" s="9">
        <f t="shared" si="2"/>
        <v>6.6739673913043482</v>
      </c>
      <c r="F7" s="9">
        <f t="shared" si="2"/>
        <v>3.3581395348837209</v>
      </c>
      <c r="G7" s="83">
        <v>3684.03</v>
      </c>
      <c r="H7" s="84">
        <v>288.8</v>
      </c>
      <c r="I7" s="85">
        <f t="shared" si="1"/>
        <v>7.8392412656791616E-2</v>
      </c>
      <c r="J7" s="123">
        <v>32</v>
      </c>
    </row>
    <row r="8" spans="1:10">
      <c r="A8" s="2" t="s">
        <v>48</v>
      </c>
      <c r="B8" s="86">
        <v>653</v>
      </c>
      <c r="C8" s="86">
        <v>108</v>
      </c>
      <c r="D8" s="87">
        <f t="shared" si="0"/>
        <v>0.16539050535987748</v>
      </c>
      <c r="E8" s="9">
        <f t="shared" si="2"/>
        <v>10.24145482388974</v>
      </c>
      <c r="F8" s="9">
        <f t="shared" si="2"/>
        <v>3.6499074074074076</v>
      </c>
      <c r="G8" s="83">
        <v>6687.67</v>
      </c>
      <c r="H8" s="84">
        <v>394.19</v>
      </c>
      <c r="I8" s="85">
        <f t="shared" si="1"/>
        <v>5.8942800706374567E-2</v>
      </c>
      <c r="J8" s="123">
        <v>39</v>
      </c>
    </row>
    <row r="9" spans="1:10">
      <c r="A9" s="2" t="s">
        <v>15</v>
      </c>
      <c r="B9" s="86">
        <v>600</v>
      </c>
      <c r="C9" s="86">
        <v>124</v>
      </c>
      <c r="D9" s="87">
        <f t="shared" si="0"/>
        <v>0.20666666666666667</v>
      </c>
      <c r="E9" s="9">
        <f t="shared" si="2"/>
        <v>9.3063666666666656</v>
      </c>
      <c r="F9" s="9">
        <f t="shared" si="2"/>
        <v>3.0933870967741934</v>
      </c>
      <c r="G9" s="83">
        <v>5583.82</v>
      </c>
      <c r="H9" s="84">
        <v>383.58</v>
      </c>
      <c r="I9" s="85">
        <f t="shared" si="1"/>
        <v>6.8694907787142143E-2</v>
      </c>
      <c r="J9" s="123">
        <v>50</v>
      </c>
    </row>
    <row r="10" spans="1:10">
      <c r="A10" s="2" t="s">
        <v>16</v>
      </c>
      <c r="B10" s="86">
        <v>564</v>
      </c>
      <c r="C10" s="86">
        <v>111</v>
      </c>
      <c r="D10" s="87">
        <f t="shared" si="0"/>
        <v>0.19680851063829788</v>
      </c>
      <c r="E10" s="9">
        <f t="shared" si="2"/>
        <v>9.2413829787234043</v>
      </c>
      <c r="F10" s="9">
        <f t="shared" si="2"/>
        <v>4.4965765765765768</v>
      </c>
      <c r="G10" s="83">
        <v>5212.1400000000003</v>
      </c>
      <c r="H10" s="84">
        <v>499.12</v>
      </c>
      <c r="I10" s="85">
        <f t="shared" si="1"/>
        <v>9.576105016365638E-2</v>
      </c>
      <c r="J10" s="123">
        <v>49</v>
      </c>
    </row>
    <row r="11" spans="1:10">
      <c r="A11" s="2" t="s">
        <v>17</v>
      </c>
      <c r="B11" s="86">
        <v>609</v>
      </c>
      <c r="C11" s="86">
        <v>124</v>
      </c>
      <c r="D11" s="87">
        <f t="shared" si="0"/>
        <v>0.20361247947454844</v>
      </c>
      <c r="E11" s="9">
        <f t="shared" si="2"/>
        <v>8.8273727422003283</v>
      </c>
      <c r="F11" s="9">
        <f t="shared" si="2"/>
        <v>3.4365322580645161</v>
      </c>
      <c r="G11" s="83">
        <v>5375.87</v>
      </c>
      <c r="H11" s="84">
        <v>426.13</v>
      </c>
      <c r="I11" s="85">
        <f t="shared" si="1"/>
        <v>7.9267169779031116E-2</v>
      </c>
      <c r="J11" s="123">
        <v>53</v>
      </c>
    </row>
    <row r="12" spans="1:10">
      <c r="A12" s="2" t="s">
        <v>18</v>
      </c>
      <c r="B12" s="86">
        <v>687</v>
      </c>
      <c r="C12" s="86">
        <v>155</v>
      </c>
      <c r="D12" s="87">
        <f t="shared" si="0"/>
        <v>0.22561863173216884</v>
      </c>
      <c r="E12" s="9">
        <f t="shared" si="2"/>
        <v>9.1895633187772923</v>
      </c>
      <c r="F12" s="9">
        <f t="shared" si="2"/>
        <v>3.2612258064516131</v>
      </c>
      <c r="G12" s="83">
        <v>6313.23</v>
      </c>
      <c r="H12" s="84">
        <v>505.49</v>
      </c>
      <c r="I12" s="85">
        <f t="shared" si="1"/>
        <v>8.0068364371328152E-2</v>
      </c>
      <c r="J12" s="123">
        <v>62</v>
      </c>
    </row>
    <row r="13" spans="1:10">
      <c r="A13" s="2" t="s">
        <v>19</v>
      </c>
      <c r="B13" s="86">
        <v>691</v>
      </c>
      <c r="C13" s="86">
        <v>155</v>
      </c>
      <c r="D13" s="87">
        <f t="shared" si="0"/>
        <v>0.22431259044862517</v>
      </c>
      <c r="E13" s="9">
        <f t="shared" si="2"/>
        <v>8.8693921852387838</v>
      </c>
      <c r="F13" s="9">
        <f t="shared" si="2"/>
        <v>3.2355483870967743</v>
      </c>
      <c r="G13" s="83">
        <v>6128.75</v>
      </c>
      <c r="H13" s="84">
        <v>501.51</v>
      </c>
      <c r="I13" s="85">
        <f t="shared" si="1"/>
        <v>8.1829084234142355E-2</v>
      </c>
      <c r="J13" s="123">
        <v>64</v>
      </c>
    </row>
    <row r="14" spans="1:10">
      <c r="A14" s="2" t="s">
        <v>20</v>
      </c>
      <c r="B14" s="86">
        <v>844</v>
      </c>
      <c r="C14" s="86">
        <v>196</v>
      </c>
      <c r="D14" s="87">
        <f t="shared" si="0"/>
        <v>0.23222748815165878</v>
      </c>
      <c r="E14" s="9">
        <f t="shared" si="2"/>
        <v>9.0693601895734588</v>
      </c>
      <c r="F14" s="9">
        <f t="shared" si="2"/>
        <v>3.752244897959184</v>
      </c>
      <c r="G14" s="83">
        <v>7654.54</v>
      </c>
      <c r="H14" s="84">
        <v>735.44</v>
      </c>
      <c r="I14" s="85">
        <f t="shared" si="1"/>
        <v>9.6078928322276727E-2</v>
      </c>
      <c r="J14" s="123">
        <v>62</v>
      </c>
    </row>
    <row r="15" spans="1:10">
      <c r="A15" s="2" t="s">
        <v>21</v>
      </c>
      <c r="B15" s="86">
        <v>932</v>
      </c>
      <c r="C15" s="86">
        <v>223</v>
      </c>
      <c r="D15" s="87">
        <f t="shared" si="0"/>
        <v>0.23927038626609443</v>
      </c>
      <c r="E15" s="9">
        <f t="shared" si="2"/>
        <v>10.225128755364807</v>
      </c>
      <c r="F15" s="9">
        <f t="shared" si="2"/>
        <v>3.9377130044843049</v>
      </c>
      <c r="G15" s="83">
        <v>9529.82</v>
      </c>
      <c r="H15" s="84">
        <v>878.11</v>
      </c>
      <c r="I15" s="85">
        <f t="shared" si="1"/>
        <v>9.214339830133203E-2</v>
      </c>
      <c r="J15" s="123">
        <v>67</v>
      </c>
    </row>
    <row r="16" spans="1:10">
      <c r="A16" s="7" t="s">
        <v>22</v>
      </c>
      <c r="B16" s="86">
        <v>943</v>
      </c>
      <c r="C16" s="86">
        <v>250</v>
      </c>
      <c r="D16" s="87">
        <f t="shared" si="0"/>
        <v>0.26511134676564158</v>
      </c>
      <c r="E16" s="9">
        <f t="shared" si="2"/>
        <v>9.3134888653234373</v>
      </c>
      <c r="F16" s="9">
        <f t="shared" si="2"/>
        <v>2.8373200000000001</v>
      </c>
      <c r="G16" s="83">
        <v>8782.6200000000008</v>
      </c>
      <c r="H16" s="84">
        <v>709.33</v>
      </c>
      <c r="I16" s="85">
        <f t="shared" si="1"/>
        <v>8.0765193074503958E-2</v>
      </c>
      <c r="J16" s="124">
        <v>71</v>
      </c>
    </row>
    <row r="17" spans="1:10">
      <c r="A17" s="10" t="s">
        <v>23</v>
      </c>
      <c r="B17" s="86">
        <v>806</v>
      </c>
      <c r="C17" s="86">
        <v>130</v>
      </c>
      <c r="D17" s="87">
        <f t="shared" si="0"/>
        <v>0.16129032258064516</v>
      </c>
      <c r="E17" s="9">
        <f t="shared" si="2"/>
        <v>8.057605459057072</v>
      </c>
      <c r="F17" s="9">
        <f t="shared" si="2"/>
        <v>4.2785384615384618</v>
      </c>
      <c r="G17" s="83">
        <v>6494.43</v>
      </c>
      <c r="H17" s="84">
        <v>556.21</v>
      </c>
      <c r="I17" s="85">
        <f t="shared" si="1"/>
        <v>8.5644159687609231E-2</v>
      </c>
      <c r="J17" s="125">
        <v>48</v>
      </c>
    </row>
    <row r="18" spans="1:10">
      <c r="A18" s="10" t="s">
        <v>49</v>
      </c>
      <c r="B18" s="86">
        <v>850</v>
      </c>
      <c r="C18" s="86">
        <v>126</v>
      </c>
      <c r="D18" s="87">
        <f>C18/B18</f>
        <v>0.14823529411764705</v>
      </c>
      <c r="E18" s="9">
        <f t="shared" si="2"/>
        <v>7.455988235294118</v>
      </c>
      <c r="F18" s="9">
        <f t="shared" si="2"/>
        <v>4.1173809523809517</v>
      </c>
      <c r="G18" s="83">
        <v>6337.59</v>
      </c>
      <c r="H18" s="84">
        <v>518.79</v>
      </c>
      <c r="I18" s="85">
        <f t="shared" si="1"/>
        <v>8.185919253217705E-2</v>
      </c>
      <c r="J18" s="125">
        <v>55</v>
      </c>
    </row>
    <row r="19" spans="1:10">
      <c r="A19" s="36">
        <v>2011</v>
      </c>
      <c r="B19" s="86">
        <v>839</v>
      </c>
      <c r="C19" s="86">
        <v>141</v>
      </c>
      <c r="D19" s="87">
        <f>C19/B19</f>
        <v>0.16805721096543505</v>
      </c>
      <c r="E19" s="9">
        <f t="shared" si="2"/>
        <v>9.1940047675804539</v>
      </c>
      <c r="F19" s="9">
        <f t="shared" si="2"/>
        <v>3.7702127659574471</v>
      </c>
      <c r="G19" s="83">
        <v>7713.77</v>
      </c>
      <c r="H19" s="84">
        <v>531.6</v>
      </c>
      <c r="I19" s="85">
        <f t="shared" si="1"/>
        <v>6.8915718254498118E-2</v>
      </c>
      <c r="J19" s="125">
        <v>53</v>
      </c>
    </row>
    <row r="20" spans="1:10">
      <c r="A20" s="36">
        <v>2012</v>
      </c>
      <c r="B20" s="86">
        <v>801</v>
      </c>
      <c r="C20" s="86">
        <v>131</v>
      </c>
      <c r="D20" s="87">
        <f>C20/B20</f>
        <v>0.16354556803995007</v>
      </c>
      <c r="E20" s="9">
        <f t="shared" si="2"/>
        <v>8.3655555555555559</v>
      </c>
      <c r="F20" s="9">
        <f t="shared" si="2"/>
        <v>4.9325190839694653</v>
      </c>
      <c r="G20" s="83">
        <v>6700.81</v>
      </c>
      <c r="H20" s="84">
        <v>646.16</v>
      </c>
      <c r="I20" s="85">
        <f t="shared" si="1"/>
        <v>9.6430133073464236E-2</v>
      </c>
      <c r="J20" s="125">
        <v>53</v>
      </c>
    </row>
    <row r="21" spans="1:10">
      <c r="A21" s="36" t="s">
        <v>74</v>
      </c>
      <c r="B21" s="86">
        <v>544</v>
      </c>
      <c r="C21" s="86">
        <v>90</v>
      </c>
      <c r="D21" s="87">
        <f>C21/B21</f>
        <v>0.16544117647058823</v>
      </c>
      <c r="E21" s="9">
        <f t="shared" ref="E21:F21" si="3">G21/B21</f>
        <v>8.9447058823529417</v>
      </c>
      <c r="F21" s="9">
        <f t="shared" si="3"/>
        <v>5.8564444444444446</v>
      </c>
      <c r="G21" s="83">
        <v>4865.92</v>
      </c>
      <c r="H21" s="84">
        <v>527.08000000000004</v>
      </c>
      <c r="I21" s="85">
        <f t="shared" si="1"/>
        <v>0.10832072865973959</v>
      </c>
      <c r="J21" s="125">
        <v>44</v>
      </c>
    </row>
    <row r="22" spans="1:10">
      <c r="A22" s="114"/>
    </row>
    <row r="23" spans="1:10">
      <c r="A23" s="127" t="s">
        <v>77</v>
      </c>
    </row>
    <row r="25" spans="1:10">
      <c r="A25" s="5" t="s">
        <v>9</v>
      </c>
    </row>
  </sheetData>
  <pageMargins left="0.7" right="0.7" top="0.75" bottom="0.75" header="0.3" footer="0.3"/>
  <pageSetup orientation="portrait" horizontalDpi="0" verticalDpi="0" r:id="rId1"/>
  <ignoredErrors>
    <ignoredError sqref="I3:I21 D3:D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CVC by Year and Quarter</vt:lpstr>
      <vt:lpstr>Corporate VC Sectors</vt:lpstr>
      <vt:lpstr>Energy &amp; Clean Tech</vt:lpstr>
      <vt:lpstr>Corp Life Science Investing</vt:lpstr>
      <vt:lpstr>'Corp Life Science Investing'!Print_Area</vt:lpstr>
      <vt:lpstr>'CVC by Year and Quarter'!Print_Area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Taylor</cp:lastModifiedBy>
  <cp:lastPrinted>2010-10-22T17:53:29Z</cp:lastPrinted>
  <dcterms:created xsi:type="dcterms:W3CDTF">2011-08-17T22:20:21Z</dcterms:created>
  <dcterms:modified xsi:type="dcterms:W3CDTF">2013-11-05T23:36:22Z</dcterms:modified>
</cp:coreProperties>
</file>