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F" sheetId="1" r:id="rId1"/>
    <sheet name="CC" sheetId="2" r:id="rId2"/>
    <sheet name="active" sheetId="3" r:id="rId3"/>
    <sheet name="Basis set" sheetId="4" r:id="rId4"/>
  </sheets>
  <calcPr calcId="124519" fullCalcOnLoad="1"/>
</workbook>
</file>

<file path=xl/sharedStrings.xml><?xml version="1.0" encoding="utf-8"?>
<sst xmlns="http://schemas.openxmlformats.org/spreadsheetml/2006/main" count="123" uniqueCount="50">
  <si>
    <t>Hartree to kJ/mol</t>
  </si>
  <si>
    <t>ccpvqz-dk-x2c</t>
  </si>
  <si>
    <t>Energy in Hartree</t>
  </si>
  <si>
    <t>HC</t>
  </si>
  <si>
    <t>HS</t>
  </si>
  <si>
    <t>HFe</t>
  </si>
  <si>
    <t>HFe2</t>
  </si>
  <si>
    <t>UKS/TPSS</t>
  </si>
  <si>
    <t>UKS/BLYP</t>
  </si>
  <si>
    <t>UKS/PBE</t>
  </si>
  <si>
    <t>UKS/B97-D</t>
  </si>
  <si>
    <t>UKS/r2SCAN</t>
  </si>
  <si>
    <t>UKS/TPSSh</t>
  </si>
  <si>
    <t>UKS/B3LYP*</t>
  </si>
  <si>
    <t>UKS/B3LYP</t>
  </si>
  <si>
    <t>UKS/PBE0</t>
  </si>
  <si>
    <t>UKS/M06</t>
  </si>
  <si>
    <t>Delta E in kJ/mol</t>
  </si>
  <si>
    <t>ccpvdz-dk-x2c</t>
  </si>
  <si>
    <t>UHF</t>
  </si>
  <si>
    <t>UKS-TPSS</t>
  </si>
  <si>
    <t>UKS-B3LYP</t>
  </si>
  <si>
    <t>UHF/CCSD</t>
  </si>
  <si>
    <t>UKS-TPSS/CCSD</t>
  </si>
  <si>
    <t>UHF/CCSD(T)</t>
  </si>
  <si>
    <t>UKS-TPSS/CCSD(T)</t>
  </si>
  <si>
    <t>(36o, 48e)</t>
  </si>
  <si>
    <t>CASCI/CCSD</t>
  </si>
  <si>
    <t>CASCI/CCSD(T)</t>
  </si>
  <si>
    <t>CASCI/DMRG</t>
  </si>
  <si>
    <t>E - E[CCSD] in kJ/mol</t>
  </si>
  <si>
    <t>DMRG extra. error in kJ/mol</t>
  </si>
  <si>
    <t>Max CSF weight</t>
  </si>
  <si>
    <t>(55o, 48e)</t>
  </si>
  <si>
    <t>(63o, 64e)</t>
  </si>
  <si>
    <t>(88o, 64e)</t>
  </si>
  <si>
    <t>full space</t>
  </si>
  <si>
    <t>E[corr] in Hartree</t>
  </si>
  <si>
    <t>def2-SV(P)</t>
  </si>
  <si>
    <t>cc-pVDZ-DK</t>
  </si>
  <si>
    <t>cc-pVTZ-DK</t>
  </si>
  <si>
    <t>cc-pVQZ-DK</t>
  </si>
  <si>
    <t>Average E[corr]</t>
  </si>
  <si>
    <t>average</t>
  </si>
  <si>
    <t>E[corr] - E[av] in kJ/mol</t>
  </si>
  <si>
    <t>UHF/MP2 (corr)</t>
  </si>
  <si>
    <t>TZ/QZ CBS</t>
  </si>
  <si>
    <t>DZ/TZ CBS</t>
  </si>
  <si>
    <t>UHF/CCSD (corr)</t>
  </si>
  <si>
    <t>UHF/CCSD(T) [(T) only]</t>
  </si>
</sst>
</file>

<file path=xl/styles.xml><?xml version="1.0" encoding="utf-8"?>
<styleSheet xmlns="http://schemas.openxmlformats.org/spreadsheetml/2006/main">
  <numFmts count="4">
    <numFmt numFmtId="164" formatCode="###0.000000"/>
    <numFmt numFmtId="165" formatCode="###0.0"/>
    <numFmt numFmtId="166" formatCode="###0.00"/>
    <numFmt numFmtId="167" formatCode="###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/>
  </sheetViews>
  <sheetFormatPr defaultRowHeight="15"/>
  <cols>
    <col min="1" max="1" width="17.7109375" customWidth="1"/>
    <col min="3" max="12" width="14.7109375" customWidth="1"/>
  </cols>
  <sheetData>
    <row r="1" spans="1:12">
      <c r="A1" t="s">
        <v>0</v>
      </c>
      <c r="B1">
        <v>2625.5</v>
      </c>
    </row>
    <row r="3" spans="1:12">
      <c r="C3" t="s">
        <v>1</v>
      </c>
    </row>
    <row r="5" spans="1:12"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</row>
    <row r="6" spans="1:12">
      <c r="A6" t="s">
        <v>2</v>
      </c>
      <c r="B6" t="s">
        <v>3</v>
      </c>
      <c r="C6" s="1">
        <v>-4741.9645081941</v>
      </c>
      <c r="D6" s="1">
        <v>-4741.80574804218</v>
      </c>
      <c r="E6" s="1">
        <v>-4740.15251980486</v>
      </c>
      <c r="F6" s="1">
        <v>-4742.51892105153</v>
      </c>
      <c r="G6" s="1">
        <v>-4741.37021843636</v>
      </c>
      <c r="H6" s="1">
        <v>-4741.84413749083</v>
      </c>
      <c r="I6" s="1">
        <v>-4740.92995805966</v>
      </c>
      <c r="J6" s="1">
        <v>-4741.22013573548</v>
      </c>
      <c r="K6" s="1">
        <v>-4740.30613128089</v>
      </c>
      <c r="L6" s="1">
        <v>-4741.39032704621</v>
      </c>
    </row>
    <row r="7" spans="1:12">
      <c r="B7" t="s">
        <v>4</v>
      </c>
      <c r="C7" s="1">
        <v>-4741.9269405421</v>
      </c>
      <c r="D7" s="1">
        <v>-4741.77130766339</v>
      </c>
      <c r="E7" s="1">
        <v>-4740.11706592</v>
      </c>
      <c r="F7" s="1">
        <v>-4742.48075857128</v>
      </c>
      <c r="G7" s="1">
        <v>-4741.32662637477</v>
      </c>
      <c r="H7" s="1">
        <v>-4741.80011870984</v>
      </c>
      <c r="I7" s="1">
        <v>-4740.88656239827</v>
      </c>
      <c r="J7" s="1">
        <v>-4741.17361775078</v>
      </c>
      <c r="K7" s="1">
        <v>-4740.25583874563</v>
      </c>
      <c r="L7" s="1">
        <v>-4741.33873502656</v>
      </c>
    </row>
    <row r="8" spans="1:12">
      <c r="B8" t="s">
        <v>5</v>
      </c>
      <c r="C8" s="1">
        <v>-4741.90289320997</v>
      </c>
      <c r="D8" s="1">
        <v>-4741.75116443298</v>
      </c>
      <c r="E8" s="1">
        <v>-4740.09705086638</v>
      </c>
      <c r="F8" s="1">
        <v>-4742.46447268866</v>
      </c>
      <c r="G8" s="1">
        <v>-4741.30795634662</v>
      </c>
      <c r="H8" s="1">
        <v>-4741.76762329728</v>
      </c>
      <c r="I8" s="1">
        <v>-4740.85250478566</v>
      </c>
      <c r="J8" s="1">
        <v>-4741.13489263181</v>
      </c>
      <c r="K8" s="1">
        <v>-4740.21491973299</v>
      </c>
      <c r="L8" s="1">
        <v>-4741.31774513239</v>
      </c>
    </row>
    <row r="9" spans="1:12">
      <c r="B9" t="s">
        <v>6</v>
      </c>
      <c r="C9" s="1">
        <v>-4741.92741634911</v>
      </c>
      <c r="D9" s="1">
        <v>-4741.76881259149</v>
      </c>
      <c r="E9" s="1">
        <v>-4740.11909642917</v>
      </c>
      <c r="F9" s="1">
        <v>-4742.47505876877</v>
      </c>
      <c r="G9" s="1">
        <v>-4741.32135818774</v>
      </c>
      <c r="H9" s="1">
        <v>-4741.78470223425</v>
      </c>
      <c r="I9" s="1">
        <v>-4740.86293871968</v>
      </c>
      <c r="J9" s="1">
        <v>-4741.14048249915</v>
      </c>
      <c r="K9" s="1">
        <v>-4740.22044975706</v>
      </c>
      <c r="L9" s="1">
        <v>-4741.31642937152</v>
      </c>
    </row>
    <row r="11" spans="1:12">
      <c r="A11" t="s">
        <v>17</v>
      </c>
      <c r="B11" t="s">
        <v>3</v>
      </c>
      <c r="C11" s="2">
        <f>(C6-C$6)*$B$1</f>
        <v>0</v>
      </c>
      <c r="D11" s="2">
        <f>(D6-D$6)*$B$1</f>
        <v>0</v>
      </c>
      <c r="E11" s="2">
        <f>(E6-E$6)*$B$1</f>
        <v>0</v>
      </c>
      <c r="F11" s="2">
        <f>(F6-F$6)*$B$1</f>
        <v>0</v>
      </c>
      <c r="G11" s="2">
        <f>(G6-G$6)*$B$1</f>
        <v>0</v>
      </c>
      <c r="H11" s="2">
        <f>(H6-H$6)*$B$1</f>
        <v>0</v>
      </c>
      <c r="I11" s="2">
        <f>(I6-I$6)*$B$1</f>
        <v>0</v>
      </c>
      <c r="J11" s="2">
        <f>(J6-J$6)*$B$1</f>
        <v>0</v>
      </c>
      <c r="K11" s="2">
        <f>(K6-K$6)*$B$1</f>
        <v>0</v>
      </c>
      <c r="L11" s="2">
        <f>(L6-L$6)*$B$1</f>
        <v>0</v>
      </c>
    </row>
    <row r="12" spans="1:12">
      <c r="B12" t="s">
        <v>4</v>
      </c>
      <c r="C12" s="2">
        <f>(C7-C$6)*$B$1</f>
        <v>0</v>
      </c>
      <c r="D12" s="2">
        <f>(D7-D$6)*$B$1</f>
        <v>0</v>
      </c>
      <c r="E12" s="2">
        <f>(E7-E$6)*$B$1</f>
        <v>0</v>
      </c>
      <c r="F12" s="2">
        <f>(F7-F$6)*$B$1</f>
        <v>0</v>
      </c>
      <c r="G12" s="2">
        <f>(G7-G$6)*$B$1</f>
        <v>0</v>
      </c>
      <c r="H12" s="2">
        <f>(H7-H$6)*$B$1</f>
        <v>0</v>
      </c>
      <c r="I12" s="2">
        <f>(I7-I$6)*$B$1</f>
        <v>0</v>
      </c>
      <c r="J12" s="2">
        <f>(J7-J$6)*$B$1</f>
        <v>0</v>
      </c>
      <c r="K12" s="2">
        <f>(K7-K$6)*$B$1</f>
        <v>0</v>
      </c>
      <c r="L12" s="2">
        <f>(L7-L$6)*$B$1</f>
        <v>0</v>
      </c>
    </row>
    <row r="13" spans="1:12">
      <c r="B13" t="s">
        <v>5</v>
      </c>
      <c r="C13" s="2">
        <f>(C8-C$6)*$B$1</f>
        <v>0</v>
      </c>
      <c r="D13" s="2">
        <f>(D8-D$6)*$B$1</f>
        <v>0</v>
      </c>
      <c r="E13" s="2">
        <f>(E8-E$6)*$B$1</f>
        <v>0</v>
      </c>
      <c r="F13" s="2">
        <f>(F8-F$6)*$B$1</f>
        <v>0</v>
      </c>
      <c r="G13" s="2">
        <f>(G8-G$6)*$B$1</f>
        <v>0</v>
      </c>
      <c r="H13" s="2">
        <f>(H8-H$6)*$B$1</f>
        <v>0</v>
      </c>
      <c r="I13" s="2">
        <f>(I8-I$6)*$B$1</f>
        <v>0</v>
      </c>
      <c r="J13" s="2">
        <f>(J8-J$6)*$B$1</f>
        <v>0</v>
      </c>
      <c r="K13" s="2">
        <f>(K8-K$6)*$B$1</f>
        <v>0</v>
      </c>
      <c r="L13" s="2">
        <f>(L8-L$6)*$B$1</f>
        <v>0</v>
      </c>
    </row>
    <row r="14" spans="1:12">
      <c r="B14" t="s">
        <v>6</v>
      </c>
      <c r="C14" s="2">
        <f>(C9-C$6)*$B$1</f>
        <v>0</v>
      </c>
      <c r="D14" s="2">
        <f>(D9-D$6)*$B$1</f>
        <v>0</v>
      </c>
      <c r="E14" s="2">
        <f>(E9-E$6)*$B$1</f>
        <v>0</v>
      </c>
      <c r="F14" s="2">
        <f>(F9-F$6)*$B$1</f>
        <v>0</v>
      </c>
      <c r="G14" s="2">
        <f>(G9-G$6)*$B$1</f>
        <v>0</v>
      </c>
      <c r="H14" s="2">
        <f>(H9-H$6)*$B$1</f>
        <v>0</v>
      </c>
      <c r="I14" s="2">
        <f>(I9-I$6)*$B$1</f>
        <v>0</v>
      </c>
      <c r="J14" s="2">
        <f>(J9-J$6)*$B$1</f>
        <v>0</v>
      </c>
      <c r="K14" s="2">
        <f>(K9-K$6)*$B$1</f>
        <v>0</v>
      </c>
      <c r="L14" s="2">
        <f>(L9-L$6)*$B$1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17.7109375" customWidth="1"/>
    <col min="3" max="11" width="14.7109375" customWidth="1"/>
  </cols>
  <sheetData>
    <row r="1" spans="1:11">
      <c r="A1" t="s">
        <v>0</v>
      </c>
      <c r="B1">
        <v>2625.5</v>
      </c>
    </row>
    <row r="3" spans="1:11">
      <c r="C3" t="s">
        <v>18</v>
      </c>
    </row>
    <row r="5" spans="1:11"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23</v>
      </c>
      <c r="I5" t="s">
        <v>24</v>
      </c>
      <c r="J5" t="s">
        <v>25</v>
      </c>
      <c r="K5" t="s">
        <v>25</v>
      </c>
    </row>
    <row r="6" spans="1:11">
      <c r="A6" t="s">
        <v>2</v>
      </c>
      <c r="B6" t="s">
        <v>3</v>
      </c>
      <c r="C6" s="1">
        <v>-4733.89500384244</v>
      </c>
      <c r="D6" s="1">
        <v>-4741.67946274085</v>
      </c>
      <c r="E6" s="1">
        <v>-4740.90119267311</v>
      </c>
      <c r="F6" s="1">
        <v>-4736.27873550059</v>
      </c>
      <c r="G6" s="1">
        <v>-4736.241742029862</v>
      </c>
      <c r="H6" s="1">
        <v>-4736.247550902613</v>
      </c>
      <c r="I6" s="1">
        <v>-4736.360253888573</v>
      </c>
      <c r="J6" s="1">
        <v>-4736.352358869601</v>
      </c>
      <c r="K6" s="1">
        <v>-4736.348714812932</v>
      </c>
    </row>
    <row r="7" spans="1:11">
      <c r="B7" t="s">
        <v>4</v>
      </c>
      <c r="C7" s="1">
        <v>-4733.81737832878</v>
      </c>
      <c r="D7" s="1">
        <v>-4741.64091272635</v>
      </c>
      <c r="E7" s="1">
        <v>-4740.85361927454</v>
      </c>
      <c r="F7" s="1">
        <v>-4736.223996132068</v>
      </c>
      <c r="G7" s="1">
        <v>-4736.182752396235</v>
      </c>
      <c r="H7" s="1">
        <v>-4736.190678824221</v>
      </c>
      <c r="I7" s="1">
        <v>-4736.309109091724</v>
      </c>
      <c r="J7" s="1">
        <v>-4736.301864196501</v>
      </c>
      <c r="K7" s="1">
        <v>-4736.2982893841</v>
      </c>
    </row>
    <row r="8" spans="1:11">
      <c r="B8" t="s">
        <v>5</v>
      </c>
      <c r="C8" s="1">
        <v>-4733.77215837733</v>
      </c>
      <c r="D8" s="1">
        <v>-4741.6223920898</v>
      </c>
      <c r="E8" s="1">
        <v>-4740.81926173238</v>
      </c>
      <c r="F8" s="1">
        <v>-4736.185294010847</v>
      </c>
      <c r="G8" s="1">
        <v>-4736.135527871729</v>
      </c>
      <c r="H8" s="1">
        <v>-4736.144862173894</v>
      </c>
      <c r="I8" s="1">
        <v>-4736.287841420805</v>
      </c>
      <c r="J8" s="1">
        <v>-4736.284042883546</v>
      </c>
      <c r="K8" s="1">
        <v>-4736.278112157404</v>
      </c>
    </row>
    <row r="9" spans="1:11">
      <c r="B9" t="s">
        <v>6</v>
      </c>
      <c r="C9" s="1">
        <v>-4733.74404370169</v>
      </c>
      <c r="D9" s="1">
        <v>-4741.64274550309</v>
      </c>
      <c r="E9" s="1">
        <v>-4740.821448565</v>
      </c>
      <c r="F9" s="1">
        <v>-4736.182330688084</v>
      </c>
      <c r="G9" s="1">
        <v>-4736.125216501547</v>
      </c>
      <c r="H9" s="1">
        <v>-4736.13831074018</v>
      </c>
      <c r="I9" s="1">
        <v>-4736.291742110396</v>
      </c>
      <c r="J9" s="1">
        <v>-4736.28998673282</v>
      </c>
      <c r="K9" s="1">
        <v>-4736.284978437182</v>
      </c>
    </row>
    <row r="11" spans="1:11">
      <c r="A11" t="s">
        <v>17</v>
      </c>
      <c r="B11" t="s">
        <v>3</v>
      </c>
      <c r="C11" s="2">
        <f>(C6-C$6)*$B$1</f>
        <v>0</v>
      </c>
      <c r="D11" s="2">
        <f>(D6-D$6)*$B$1</f>
        <v>0</v>
      </c>
      <c r="E11" s="2">
        <f>(E6-E$6)*$B$1</f>
        <v>0</v>
      </c>
      <c r="F11" s="2">
        <f>(F6-F$6)*$B$1</f>
        <v>0</v>
      </c>
      <c r="G11" s="2">
        <f>(G6-G$6)*$B$1</f>
        <v>0</v>
      </c>
      <c r="H11" s="2">
        <f>(H6-H$6)*$B$1</f>
        <v>0</v>
      </c>
      <c r="I11" s="2">
        <f>(I6-I$6)*$B$1</f>
        <v>0</v>
      </c>
      <c r="J11" s="2">
        <f>(J6-J$6)*$B$1</f>
        <v>0</v>
      </c>
      <c r="K11" s="2">
        <f>(K6-K$6)*$B$1</f>
        <v>0</v>
      </c>
    </row>
    <row r="12" spans="1:11">
      <c r="B12" t="s">
        <v>4</v>
      </c>
      <c r="C12" s="2">
        <f>(C7-C$6)*$B$1</f>
        <v>0</v>
      </c>
      <c r="D12" s="2">
        <f>(D7-D$6)*$B$1</f>
        <v>0</v>
      </c>
      <c r="E12" s="2">
        <f>(E7-E$6)*$B$1</f>
        <v>0</v>
      </c>
      <c r="F12" s="2">
        <f>(F7-F$6)*$B$1</f>
        <v>0</v>
      </c>
      <c r="G12" s="2">
        <f>(G7-G$6)*$B$1</f>
        <v>0</v>
      </c>
      <c r="H12" s="2">
        <f>(H7-H$6)*$B$1</f>
        <v>0</v>
      </c>
      <c r="I12" s="2">
        <f>(I7-I$6)*$B$1</f>
        <v>0</v>
      </c>
      <c r="J12" s="2">
        <f>(J7-J$6)*$B$1</f>
        <v>0</v>
      </c>
      <c r="K12" s="2">
        <f>(K7-K$6)*$B$1</f>
        <v>0</v>
      </c>
    </row>
    <row r="13" spans="1:11">
      <c r="B13" t="s">
        <v>5</v>
      </c>
      <c r="C13" s="2">
        <f>(C8-C$6)*$B$1</f>
        <v>0</v>
      </c>
      <c r="D13" s="2">
        <f>(D8-D$6)*$B$1</f>
        <v>0</v>
      </c>
      <c r="E13" s="2">
        <f>(E8-E$6)*$B$1</f>
        <v>0</v>
      </c>
      <c r="F13" s="2">
        <f>(F8-F$6)*$B$1</f>
        <v>0</v>
      </c>
      <c r="G13" s="2">
        <f>(G8-G$6)*$B$1</f>
        <v>0</v>
      </c>
      <c r="H13" s="2">
        <f>(H8-H$6)*$B$1</f>
        <v>0</v>
      </c>
      <c r="I13" s="2">
        <f>(I8-I$6)*$B$1</f>
        <v>0</v>
      </c>
      <c r="J13" s="2">
        <f>(J8-J$6)*$B$1</f>
        <v>0</v>
      </c>
      <c r="K13" s="2">
        <f>(K8-K$6)*$B$1</f>
        <v>0</v>
      </c>
    </row>
    <row r="14" spans="1:11">
      <c r="B14" t="s">
        <v>6</v>
      </c>
      <c r="C14" s="2">
        <f>(C9-C$6)*$B$1</f>
        <v>0</v>
      </c>
      <c r="D14" s="2">
        <f>(D9-D$6)*$B$1</f>
        <v>0</v>
      </c>
      <c r="E14" s="2">
        <f>(E9-E$6)*$B$1</f>
        <v>0</v>
      </c>
      <c r="F14" s="2">
        <f>(F9-F$6)*$B$1</f>
        <v>0</v>
      </c>
      <c r="G14" s="2">
        <f>(G9-G$6)*$B$1</f>
        <v>0</v>
      </c>
      <c r="H14" s="2">
        <f>(H9-H$6)*$B$1</f>
        <v>0</v>
      </c>
      <c r="I14" s="2">
        <f>(I9-I$6)*$B$1</f>
        <v>0</v>
      </c>
      <c r="J14" s="2">
        <f>(J9-J$6)*$B$1</f>
        <v>0</v>
      </c>
      <c r="K14" s="2">
        <f>(K9-K$6)*$B$1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workbookViewId="0"/>
  </sheetViews>
  <sheetFormatPr defaultRowHeight="15"/>
  <cols>
    <col min="1" max="1" width="17.7109375" customWidth="1"/>
    <col min="3" max="16" width="14.7109375" customWidth="1"/>
  </cols>
  <sheetData>
    <row r="1" spans="1:16">
      <c r="A1" t="s">
        <v>0</v>
      </c>
      <c r="B1">
        <v>2625.5</v>
      </c>
    </row>
    <row r="3" spans="1:16">
      <c r="C3" t="s">
        <v>26</v>
      </c>
      <c r="F3" t="s">
        <v>33</v>
      </c>
      <c r="I3" t="s">
        <v>34</v>
      </c>
      <c r="L3" t="s">
        <v>35</v>
      </c>
      <c r="O3" t="s">
        <v>36</v>
      </c>
    </row>
    <row r="5" spans="1:16">
      <c r="C5" t="s">
        <v>27</v>
      </c>
      <c r="D5" t="s">
        <v>28</v>
      </c>
      <c r="E5" t="s">
        <v>29</v>
      </c>
      <c r="F5" t="s">
        <v>27</v>
      </c>
      <c r="G5" t="s">
        <v>28</v>
      </c>
      <c r="H5" t="s">
        <v>29</v>
      </c>
      <c r="I5" t="s">
        <v>27</v>
      </c>
      <c r="J5" t="s">
        <v>28</v>
      </c>
      <c r="K5" t="s">
        <v>29</v>
      </c>
      <c r="L5" t="s">
        <v>27</v>
      </c>
      <c r="M5" t="s">
        <v>28</v>
      </c>
      <c r="N5" t="s">
        <v>29</v>
      </c>
      <c r="O5" t="s">
        <v>27</v>
      </c>
      <c r="P5" t="s">
        <v>28</v>
      </c>
    </row>
    <row r="6" spans="1:16">
      <c r="A6" t="s">
        <v>2</v>
      </c>
      <c r="B6" t="s">
        <v>3</v>
      </c>
      <c r="C6" s="1">
        <v>-4733.93729670365</v>
      </c>
      <c r="D6" s="1">
        <v>-4733.93858383511</v>
      </c>
      <c r="E6" s="1">
        <v>-4733.939888362169</v>
      </c>
      <c r="F6" s="1">
        <v>-4734.07413304472</v>
      </c>
      <c r="G6" s="1">
        <v>-4734.07826299662</v>
      </c>
      <c r="H6" s="1">
        <v>-4734.080428550728</v>
      </c>
      <c r="I6" s="1">
        <v>-4734.22464124698</v>
      </c>
      <c r="J6" s="1">
        <v>-4734.23159451195</v>
      </c>
      <c r="K6" s="1">
        <v>-4734.234974659343</v>
      </c>
      <c r="L6" s="1">
        <v>-4734.60299406593</v>
      </c>
      <c r="M6" s="1">
        <v>-4734.61679115193</v>
      </c>
      <c r="N6" s="1">
        <v>-4734.621405339603</v>
      </c>
      <c r="O6" s="1">
        <v>-4736.27873550059</v>
      </c>
      <c r="P6" s="1">
        <v>-4736.360253888573</v>
      </c>
    </row>
    <row r="7" spans="1:16">
      <c r="B7" t="s">
        <v>4</v>
      </c>
      <c r="C7" s="1">
        <v>-4733.87286361776</v>
      </c>
      <c r="D7" s="1">
        <v>-4733.87455166216</v>
      </c>
      <c r="E7" s="1">
        <v>-4733.877397702213</v>
      </c>
      <c r="F7" s="1">
        <v>-4734.01304479818</v>
      </c>
      <c r="G7" s="1">
        <v>-4734.01808771224</v>
      </c>
      <c r="H7" s="1">
        <v>-4734.021997621193</v>
      </c>
      <c r="I7" s="1">
        <v>-4734.16451005568</v>
      </c>
      <c r="J7" s="1">
        <v>-4734.17267591766</v>
      </c>
      <c r="K7" s="1">
        <v>-4734.178045436603</v>
      </c>
      <c r="L7" s="1">
        <v>-4734.53996430241</v>
      </c>
      <c r="M7" s="1">
        <v>-4734.55580880838</v>
      </c>
      <c r="N7" s="1">
        <v>-4734.562259852741</v>
      </c>
      <c r="O7" s="1">
        <v>-4736.223996132068</v>
      </c>
      <c r="P7" s="1">
        <v>-4736.309109091724</v>
      </c>
    </row>
    <row r="8" spans="1:16">
      <c r="B8" t="s">
        <v>5</v>
      </c>
      <c r="C8" s="1">
        <v>-4733.84520583175</v>
      </c>
      <c r="D8" s="1">
        <v>-4733.85676933256</v>
      </c>
      <c r="E8" s="1">
        <v>-4733.865306592033</v>
      </c>
      <c r="F8" s="1">
        <v>-4733.98573869838</v>
      </c>
      <c r="G8" s="1">
        <v>-4734.00183800622</v>
      </c>
      <c r="H8" s="1">
        <v>-4734.008977682973</v>
      </c>
      <c r="I8" s="1">
        <v>-4734.12177828919</v>
      </c>
      <c r="J8" s="1">
        <v>-4734.13964188483</v>
      </c>
      <c r="K8" s="1">
        <v>-4734.147358614408</v>
      </c>
      <c r="L8" s="1">
        <v>-4734.49683409869</v>
      </c>
      <c r="M8" s="1">
        <v>-4734.51991753328</v>
      </c>
      <c r="N8" s="1">
        <v>-4734.528012668604</v>
      </c>
      <c r="O8" s="1">
        <v>-4736.185294010847</v>
      </c>
      <c r="P8" s="1">
        <v>-4736.287841420805</v>
      </c>
    </row>
    <row r="9" spans="1:16">
      <c r="B9" t="s">
        <v>6</v>
      </c>
      <c r="C9" s="1">
        <v>-4733.82657492275</v>
      </c>
      <c r="D9" s="1">
        <v>-4733.84446518917</v>
      </c>
      <c r="E9" s="1">
        <v>-4733.856817485275</v>
      </c>
      <c r="F9" s="1">
        <v>-4733.97149844901</v>
      </c>
      <c r="G9" s="1">
        <v>-4733.99405145974</v>
      </c>
      <c r="H9" s="1">
        <v>-4734.00580052152</v>
      </c>
      <c r="I9" s="1">
        <v>-4734.10876051063</v>
      </c>
      <c r="J9" s="1">
        <v>-4734.13335886942</v>
      </c>
      <c r="K9" s="1">
        <v>-4734.144038868945</v>
      </c>
      <c r="L9" s="1">
        <v>-4734.4934814776</v>
      </c>
      <c r="M9" s="1">
        <v>-4734.52186991466</v>
      </c>
      <c r="N9" s="1">
        <v>-4734.535679340607</v>
      </c>
      <c r="O9" s="1">
        <v>-4736.182330688084</v>
      </c>
      <c r="P9" s="1">
        <v>-4736.291742110396</v>
      </c>
    </row>
    <row r="11" spans="1:16">
      <c r="A11" t="s">
        <v>17</v>
      </c>
      <c r="B11" t="s">
        <v>3</v>
      </c>
      <c r="C11" s="2">
        <f>(C6-C$6)*$B$1</f>
        <v>0</v>
      </c>
      <c r="D11" s="2">
        <f>(D6-D$6)*$B$1</f>
        <v>0</v>
      </c>
      <c r="E11" s="2">
        <f>(E6-E$6)*$B$1</f>
        <v>0</v>
      </c>
      <c r="F11" s="2">
        <f>(F6-F$6)*$B$1</f>
        <v>0</v>
      </c>
      <c r="G11" s="2">
        <f>(G6-G$6)*$B$1</f>
        <v>0</v>
      </c>
      <c r="H11" s="2">
        <f>(H6-H$6)*$B$1</f>
        <v>0</v>
      </c>
      <c r="I11" s="2">
        <f>(I6-I$6)*$B$1</f>
        <v>0</v>
      </c>
      <c r="J11" s="2">
        <f>(J6-J$6)*$B$1</f>
        <v>0</v>
      </c>
      <c r="K11" s="2">
        <f>(K6-K$6)*$B$1</f>
        <v>0</v>
      </c>
      <c r="L11" s="2">
        <f>(L6-L$6)*$B$1</f>
        <v>0</v>
      </c>
      <c r="M11" s="2">
        <f>(M6-M$6)*$B$1</f>
        <v>0</v>
      </c>
      <c r="N11" s="2">
        <f>(N6-N$6)*$B$1</f>
        <v>0</v>
      </c>
      <c r="O11" s="2">
        <f>(O6-O$6)*$B$1</f>
        <v>0</v>
      </c>
      <c r="P11" s="2">
        <f>(P6-P$6)*$B$1</f>
        <v>0</v>
      </c>
    </row>
    <row r="12" spans="1:16">
      <c r="B12" t="s">
        <v>4</v>
      </c>
      <c r="C12" s="2">
        <f>(C7-C$6)*$B$1</f>
        <v>0</v>
      </c>
      <c r="D12" s="2">
        <f>(D7-D$6)*$B$1</f>
        <v>0</v>
      </c>
      <c r="E12" s="2">
        <f>(E7-E$6)*$B$1</f>
        <v>0</v>
      </c>
      <c r="F12" s="2">
        <f>(F7-F$6)*$B$1</f>
        <v>0</v>
      </c>
      <c r="G12" s="2">
        <f>(G7-G$6)*$B$1</f>
        <v>0</v>
      </c>
      <c r="H12" s="2">
        <f>(H7-H$6)*$B$1</f>
        <v>0</v>
      </c>
      <c r="I12" s="2">
        <f>(I7-I$6)*$B$1</f>
        <v>0</v>
      </c>
      <c r="J12" s="2">
        <f>(J7-J$6)*$B$1</f>
        <v>0</v>
      </c>
      <c r="K12" s="2">
        <f>(K7-K$6)*$B$1</f>
        <v>0</v>
      </c>
      <c r="L12" s="2">
        <f>(L7-L$6)*$B$1</f>
        <v>0</v>
      </c>
      <c r="M12" s="2">
        <f>(M7-M$6)*$B$1</f>
        <v>0</v>
      </c>
      <c r="N12" s="2">
        <f>(N7-N$6)*$B$1</f>
        <v>0</v>
      </c>
      <c r="O12" s="2">
        <f>(O7-O$6)*$B$1</f>
        <v>0</v>
      </c>
      <c r="P12" s="2">
        <f>(P7-P$6)*$B$1</f>
        <v>0</v>
      </c>
    </row>
    <row r="13" spans="1:16">
      <c r="B13" t="s">
        <v>5</v>
      </c>
      <c r="C13" s="2">
        <f>(C8-C$6)*$B$1</f>
        <v>0</v>
      </c>
      <c r="D13" s="2">
        <f>(D8-D$6)*$B$1</f>
        <v>0</v>
      </c>
      <c r="E13" s="2">
        <f>(E8-E$6)*$B$1</f>
        <v>0</v>
      </c>
      <c r="F13" s="2">
        <f>(F8-F$6)*$B$1</f>
        <v>0</v>
      </c>
      <c r="G13" s="2">
        <f>(G8-G$6)*$B$1</f>
        <v>0</v>
      </c>
      <c r="H13" s="2">
        <f>(H8-H$6)*$B$1</f>
        <v>0</v>
      </c>
      <c r="I13" s="2">
        <f>(I8-I$6)*$B$1</f>
        <v>0</v>
      </c>
      <c r="J13" s="2">
        <f>(J8-J$6)*$B$1</f>
        <v>0</v>
      </c>
      <c r="K13" s="2">
        <f>(K8-K$6)*$B$1</f>
        <v>0</v>
      </c>
      <c r="L13" s="2">
        <f>(L8-L$6)*$B$1</f>
        <v>0</v>
      </c>
      <c r="M13" s="2">
        <f>(M8-M$6)*$B$1</f>
        <v>0</v>
      </c>
      <c r="N13" s="2">
        <f>(N8-N$6)*$B$1</f>
        <v>0</v>
      </c>
      <c r="O13" s="2">
        <f>(O8-O$6)*$B$1</f>
        <v>0</v>
      </c>
      <c r="P13" s="2">
        <f>(P8-P$6)*$B$1</f>
        <v>0</v>
      </c>
    </row>
    <row r="14" spans="1:16">
      <c r="B14" t="s">
        <v>6</v>
      </c>
      <c r="C14" s="2">
        <f>(C9-C$6)*$B$1</f>
        <v>0</v>
      </c>
      <c r="D14" s="2">
        <f>(D9-D$6)*$B$1</f>
        <v>0</v>
      </c>
      <c r="E14" s="2">
        <f>(E9-E$6)*$B$1</f>
        <v>0</v>
      </c>
      <c r="F14" s="2">
        <f>(F9-F$6)*$B$1</f>
        <v>0</v>
      </c>
      <c r="G14" s="2">
        <f>(G9-G$6)*$B$1</f>
        <v>0</v>
      </c>
      <c r="H14" s="2">
        <f>(H9-H$6)*$B$1</f>
        <v>0</v>
      </c>
      <c r="I14" s="2">
        <f>(I9-I$6)*$B$1</f>
        <v>0</v>
      </c>
      <c r="J14" s="2">
        <f>(J9-J$6)*$B$1</f>
        <v>0</v>
      </c>
      <c r="K14" s="2">
        <f>(K9-K$6)*$B$1</f>
        <v>0</v>
      </c>
      <c r="L14" s="2">
        <f>(L9-L$6)*$B$1</f>
        <v>0</v>
      </c>
      <c r="M14" s="2">
        <f>(M9-M$6)*$B$1</f>
        <v>0</v>
      </c>
      <c r="N14" s="2">
        <f>(N9-N$6)*$B$1</f>
        <v>0</v>
      </c>
      <c r="O14" s="2">
        <f>(O9-O$6)*$B$1</f>
        <v>0</v>
      </c>
      <c r="P14" s="2">
        <f>(P9-P$6)*$B$1</f>
        <v>0</v>
      </c>
    </row>
    <row r="17" spans="1:16">
      <c r="A17" t="s">
        <v>30</v>
      </c>
      <c r="B17" t="s">
        <v>3</v>
      </c>
      <c r="C17" s="2">
        <f>(C6-C$6)*$B$1</f>
        <v>0</v>
      </c>
      <c r="D17" s="2">
        <f>(D6-C$6)*$B$1</f>
        <v>0</v>
      </c>
      <c r="E17" s="2">
        <f>(E6-C$6)*$B$1</f>
        <v>0</v>
      </c>
      <c r="F17" s="2">
        <f>(F6-F$6)*$B$1</f>
        <v>0</v>
      </c>
      <c r="G17" s="2">
        <f>(G6-F$6)*$B$1</f>
        <v>0</v>
      </c>
      <c r="H17" s="2">
        <f>(H6-F$6)*$B$1</f>
        <v>0</v>
      </c>
      <c r="I17" s="2">
        <f>(I6-I$6)*$B$1</f>
        <v>0</v>
      </c>
      <c r="J17" s="2">
        <f>(J6-I$6)*$B$1</f>
        <v>0</v>
      </c>
      <c r="K17" s="2">
        <f>(K6-I$6)*$B$1</f>
        <v>0</v>
      </c>
      <c r="L17" s="2">
        <f>(L6-L$6)*$B$1</f>
        <v>0</v>
      </c>
      <c r="M17" s="2">
        <f>(M6-L$6)*$B$1</f>
        <v>0</v>
      </c>
      <c r="N17" s="2">
        <f>(N6-L$6)*$B$1</f>
        <v>0</v>
      </c>
      <c r="O17" s="2">
        <f>(O6-O$6)*$B$1</f>
        <v>0</v>
      </c>
      <c r="P17" s="2">
        <f>(P6-O$6)*$B$1</f>
        <v>0</v>
      </c>
    </row>
    <row r="18" spans="1:16">
      <c r="B18" t="s">
        <v>4</v>
      </c>
      <c r="C18" s="2">
        <f>(C7-C$7)*$B$1</f>
        <v>0</v>
      </c>
      <c r="D18" s="2">
        <f>(D7-C$7)*$B$1</f>
        <v>0</v>
      </c>
      <c r="E18" s="2">
        <f>(E7-C$7)*$B$1</f>
        <v>0</v>
      </c>
      <c r="F18" s="2">
        <f>(F7-F$7)*$B$1</f>
        <v>0</v>
      </c>
      <c r="G18" s="2">
        <f>(G7-F$7)*$B$1</f>
        <v>0</v>
      </c>
      <c r="H18" s="2">
        <f>(H7-F$7)*$B$1</f>
        <v>0</v>
      </c>
      <c r="I18" s="2">
        <f>(I7-I$7)*$B$1</f>
        <v>0</v>
      </c>
      <c r="J18" s="2">
        <f>(J7-I$7)*$B$1</f>
        <v>0</v>
      </c>
      <c r="K18" s="2">
        <f>(K7-I$7)*$B$1</f>
        <v>0</v>
      </c>
      <c r="L18" s="2">
        <f>(L7-L$7)*$B$1</f>
        <v>0</v>
      </c>
      <c r="M18" s="2">
        <f>(M7-L$7)*$B$1</f>
        <v>0</v>
      </c>
      <c r="N18" s="2">
        <f>(N7-L$7)*$B$1</f>
        <v>0</v>
      </c>
      <c r="O18" s="2">
        <f>(O7-O$7)*$B$1</f>
        <v>0</v>
      </c>
      <c r="P18" s="2">
        <f>(P7-O$7)*$B$1</f>
        <v>0</v>
      </c>
    </row>
    <row r="19" spans="1:16">
      <c r="B19" t="s">
        <v>5</v>
      </c>
      <c r="C19" s="2">
        <f>(C8-C$8)*$B$1</f>
        <v>0</v>
      </c>
      <c r="D19" s="2">
        <f>(D8-C$8)*$B$1</f>
        <v>0</v>
      </c>
      <c r="E19" s="2">
        <f>(E8-C$8)*$B$1</f>
        <v>0</v>
      </c>
      <c r="F19" s="2">
        <f>(F8-F$8)*$B$1</f>
        <v>0</v>
      </c>
      <c r="G19" s="2">
        <f>(G8-F$8)*$B$1</f>
        <v>0</v>
      </c>
      <c r="H19" s="2">
        <f>(H8-F$8)*$B$1</f>
        <v>0</v>
      </c>
      <c r="I19" s="2">
        <f>(I8-I$8)*$B$1</f>
        <v>0</v>
      </c>
      <c r="J19" s="2">
        <f>(J8-I$8)*$B$1</f>
        <v>0</v>
      </c>
      <c r="K19" s="2">
        <f>(K8-I$8)*$B$1</f>
        <v>0</v>
      </c>
      <c r="L19" s="2">
        <f>(L8-L$8)*$B$1</f>
        <v>0</v>
      </c>
      <c r="M19" s="2">
        <f>(M8-L$8)*$B$1</f>
        <v>0</v>
      </c>
      <c r="N19" s="2">
        <f>(N8-L$8)*$B$1</f>
        <v>0</v>
      </c>
      <c r="O19" s="2">
        <f>(O8-O$8)*$B$1</f>
        <v>0</v>
      </c>
      <c r="P19" s="2">
        <f>(P8-O$8)*$B$1</f>
        <v>0</v>
      </c>
    </row>
    <row r="20" spans="1:16">
      <c r="B20" t="s">
        <v>6</v>
      </c>
      <c r="C20" s="2">
        <f>(C9-C$9)*$B$1</f>
        <v>0</v>
      </c>
      <c r="D20" s="2">
        <f>(D9-C$9)*$B$1</f>
        <v>0</v>
      </c>
      <c r="E20" s="2">
        <f>(E9-C$9)*$B$1</f>
        <v>0</v>
      </c>
      <c r="F20" s="2">
        <f>(F9-F$9)*$B$1</f>
        <v>0</v>
      </c>
      <c r="G20" s="2">
        <f>(G9-F$9)*$B$1</f>
        <v>0</v>
      </c>
      <c r="H20" s="2">
        <f>(H9-F$9)*$B$1</f>
        <v>0</v>
      </c>
      <c r="I20" s="2">
        <f>(I9-I$9)*$B$1</f>
        <v>0</v>
      </c>
      <c r="J20" s="2">
        <f>(J9-I$9)*$B$1</f>
        <v>0</v>
      </c>
      <c r="K20" s="2">
        <f>(K9-I$9)*$B$1</f>
        <v>0</v>
      </c>
      <c r="L20" s="2">
        <f>(L9-L$9)*$B$1</f>
        <v>0</v>
      </c>
      <c r="M20" s="2">
        <f>(M9-L$9)*$B$1</f>
        <v>0</v>
      </c>
      <c r="N20" s="2">
        <f>(N9-L$9)*$B$1</f>
        <v>0</v>
      </c>
      <c r="O20" s="2">
        <f>(O9-O$9)*$B$1</f>
        <v>0</v>
      </c>
      <c r="P20" s="2">
        <f>(P9-O$9)*$B$1</f>
        <v>0</v>
      </c>
    </row>
    <row r="23" spans="1:16">
      <c r="A23" t="s">
        <v>31</v>
      </c>
      <c r="B23" t="s">
        <v>3</v>
      </c>
      <c r="E23" s="2">
        <f>   0.000002407138891*$B$1</f>
        <v>0</v>
      </c>
      <c r="H23" s="2">
        <f>   0.000139488717832*$B$1</f>
        <v>0</v>
      </c>
      <c r="K23" s="2">
        <f>   0.000173597765752*$B$1</f>
        <v>0</v>
      </c>
      <c r="N23" s="2">
        <f>   0.000753693190018*$B$1</f>
        <v>0</v>
      </c>
    </row>
    <row r="24" spans="1:16">
      <c r="B24" t="s">
        <v>4</v>
      </c>
      <c r="E24" s="2">
        <f>   0.000004122605242*$B$1</f>
        <v>0</v>
      </c>
      <c r="H24" s="2">
        <f>   0.000170407805308*$B$1</f>
        <v>0</v>
      </c>
      <c r="K24" s="2">
        <f>   0.000200807403962*$B$1</f>
        <v>0</v>
      </c>
      <c r="N24" s="2">
        <f>   0.001090858626776*$B$1</f>
        <v>0</v>
      </c>
    </row>
    <row r="25" spans="1:16">
      <c r="B25" t="s">
        <v>5</v>
      </c>
      <c r="E25" s="2">
        <f>   0.000025080220803*$B$1</f>
        <v>0</v>
      </c>
      <c r="H25" s="2">
        <f>   0.000397029967462*$B$1</f>
        <v>0</v>
      </c>
      <c r="K25" s="2">
        <f>   0.000475321191698*$B$1</f>
        <v>0</v>
      </c>
      <c r="N25" s="2">
        <f>   0.001743041747613*$B$1</f>
        <v>0</v>
      </c>
    </row>
    <row r="26" spans="1:16">
      <c r="B26" t="s">
        <v>6</v>
      </c>
      <c r="E26" s="2">
        <f>   0.000072429826832*$B$1</f>
        <v>0</v>
      </c>
      <c r="H26" s="2">
        <f>   0.001212299133113*$B$1</f>
        <v>0</v>
      </c>
      <c r="K26" s="2">
        <f>   0.001079215261416*$B$1</f>
        <v>0</v>
      </c>
      <c r="N26" s="2">
        <f>   0.003837350864887*$B$1</f>
        <v>0</v>
      </c>
    </row>
    <row r="29" spans="1:16">
      <c r="A29" t="s">
        <v>32</v>
      </c>
      <c r="B29" t="s">
        <v>3</v>
      </c>
      <c r="E29" s="3">
        <v>0.8714686165400884</v>
      </c>
      <c r="H29" s="3">
        <v>0.7959201883683543</v>
      </c>
      <c r="K29" s="3">
        <v>0.7187463146486944</v>
      </c>
      <c r="N29" s="3">
        <v>0.5985586108234356</v>
      </c>
    </row>
    <row r="30" spans="1:16">
      <c r="B30" t="s">
        <v>4</v>
      </c>
      <c r="E30" s="3">
        <v>0.8157910735276632</v>
      </c>
      <c r="H30" s="3">
        <v>0.7383419540792054</v>
      </c>
      <c r="K30" s="3">
        <v>0.6589539421623873</v>
      </c>
      <c r="N30" s="3">
        <v>0.5528960723960658</v>
      </c>
    </row>
    <row r="31" spans="1:16">
      <c r="B31" t="s">
        <v>5</v>
      </c>
      <c r="E31" s="3">
        <v>0.5907057889947376</v>
      </c>
      <c r="H31" s="3">
        <v>0.555390458956571</v>
      </c>
      <c r="K31" s="3">
        <v>0.50951083491326</v>
      </c>
      <c r="N31" s="3">
        <v>0.4550045615571529</v>
      </c>
    </row>
    <row r="32" spans="1:16">
      <c r="B32" t="s">
        <v>6</v>
      </c>
      <c r="E32" s="3">
        <v>0.4198833703749169</v>
      </c>
      <c r="H32" s="3">
        <v>0.3968479033588213</v>
      </c>
      <c r="K32" s="3">
        <v>0.3631084383992043</v>
      </c>
      <c r="N32" s="3">
        <v>0.3592202581078027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7"/>
  <sheetViews>
    <sheetView workbookViewId="0"/>
  </sheetViews>
  <sheetFormatPr defaultRowHeight="15"/>
  <cols>
    <col min="1" max="1" width="17.7109375" customWidth="1"/>
    <col min="3" max="20" width="14.7109375" customWidth="1"/>
  </cols>
  <sheetData>
    <row r="1" spans="1:20">
      <c r="A1" t="s">
        <v>0</v>
      </c>
      <c r="B1">
        <v>2625.5</v>
      </c>
    </row>
    <row r="3" spans="1:20">
      <c r="C3" t="s">
        <v>19</v>
      </c>
      <c r="G3" t="s">
        <v>45</v>
      </c>
      <c r="M3" t="s">
        <v>48</v>
      </c>
      <c r="Q3" t="s">
        <v>49</v>
      </c>
    </row>
    <row r="5" spans="1:20">
      <c r="C5" t="s">
        <v>38</v>
      </c>
      <c r="D5" t="s">
        <v>39</v>
      </c>
      <c r="E5" t="s">
        <v>40</v>
      </c>
      <c r="F5" t="s">
        <v>41</v>
      </c>
      <c r="G5" t="s">
        <v>38</v>
      </c>
      <c r="H5" t="s">
        <v>39</v>
      </c>
      <c r="I5" t="s">
        <v>40</v>
      </c>
      <c r="J5" t="s">
        <v>41</v>
      </c>
      <c r="K5" t="s">
        <v>46</v>
      </c>
      <c r="L5" t="s">
        <v>47</v>
      </c>
      <c r="M5" t="s">
        <v>38</v>
      </c>
      <c r="N5" t="s">
        <v>39</v>
      </c>
      <c r="O5" t="s">
        <v>40</v>
      </c>
      <c r="P5" t="s">
        <v>47</v>
      </c>
      <c r="Q5" t="s">
        <v>38</v>
      </c>
      <c r="R5" t="s">
        <v>39</v>
      </c>
      <c r="S5" t="s">
        <v>40</v>
      </c>
      <c r="T5" t="s">
        <v>47</v>
      </c>
    </row>
    <row r="6" spans="1:20">
      <c r="A6" t="s">
        <v>37</v>
      </c>
      <c r="B6" t="s">
        <v>3</v>
      </c>
      <c r="C6" s="1">
        <v>-4728.98751769554</v>
      </c>
      <c r="D6" s="1">
        <v>-4733.89500384244</v>
      </c>
      <c r="E6" s="1">
        <v>-4734.04414579011</v>
      </c>
      <c r="F6" s="1">
        <v>-4734.08852062974</v>
      </c>
      <c r="G6" s="1">
        <v>-1.664219762501489</v>
      </c>
      <c r="H6" s="1">
        <v>-2.329687584449857</v>
      </c>
      <c r="I6" s="1">
        <v>-3.345932062927204</v>
      </c>
      <c r="J6" s="1">
        <v>-3.923278170135953</v>
      </c>
      <c r="K6" s="1">
        <v>-4.503766504095072</v>
      </c>
      <c r="L6" s="1">
        <v>-3.963267856215901</v>
      </c>
      <c r="M6" s="1">
        <v>-1.821145363084725</v>
      </c>
      <c r="N6" s="1">
        <v>-2.383731658150282</v>
      </c>
      <c r="O6" s="1">
        <v>-3.098509322526297</v>
      </c>
      <c r="P6" s="1">
        <v>-3.532713734759612</v>
      </c>
      <c r="Q6" s="1">
        <v>-0.05986730932636419</v>
      </c>
      <c r="R6" s="1">
        <v>-0.08151838798312383</v>
      </c>
      <c r="S6" s="1">
        <v>-0.1358999914937158</v>
      </c>
      <c r="T6" s="1">
        <v>-0.1689350643079106</v>
      </c>
    </row>
    <row r="7" spans="1:20">
      <c r="B7" t="s">
        <v>4</v>
      </c>
      <c r="C7" s="1">
        <v>-4728.90828878113</v>
      </c>
      <c r="D7" s="1">
        <v>-4733.81737832878</v>
      </c>
      <c r="E7" s="1">
        <v>-4733.96659086446</v>
      </c>
      <c r="F7" s="1">
        <v>-4734.01120901138</v>
      </c>
      <c r="G7" s="1">
        <v>-1.675037928283018</v>
      </c>
      <c r="H7" s="1">
        <v>-2.351168425969263</v>
      </c>
      <c r="I7" s="1">
        <v>-3.365781720684936</v>
      </c>
      <c r="J7" s="1">
        <v>-3.943448828626332</v>
      </c>
      <c r="K7" s="1">
        <v>-4.524259910376019</v>
      </c>
      <c r="L7" s="1">
        <v>-3.982126622369457</v>
      </c>
      <c r="M7" s="1">
        <v>-1.83709277088019</v>
      </c>
      <c r="N7" s="1">
        <v>-2.4066178032881</v>
      </c>
      <c r="O7" s="1">
        <v>-3.119173131401112</v>
      </c>
      <c r="P7" s="1">
        <v>-3.552027545923315</v>
      </c>
      <c r="Q7" s="1">
        <v>-0.06204056076330744</v>
      </c>
      <c r="R7" s="1">
        <v>-0.08511295965581667</v>
      </c>
      <c r="S7" s="1">
        <v>-0.1400155517849271</v>
      </c>
      <c r="T7" s="1">
        <v>-0.1733671084068267</v>
      </c>
    </row>
    <row r="8" spans="1:20">
      <c r="B8" t="s">
        <v>5</v>
      </c>
      <c r="C8" s="1">
        <v>-4728.85153230984</v>
      </c>
      <c r="D8" s="1">
        <v>-4733.77215837733</v>
      </c>
      <c r="E8" s="1">
        <v>-4733.92808052406</v>
      </c>
      <c r="F8" s="1">
        <v>-4733.97269737436</v>
      </c>
      <c r="G8" s="1">
        <v>-1.687921740603088</v>
      </c>
      <c r="H8" s="1">
        <v>-2.326440931140496</v>
      </c>
      <c r="I8" s="1">
        <v>-3.320486662497387</v>
      </c>
      <c r="J8" s="1">
        <v>-3.894089904477539</v>
      </c>
      <c r="K8" s="1">
        <v>-4.470815002530755</v>
      </c>
      <c r="L8" s="1">
        <v>-3.924337431804301</v>
      </c>
      <c r="M8" s="1">
        <v>-1.865292366704125</v>
      </c>
      <c r="N8" s="1">
        <v>-2.413135633516504</v>
      </c>
      <c r="O8" s="1">
        <v>-3.111995248927087</v>
      </c>
      <c r="P8" s="1">
        <v>-3.536529959042653</v>
      </c>
      <c r="Q8" s="1">
        <v>-0.07650383576947206</v>
      </c>
      <c r="R8" s="1">
        <v>-0.1025474099587882</v>
      </c>
      <c r="S8" s="1">
        <v>-0.1561817763813451</v>
      </c>
      <c r="T8" s="1">
        <v>-0.188762926728765</v>
      </c>
    </row>
    <row r="9" spans="1:20">
      <c r="B9" t="s">
        <v>6</v>
      </c>
      <c r="C9" s="1">
        <v>-4728.82381838022</v>
      </c>
      <c r="D9" s="1">
        <v>-4733.74404370169</v>
      </c>
      <c r="E9" s="1">
        <v>-4733.90031116082</v>
      </c>
      <c r="F9" s="1">
        <v>-4733.94510216818</v>
      </c>
      <c r="G9" s="1">
        <v>-1.705152362798799</v>
      </c>
      <c r="H9" s="1">
        <v>-2.353982462761451</v>
      </c>
      <c r="I9" s="1">
        <v>-3.350660291999702</v>
      </c>
      <c r="J9" s="1">
        <v>-3.924611399529953</v>
      </c>
      <c r="K9" s="1">
        <v>-4.501686256403912</v>
      </c>
      <c r="L9" s="1">
        <v>-3.956109976004816</v>
      </c>
      <c r="M9" s="1">
        <v>-1.884835082765676</v>
      </c>
      <c r="N9" s="1">
        <v>-2.438286986393905</v>
      </c>
      <c r="O9" s="1">
        <v>-3.138676327320354</v>
      </c>
      <c r="P9" s="1">
        <v>-3.564140296423154</v>
      </c>
      <c r="Q9" s="1">
        <v>-0.08190866659424501</v>
      </c>
      <c r="R9" s="1">
        <v>-0.1094114223114957</v>
      </c>
      <c r="S9" s="1">
        <v>-0.164200647054713</v>
      </c>
      <c r="T9" s="1">
        <v>-0.1974833366405938</v>
      </c>
    </row>
    <row r="11" spans="1:20">
      <c r="A11" t="s">
        <v>42</v>
      </c>
      <c r="B11" t="s">
        <v>43</v>
      </c>
      <c r="C11" s="4">
        <f>AVERAGE(C$6:C$9)</f>
        <v>0</v>
      </c>
      <c r="D11" s="4">
        <f>AVERAGE(D$6:D$9)</f>
        <v>0</v>
      </c>
      <c r="E11" s="4">
        <f>AVERAGE(E$6:E$9)</f>
        <v>0</v>
      </c>
      <c r="F11" s="4">
        <f>AVERAGE(F$6:F$9)</f>
        <v>0</v>
      </c>
      <c r="G11" s="4">
        <f>AVERAGE(G$6:G$9)</f>
        <v>0</v>
      </c>
      <c r="H11" s="4">
        <f>AVERAGE(H$6:H$9)</f>
        <v>0</v>
      </c>
      <c r="I11" s="4">
        <f>AVERAGE(I$6:I$9)</f>
        <v>0</v>
      </c>
      <c r="J11" s="4">
        <f>AVERAGE(J$6:J$9)</f>
        <v>0</v>
      </c>
      <c r="K11" s="4">
        <f>AVERAGE(K$6:K$9)</f>
        <v>0</v>
      </c>
      <c r="L11" s="4">
        <f>AVERAGE(L$6:L$9)</f>
        <v>0</v>
      </c>
      <c r="M11" s="4">
        <f>AVERAGE(M$6:M$9)</f>
        <v>0</v>
      </c>
      <c r="N11" s="4">
        <f>AVERAGE(N$6:N$9)</f>
        <v>0</v>
      </c>
      <c r="O11" s="4">
        <f>AVERAGE(O$6:O$9)</f>
        <v>0</v>
      </c>
      <c r="P11" s="4">
        <f>AVERAGE(P$6:P$9)</f>
        <v>0</v>
      </c>
      <c r="Q11" s="4">
        <f>AVERAGE(Q$6:Q$9)</f>
        <v>0</v>
      </c>
      <c r="R11" s="4">
        <f>AVERAGE(R$6:R$9)</f>
        <v>0</v>
      </c>
      <c r="S11" s="4">
        <f>AVERAGE(S$6:S$9)</f>
        <v>0</v>
      </c>
      <c r="T11" s="4">
        <f>AVERAGE(T$6:T$9)</f>
        <v>0</v>
      </c>
    </row>
    <row r="14" spans="1:20">
      <c r="A14" t="s">
        <v>44</v>
      </c>
      <c r="B14" t="s">
        <v>3</v>
      </c>
      <c r="C14" s="2">
        <f>(C6-AVERAGE(C$6:C$9))*$B$1</f>
        <v>0</v>
      </c>
      <c r="D14" s="2">
        <f>(D6-AVERAGE(D$6:D$9))*$B$1</f>
        <v>0</v>
      </c>
      <c r="E14" s="2">
        <f>(E6-AVERAGE(E$6:E$9))*$B$1</f>
        <v>0</v>
      </c>
      <c r="F14" s="2">
        <f>(F6-AVERAGE(F$6:F$9))*$B$1</f>
        <v>0</v>
      </c>
      <c r="G14" s="2">
        <f>(G6-AVERAGE(G$6:G$9))*$B$1</f>
        <v>0</v>
      </c>
      <c r="H14" s="2">
        <f>(H6-AVERAGE(H$6:H$9))*$B$1</f>
        <v>0</v>
      </c>
      <c r="I14" s="2">
        <f>(I6-AVERAGE(I$6:I$9))*$B$1</f>
        <v>0</v>
      </c>
      <c r="J14" s="2">
        <f>(J6-AVERAGE(J$6:J$9))*$B$1</f>
        <v>0</v>
      </c>
      <c r="K14" s="2">
        <f>(K6-AVERAGE(K$6:K$9))*$B$1</f>
        <v>0</v>
      </c>
      <c r="L14" s="2">
        <f>(L6-AVERAGE(L$6:L$9))*$B$1</f>
        <v>0</v>
      </c>
      <c r="M14" s="2">
        <f>(M6-AVERAGE(M$6:M$9))*$B$1</f>
        <v>0</v>
      </c>
      <c r="N14" s="2">
        <f>(N6-AVERAGE(N$6:N$9))*$B$1</f>
        <v>0</v>
      </c>
      <c r="O14" s="2">
        <f>(O6-AVERAGE(O$6:O$9))*$B$1</f>
        <v>0</v>
      </c>
      <c r="P14" s="2">
        <f>(P6-AVERAGE(P$6:P$9))*$B$1</f>
        <v>0</v>
      </c>
      <c r="Q14" s="2">
        <f>(Q6-AVERAGE(Q$6:Q$9))*$B$1</f>
        <v>0</v>
      </c>
      <c r="R14" s="2">
        <f>(R6-AVERAGE(R$6:R$9))*$B$1</f>
        <v>0</v>
      </c>
      <c r="S14" s="2">
        <f>(S6-AVERAGE(S$6:S$9))*$B$1</f>
        <v>0</v>
      </c>
      <c r="T14" s="2">
        <f>(T6-AVERAGE(T$6:T$9))*$B$1</f>
        <v>0</v>
      </c>
    </row>
    <row r="15" spans="1:20">
      <c r="B15" t="s">
        <v>4</v>
      </c>
      <c r="C15" s="2">
        <f>(C7-AVERAGE(C$6:C$9))*$B$1</f>
        <v>0</v>
      </c>
      <c r="D15" s="2">
        <f>(D7-AVERAGE(D$6:D$9))*$B$1</f>
        <v>0</v>
      </c>
      <c r="E15" s="2">
        <f>(E7-AVERAGE(E$6:E$9))*$B$1</f>
        <v>0</v>
      </c>
      <c r="F15" s="2">
        <f>(F7-AVERAGE(F$6:F$9))*$B$1</f>
        <v>0</v>
      </c>
      <c r="G15" s="2">
        <f>(G7-AVERAGE(G$6:G$9))*$B$1</f>
        <v>0</v>
      </c>
      <c r="H15" s="2">
        <f>(H7-AVERAGE(H$6:H$9))*$B$1</f>
        <v>0</v>
      </c>
      <c r="I15" s="2">
        <f>(I7-AVERAGE(I$6:I$9))*$B$1</f>
        <v>0</v>
      </c>
      <c r="J15" s="2">
        <f>(J7-AVERAGE(J$6:J$9))*$B$1</f>
        <v>0</v>
      </c>
      <c r="K15" s="2">
        <f>(K7-AVERAGE(K$6:K$9))*$B$1</f>
        <v>0</v>
      </c>
      <c r="L15" s="2">
        <f>(L7-AVERAGE(L$6:L$9))*$B$1</f>
        <v>0</v>
      </c>
      <c r="M15" s="2">
        <f>(M7-AVERAGE(M$6:M$9))*$B$1</f>
        <v>0</v>
      </c>
      <c r="N15" s="2">
        <f>(N7-AVERAGE(N$6:N$9))*$B$1</f>
        <v>0</v>
      </c>
      <c r="O15" s="2">
        <f>(O7-AVERAGE(O$6:O$9))*$B$1</f>
        <v>0</v>
      </c>
      <c r="P15" s="2">
        <f>(P7-AVERAGE(P$6:P$9))*$B$1</f>
        <v>0</v>
      </c>
      <c r="Q15" s="2">
        <f>(Q7-AVERAGE(Q$6:Q$9))*$B$1</f>
        <v>0</v>
      </c>
      <c r="R15" s="2">
        <f>(R7-AVERAGE(R$6:R$9))*$B$1</f>
        <v>0</v>
      </c>
      <c r="S15" s="2">
        <f>(S7-AVERAGE(S$6:S$9))*$B$1</f>
        <v>0</v>
      </c>
      <c r="T15" s="2">
        <f>(T7-AVERAGE(T$6:T$9))*$B$1</f>
        <v>0</v>
      </c>
    </row>
    <row r="16" spans="1:20">
      <c r="B16" t="s">
        <v>5</v>
      </c>
      <c r="C16" s="2">
        <f>(C8-AVERAGE(C$6:C$9))*$B$1</f>
        <v>0</v>
      </c>
      <c r="D16" s="2">
        <f>(D8-AVERAGE(D$6:D$9))*$B$1</f>
        <v>0</v>
      </c>
      <c r="E16" s="2">
        <f>(E8-AVERAGE(E$6:E$9))*$B$1</f>
        <v>0</v>
      </c>
      <c r="F16" s="2">
        <f>(F8-AVERAGE(F$6:F$9))*$B$1</f>
        <v>0</v>
      </c>
      <c r="G16" s="2">
        <f>(G8-AVERAGE(G$6:G$9))*$B$1</f>
        <v>0</v>
      </c>
      <c r="H16" s="2">
        <f>(H8-AVERAGE(H$6:H$9))*$B$1</f>
        <v>0</v>
      </c>
      <c r="I16" s="2">
        <f>(I8-AVERAGE(I$6:I$9))*$B$1</f>
        <v>0</v>
      </c>
      <c r="J16" s="2">
        <f>(J8-AVERAGE(J$6:J$9))*$B$1</f>
        <v>0</v>
      </c>
      <c r="K16" s="2">
        <f>(K8-AVERAGE(K$6:K$9))*$B$1</f>
        <v>0</v>
      </c>
      <c r="L16" s="2">
        <f>(L8-AVERAGE(L$6:L$9))*$B$1</f>
        <v>0</v>
      </c>
      <c r="M16" s="2">
        <f>(M8-AVERAGE(M$6:M$9))*$B$1</f>
        <v>0</v>
      </c>
      <c r="N16" s="2">
        <f>(N8-AVERAGE(N$6:N$9))*$B$1</f>
        <v>0</v>
      </c>
      <c r="O16" s="2">
        <f>(O8-AVERAGE(O$6:O$9))*$B$1</f>
        <v>0</v>
      </c>
      <c r="P16" s="2">
        <f>(P8-AVERAGE(P$6:P$9))*$B$1</f>
        <v>0</v>
      </c>
      <c r="Q16" s="2">
        <f>(Q8-AVERAGE(Q$6:Q$9))*$B$1</f>
        <v>0</v>
      </c>
      <c r="R16" s="2">
        <f>(R8-AVERAGE(R$6:R$9))*$B$1</f>
        <v>0</v>
      </c>
      <c r="S16" s="2">
        <f>(S8-AVERAGE(S$6:S$9))*$B$1</f>
        <v>0</v>
      </c>
      <c r="T16" s="2">
        <f>(T8-AVERAGE(T$6:T$9))*$B$1</f>
        <v>0</v>
      </c>
    </row>
    <row r="17" spans="2:20">
      <c r="B17" t="s">
        <v>6</v>
      </c>
      <c r="C17" s="2">
        <f>(C9-AVERAGE(C$6:C$9))*$B$1</f>
        <v>0</v>
      </c>
      <c r="D17" s="2">
        <f>(D9-AVERAGE(D$6:D$9))*$B$1</f>
        <v>0</v>
      </c>
      <c r="E17" s="2">
        <f>(E9-AVERAGE(E$6:E$9))*$B$1</f>
        <v>0</v>
      </c>
      <c r="F17" s="2">
        <f>(F9-AVERAGE(F$6:F$9))*$B$1</f>
        <v>0</v>
      </c>
      <c r="G17" s="2">
        <f>(G9-AVERAGE(G$6:G$9))*$B$1</f>
        <v>0</v>
      </c>
      <c r="H17" s="2">
        <f>(H9-AVERAGE(H$6:H$9))*$B$1</f>
        <v>0</v>
      </c>
      <c r="I17" s="2">
        <f>(I9-AVERAGE(I$6:I$9))*$B$1</f>
        <v>0</v>
      </c>
      <c r="J17" s="2">
        <f>(J9-AVERAGE(J$6:J$9))*$B$1</f>
        <v>0</v>
      </c>
      <c r="K17" s="2">
        <f>(K9-AVERAGE(K$6:K$9))*$B$1</f>
        <v>0</v>
      </c>
      <c r="L17" s="2">
        <f>(L9-AVERAGE(L$6:L$9))*$B$1</f>
        <v>0</v>
      </c>
      <c r="M17" s="2">
        <f>(M9-AVERAGE(M$6:M$9))*$B$1</f>
        <v>0</v>
      </c>
      <c r="N17" s="2">
        <f>(N9-AVERAGE(N$6:N$9))*$B$1</f>
        <v>0</v>
      </c>
      <c r="O17" s="2">
        <f>(O9-AVERAGE(O$6:O$9))*$B$1</f>
        <v>0</v>
      </c>
      <c r="P17" s="2">
        <f>(P9-AVERAGE(P$6:P$9))*$B$1</f>
        <v>0</v>
      </c>
      <c r="Q17" s="2">
        <f>(Q9-AVERAGE(Q$6:Q$9))*$B$1</f>
        <v>0</v>
      </c>
      <c r="R17" s="2">
        <f>(R9-AVERAGE(R$6:R$9))*$B$1</f>
        <v>0</v>
      </c>
      <c r="S17" s="2">
        <f>(S9-AVERAGE(S$6:S$9))*$B$1</f>
        <v>0</v>
      </c>
      <c r="T17" s="2">
        <f>(T9-AVERAGE(T$6:T$9))*$B$1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SCF</vt:lpstr>
      <vt:lpstr>CC</vt:lpstr>
      <vt:lpstr>active</vt:lpstr>
      <vt:lpstr>Basis 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2023-05-12T02:46:07Z</dcterms:created>
  <dcterms:modified xsi:type="dcterms:W3CDTF">2023-05-12T02:46:07Z</dcterms:modified>
</cp:coreProperties>
</file>